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0" windowHeight="0"/>
  </bookViews>
  <sheets>
    <sheet name="Rekapitulácia stavby" sheetId="1" r:id="rId1"/>
    <sheet name="SO 01 - ZARIADENIE PRE SE..." sheetId="2" r:id="rId2"/>
    <sheet name="SO 01.1 - ELEKTRICKÉ INŠT..." sheetId="3" r:id="rId3"/>
    <sheet name="SO 01.2 - VYKUROVANIE" sheetId="4" r:id="rId4"/>
    <sheet name="SO 01.3 - REKUPERÁCIA" sheetId="5" r:id="rId5"/>
    <sheet name="SO 01.4 - ZDRAVOTECHNIKA" sheetId="6" r:id="rId6"/>
    <sheet name="SO 01.5 - ELEKTRICKÁ POŽI..." sheetId="7" r:id="rId7"/>
    <sheet name="SO 02 - ZARIADENIE PRE SE..." sheetId="8" r:id="rId8"/>
    <sheet name="SO 02.1 - ELEKTRICKÉ INŠT..." sheetId="9" r:id="rId9"/>
    <sheet name="SO 02.2 - VYKUROVANIE" sheetId="10" r:id="rId10"/>
    <sheet name="SO 02.3 - REKUPERÁCIA" sheetId="11" r:id="rId11"/>
    <sheet name="SO 02.4 - ZDRAVOTECHNIKA" sheetId="12" r:id="rId12"/>
    <sheet name="SO 02.5 - ELEKTRICKÁ POŽI..." sheetId="13" r:id="rId13"/>
    <sheet name="SO 03 - DVOJGARÁŽ" sheetId="14" r:id="rId14"/>
    <sheet name="SO 04 - OPORNÝ MÚR PRI SO 01" sheetId="15" r:id="rId15"/>
    <sheet name="SO 05 - OPORNÝ MÚR PRI SO 02" sheetId="16" r:id="rId16"/>
    <sheet name="SO 06 - PLATÓ 1.PP" sheetId="17" r:id="rId17"/>
    <sheet name="SO 07 - TERAPEUTICKÝ CHODNÍK" sheetId="18" r:id="rId18"/>
    <sheet name="SO 08 - PLATÓ 1.NP" sheetId="19" r:id="rId19"/>
    <sheet name="SO 09 - TERÉNNE ÚPRAVY" sheetId="20" r:id="rId20"/>
    <sheet name="SO 10 - DAŽĎOVÁ KANALIZÁCIA" sheetId="21" r:id="rId21"/>
    <sheet name="SO 11 - SPLAŠKOVÁ KANALIZ..." sheetId="22" r:id="rId22"/>
    <sheet name="SO 12 - VODOVODNÁ PRÍPOJK..." sheetId="23" r:id="rId23"/>
    <sheet name="SO 13 - AREÁLOVÝ ELEKTROR..." sheetId="24" r:id="rId24"/>
    <sheet name="SO 14 - AREÁLOVÉ OSVETLENIE" sheetId="25" r:id="rId25"/>
    <sheet name="SO 15 - OPLOTENIE" sheetId="26" r:id="rId26"/>
  </sheets>
  <definedNames>
    <definedName name="_xlnm.Print_Area" localSheetId="0">'Rekapitulácia stavby'!$D$4:$AO$76,'Rekapitulácia stavby'!$C$82:$AQ$122</definedName>
    <definedName name="_xlnm.Print_Titles" localSheetId="0">'Rekapitulácia stavby'!$92:$92</definedName>
    <definedName name="_xlnm._FilterDatabase" localSheetId="1" hidden="1">'SO 01 - ZARIADENIE PRE SE...'!$C$139:$K$1354</definedName>
    <definedName name="_xlnm.Print_Area" localSheetId="1">'SO 01 - ZARIADENIE PRE SE...'!$C$4:$J$76,'SO 01 - ZARIADENIE PRE SE...'!$C$82:$J$121,'SO 01 - ZARIADENIE PRE SE...'!$C$127:$J$1354</definedName>
    <definedName name="_xlnm.Print_Titles" localSheetId="1">'SO 01 - ZARIADENIE PRE SE...'!$139:$139</definedName>
    <definedName name="_xlnm._FilterDatabase" localSheetId="2" hidden="1">'SO 01.1 - ELEKTRICKÉ INŠT...'!$C$131:$K$255</definedName>
    <definedName name="_xlnm.Print_Area" localSheetId="2">'SO 01.1 - ELEKTRICKÉ INŠT...'!$C$4:$J$76,'SO 01.1 - ELEKTRICKÉ INŠT...'!$C$82:$J$111,'SO 01.1 - ELEKTRICKÉ INŠT...'!$C$117:$J$255</definedName>
    <definedName name="_xlnm.Print_Titles" localSheetId="2">'SO 01.1 - ELEKTRICKÉ INŠT...'!$131:$131</definedName>
    <definedName name="_xlnm._FilterDatabase" localSheetId="3" hidden="1">'SO 01.2 - VYKUROVANIE'!$C$126:$K$194</definedName>
    <definedName name="_xlnm.Print_Area" localSheetId="3">'SO 01.2 - VYKUROVANIE'!$C$4:$J$76,'SO 01.2 - VYKUROVANIE'!$C$82:$J$106,'SO 01.2 - VYKUROVANIE'!$C$112:$J$194</definedName>
    <definedName name="_xlnm.Print_Titles" localSheetId="3">'SO 01.2 - VYKUROVANIE'!$126:$126</definedName>
    <definedName name="_xlnm._FilterDatabase" localSheetId="4" hidden="1">'SO 01.3 - REKUPERÁCIA'!$C$124:$K$156</definedName>
    <definedName name="_xlnm.Print_Area" localSheetId="4">'SO 01.3 - REKUPERÁCIA'!$C$4:$J$76,'SO 01.3 - REKUPERÁCIA'!$C$82:$J$104,'SO 01.3 - REKUPERÁCIA'!$C$110:$J$156</definedName>
    <definedName name="_xlnm.Print_Titles" localSheetId="4">'SO 01.3 - REKUPERÁCIA'!$124:$124</definedName>
    <definedName name="_xlnm._FilterDatabase" localSheetId="5" hidden="1">'SO 01.4 - ZDRAVOTECHNIKA'!$C$129:$K$270</definedName>
    <definedName name="_xlnm.Print_Area" localSheetId="5">'SO 01.4 - ZDRAVOTECHNIKA'!$C$4:$J$76,'SO 01.4 - ZDRAVOTECHNIKA'!$C$82:$J$109,'SO 01.4 - ZDRAVOTECHNIKA'!$C$115:$J$270</definedName>
    <definedName name="_xlnm.Print_Titles" localSheetId="5">'SO 01.4 - ZDRAVOTECHNIKA'!$129:$129</definedName>
    <definedName name="_xlnm._FilterDatabase" localSheetId="6" hidden="1">'SO 01.5 - ELEKTRICKÁ POŽI...'!$C$121:$K$140</definedName>
    <definedName name="_xlnm.Print_Area" localSheetId="6">'SO 01.5 - ELEKTRICKÁ POŽI...'!$C$4:$J$76,'SO 01.5 - ELEKTRICKÁ POŽI...'!$C$82:$J$101,'SO 01.5 - ELEKTRICKÁ POŽI...'!$C$107:$J$140</definedName>
    <definedName name="_xlnm.Print_Titles" localSheetId="6">'SO 01.5 - ELEKTRICKÁ POŽI...'!$121:$121</definedName>
    <definedName name="_xlnm._FilterDatabase" localSheetId="7" hidden="1">'SO 02 - ZARIADENIE PRE SE...'!$C$139:$K$1354</definedName>
    <definedName name="_xlnm.Print_Area" localSheetId="7">'SO 02 - ZARIADENIE PRE SE...'!$C$4:$J$76,'SO 02 - ZARIADENIE PRE SE...'!$C$82:$J$121,'SO 02 - ZARIADENIE PRE SE...'!$C$127:$J$1354</definedName>
    <definedName name="_xlnm.Print_Titles" localSheetId="7">'SO 02 - ZARIADENIE PRE SE...'!$139:$139</definedName>
    <definedName name="_xlnm._FilterDatabase" localSheetId="8" hidden="1">'SO 02.1 - ELEKTRICKÉ INŠT...'!$C$131:$K$255</definedName>
    <definedName name="_xlnm.Print_Area" localSheetId="8">'SO 02.1 - ELEKTRICKÉ INŠT...'!$C$4:$J$76,'SO 02.1 - ELEKTRICKÉ INŠT...'!$C$82:$J$111,'SO 02.1 - ELEKTRICKÉ INŠT...'!$C$117:$J$255</definedName>
    <definedName name="_xlnm.Print_Titles" localSheetId="8">'SO 02.1 - ELEKTRICKÉ INŠT...'!$131:$131</definedName>
    <definedName name="_xlnm._FilterDatabase" localSheetId="9" hidden="1">'SO 02.2 - VYKUROVANIE'!$C$126:$K$194</definedName>
    <definedName name="_xlnm.Print_Area" localSheetId="9">'SO 02.2 - VYKUROVANIE'!$C$4:$J$76,'SO 02.2 - VYKUROVANIE'!$C$82:$J$106,'SO 02.2 - VYKUROVANIE'!$C$112:$J$194</definedName>
    <definedName name="_xlnm.Print_Titles" localSheetId="9">'SO 02.2 - VYKUROVANIE'!$126:$126</definedName>
    <definedName name="_xlnm._FilterDatabase" localSheetId="10" hidden="1">'SO 02.3 - REKUPERÁCIA'!$C$124:$K$156</definedName>
    <definedName name="_xlnm.Print_Area" localSheetId="10">'SO 02.3 - REKUPERÁCIA'!$C$4:$J$76,'SO 02.3 - REKUPERÁCIA'!$C$82:$J$104,'SO 02.3 - REKUPERÁCIA'!$C$110:$J$156</definedName>
    <definedName name="_xlnm.Print_Titles" localSheetId="10">'SO 02.3 - REKUPERÁCIA'!$124:$124</definedName>
    <definedName name="_xlnm._FilterDatabase" localSheetId="11" hidden="1">'SO 02.4 - ZDRAVOTECHNIKA'!$C$129:$K$270</definedName>
    <definedName name="_xlnm.Print_Area" localSheetId="11">'SO 02.4 - ZDRAVOTECHNIKA'!$C$4:$J$76,'SO 02.4 - ZDRAVOTECHNIKA'!$C$82:$J$109,'SO 02.4 - ZDRAVOTECHNIKA'!$C$115:$J$270</definedName>
    <definedName name="_xlnm.Print_Titles" localSheetId="11">'SO 02.4 - ZDRAVOTECHNIKA'!$129:$129</definedName>
    <definedName name="_xlnm._FilterDatabase" localSheetId="12" hidden="1">'SO 02.5 - ELEKTRICKÁ POŽI...'!$C$121:$K$140</definedName>
    <definedName name="_xlnm.Print_Area" localSheetId="12">'SO 02.5 - ELEKTRICKÁ POŽI...'!$C$4:$J$76,'SO 02.5 - ELEKTRICKÁ POŽI...'!$C$82:$J$101,'SO 02.5 - ELEKTRICKÁ POŽI...'!$C$107:$J$140</definedName>
    <definedName name="_xlnm.Print_Titles" localSheetId="12">'SO 02.5 - ELEKTRICKÁ POŽI...'!$121:$121</definedName>
    <definedName name="_xlnm._FilterDatabase" localSheetId="13" hidden="1">'SO 03 - DVOJGARÁŽ'!$C$128:$K$404</definedName>
    <definedName name="_xlnm.Print_Area" localSheetId="13">'SO 03 - DVOJGARÁŽ'!$C$4:$J$76,'SO 03 - DVOJGARÁŽ'!$C$82:$J$110,'SO 03 - DVOJGARÁŽ'!$C$116:$J$404</definedName>
    <definedName name="_xlnm.Print_Titles" localSheetId="13">'SO 03 - DVOJGARÁŽ'!$128:$128</definedName>
    <definedName name="_xlnm._FilterDatabase" localSheetId="14" hidden="1">'SO 04 - OPORNÝ MÚR PRI SO 01'!$C$128:$K$240</definedName>
    <definedName name="_xlnm.Print_Area" localSheetId="14">'SO 04 - OPORNÝ MÚR PRI SO 01'!$C$4:$J$76,'SO 04 - OPORNÝ MÚR PRI SO 01'!$C$82:$J$110,'SO 04 - OPORNÝ MÚR PRI SO 01'!$C$116:$J$240</definedName>
    <definedName name="_xlnm.Print_Titles" localSheetId="14">'SO 04 - OPORNÝ MÚR PRI SO 01'!$128:$128</definedName>
    <definedName name="_xlnm._FilterDatabase" localSheetId="15" hidden="1">'SO 05 - OPORNÝ MÚR PRI SO 02'!$C$127:$K$237</definedName>
    <definedName name="_xlnm.Print_Area" localSheetId="15">'SO 05 - OPORNÝ MÚR PRI SO 02'!$C$4:$J$76,'SO 05 - OPORNÝ MÚR PRI SO 02'!$C$82:$J$109,'SO 05 - OPORNÝ MÚR PRI SO 02'!$C$115:$J$237</definedName>
    <definedName name="_xlnm.Print_Titles" localSheetId="15">'SO 05 - OPORNÝ MÚR PRI SO 02'!$127:$127</definedName>
    <definedName name="_xlnm._FilterDatabase" localSheetId="16" hidden="1">'SO 06 - PLATÓ 1.PP'!$C$121:$K$232</definedName>
    <definedName name="_xlnm.Print_Area" localSheetId="16">'SO 06 - PLATÓ 1.PP'!$C$4:$J$76,'SO 06 - PLATÓ 1.PP'!$C$82:$J$103,'SO 06 - PLATÓ 1.PP'!$C$109:$J$232</definedName>
    <definedName name="_xlnm.Print_Titles" localSheetId="16">'SO 06 - PLATÓ 1.PP'!$121:$121</definedName>
    <definedName name="_xlnm._FilterDatabase" localSheetId="17" hidden="1">'SO 07 - TERAPEUTICKÝ CHODNÍK'!$C$124:$K$311</definedName>
    <definedName name="_xlnm.Print_Area" localSheetId="17">'SO 07 - TERAPEUTICKÝ CHODNÍK'!$C$4:$J$76,'SO 07 - TERAPEUTICKÝ CHODNÍK'!$C$82:$J$106,'SO 07 - TERAPEUTICKÝ CHODNÍK'!$C$112:$J$311</definedName>
    <definedName name="_xlnm.Print_Titles" localSheetId="17">'SO 07 - TERAPEUTICKÝ CHODNÍK'!$124:$124</definedName>
    <definedName name="_xlnm._FilterDatabase" localSheetId="18" hidden="1">'SO 08 - PLATÓ 1.NP'!$C$126:$K$329</definedName>
    <definedName name="_xlnm.Print_Area" localSheetId="18">'SO 08 - PLATÓ 1.NP'!$C$4:$J$76,'SO 08 - PLATÓ 1.NP'!$C$82:$J$108,'SO 08 - PLATÓ 1.NP'!$C$114:$J$329</definedName>
    <definedName name="_xlnm.Print_Titles" localSheetId="18">'SO 08 - PLATÓ 1.NP'!$126:$126</definedName>
    <definedName name="_xlnm._FilterDatabase" localSheetId="19" hidden="1">'SO 09 - TERÉNNE ÚPRAVY'!$C$117:$K$154</definedName>
    <definedName name="_xlnm.Print_Area" localSheetId="19">'SO 09 - TERÉNNE ÚPRAVY'!$C$4:$J$76,'SO 09 - TERÉNNE ÚPRAVY'!$C$82:$J$99,'SO 09 - TERÉNNE ÚPRAVY'!$C$105:$J$154</definedName>
    <definedName name="_xlnm.Print_Titles" localSheetId="19">'SO 09 - TERÉNNE ÚPRAVY'!$117:$117</definedName>
    <definedName name="_xlnm._FilterDatabase" localSheetId="20" hidden="1">'SO 10 - DAŽĎOVÁ KANALIZÁCIA'!$C$118:$K$151</definedName>
    <definedName name="_xlnm.Print_Area" localSheetId="20">'SO 10 - DAŽĎOVÁ KANALIZÁCIA'!$C$4:$J$76,'SO 10 - DAŽĎOVÁ KANALIZÁCIA'!$C$82:$J$100,'SO 10 - DAŽĎOVÁ KANALIZÁCIA'!$C$106:$J$151</definedName>
    <definedName name="_xlnm.Print_Titles" localSheetId="20">'SO 10 - DAŽĎOVÁ KANALIZÁCIA'!$118:$118</definedName>
    <definedName name="_xlnm._FilterDatabase" localSheetId="21" hidden="1">'SO 11 - SPLAŠKOVÁ KANALIZ...'!$C$118:$K$146</definedName>
    <definedName name="_xlnm.Print_Area" localSheetId="21">'SO 11 - SPLAŠKOVÁ KANALIZ...'!$C$4:$J$76,'SO 11 - SPLAŠKOVÁ KANALIZ...'!$C$82:$J$100,'SO 11 - SPLAŠKOVÁ KANALIZ...'!$C$106:$J$146</definedName>
    <definedName name="_xlnm.Print_Titles" localSheetId="21">'SO 11 - SPLAŠKOVÁ KANALIZ...'!$118:$118</definedName>
    <definedName name="_xlnm._FilterDatabase" localSheetId="22" hidden="1">'SO 12 - VODOVODNÁ PRÍPOJK...'!$C$118:$K$152</definedName>
    <definedName name="_xlnm.Print_Area" localSheetId="22">'SO 12 - VODOVODNÁ PRÍPOJK...'!$C$4:$J$76,'SO 12 - VODOVODNÁ PRÍPOJK...'!$C$82:$J$100,'SO 12 - VODOVODNÁ PRÍPOJK...'!$C$106:$J$152</definedName>
    <definedName name="_xlnm.Print_Titles" localSheetId="22">'SO 12 - VODOVODNÁ PRÍPOJK...'!$118:$118</definedName>
    <definedName name="_xlnm._FilterDatabase" localSheetId="23" hidden="1">'SO 13 - AREÁLOVÝ ELEKTROR...'!$C$119:$K$135</definedName>
    <definedName name="_xlnm.Print_Area" localSheetId="23">'SO 13 - AREÁLOVÝ ELEKTROR...'!$C$4:$J$76,'SO 13 - AREÁLOVÝ ELEKTROR...'!$C$82:$J$101,'SO 13 - AREÁLOVÝ ELEKTROR...'!$C$107:$J$135</definedName>
    <definedName name="_xlnm.Print_Titles" localSheetId="23">'SO 13 - AREÁLOVÝ ELEKTROR...'!$119:$119</definedName>
    <definedName name="_xlnm._FilterDatabase" localSheetId="24" hidden="1">'SO 14 - AREÁLOVÉ OSVETLENIE'!$C$119:$K$139</definedName>
    <definedName name="_xlnm.Print_Area" localSheetId="24">'SO 14 - AREÁLOVÉ OSVETLENIE'!$C$4:$J$76,'SO 14 - AREÁLOVÉ OSVETLENIE'!$C$82:$J$101,'SO 14 - AREÁLOVÉ OSVETLENIE'!$C$107:$J$139</definedName>
    <definedName name="_xlnm.Print_Titles" localSheetId="24">'SO 14 - AREÁLOVÉ OSVETLENIE'!$119:$119</definedName>
    <definedName name="_xlnm._FilterDatabase" localSheetId="25" hidden="1">'SO 15 - OPLOTENIE'!$C$122:$K$165</definedName>
    <definedName name="_xlnm.Print_Area" localSheetId="25">'SO 15 - OPLOTENIE'!$C$4:$J$76,'SO 15 - OPLOTENIE'!$C$82:$J$104,'SO 15 - OPLOTENIE'!$C$110:$J$165</definedName>
    <definedName name="_xlnm.Print_Titles" localSheetId="25">'SO 15 - OPLOTENIE'!$122:$122</definedName>
  </definedNames>
  <calcPr/>
</workbook>
</file>

<file path=xl/calcChain.xml><?xml version="1.0" encoding="utf-8"?>
<calcChain xmlns="http://schemas.openxmlformats.org/spreadsheetml/2006/main">
  <c i="26" l="1" r="J37"/>
  <c r="J36"/>
  <c i="1" r="AY121"/>
  <c i="26" r="J35"/>
  <c i="1" r="AX121"/>
  <c i="26"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R131"/>
  <c r="P131"/>
  <c r="BI129"/>
  <c r="BH129"/>
  <c r="BG129"/>
  <c r="BE129"/>
  <c r="T129"/>
  <c r="R129"/>
  <c r="P129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25" r="J37"/>
  <c r="J36"/>
  <c i="1" r="AY120"/>
  <c i="25" r="J35"/>
  <c i="1" r="AX120"/>
  <c i="25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24" r="J37"/>
  <c r="J36"/>
  <c i="1" r="AY119"/>
  <c i="24" r="J35"/>
  <c i="1" r="AX119"/>
  <c i="24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89"/>
  <c r="E7"/>
  <c r="E110"/>
  <c i="23" r="J37"/>
  <c r="J36"/>
  <c i="1" r="AY118"/>
  <c i="23" r="J35"/>
  <c i="1" r="AX118"/>
  <c i="23"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22" r="J37"/>
  <c r="J36"/>
  <c i="1" r="AY117"/>
  <c i="22" r="J35"/>
  <c i="1" r="AX117"/>
  <c i="22"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21" r="J37"/>
  <c r="J36"/>
  <c i="1" r="AY116"/>
  <c i="21" r="J35"/>
  <c i="1" r="AX116"/>
  <c i="21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20" r="J37"/>
  <c r="J36"/>
  <c i="1" r="AY115"/>
  <c i="20" r="J35"/>
  <c i="1" r="AX115"/>
  <c i="20" r="BI153"/>
  <c r="BH153"/>
  <c r="BG153"/>
  <c r="BE153"/>
  <c r="T153"/>
  <c r="R153"/>
  <c r="P153"/>
  <c r="BI150"/>
  <c r="BH150"/>
  <c r="BG150"/>
  <c r="BE150"/>
  <c r="T150"/>
  <c r="R150"/>
  <c r="P150"/>
  <c r="BI147"/>
  <c r="BH147"/>
  <c r="BG147"/>
  <c r="BE147"/>
  <c r="T147"/>
  <c r="R147"/>
  <c r="P147"/>
  <c r="BI144"/>
  <c r="BH144"/>
  <c r="BG144"/>
  <c r="BE144"/>
  <c r="T144"/>
  <c r="R144"/>
  <c r="P144"/>
  <c r="BI141"/>
  <c r="BH141"/>
  <c r="BG141"/>
  <c r="BE141"/>
  <c r="T141"/>
  <c r="R141"/>
  <c r="P141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0"/>
  <c r="BH130"/>
  <c r="BG130"/>
  <c r="BE130"/>
  <c r="T130"/>
  <c r="R130"/>
  <c r="P130"/>
  <c r="BI127"/>
  <c r="BH127"/>
  <c r="BG127"/>
  <c r="BE127"/>
  <c r="T127"/>
  <c r="R127"/>
  <c r="P127"/>
  <c r="BI124"/>
  <c r="BH124"/>
  <c r="BG124"/>
  <c r="BE124"/>
  <c r="T124"/>
  <c r="R124"/>
  <c r="P124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19" r="J37"/>
  <c r="J36"/>
  <c i="1" r="AY114"/>
  <c i="19" r="J35"/>
  <c i="1" r="AX114"/>
  <c i="19" r="BI329"/>
  <c r="BH329"/>
  <c r="BG329"/>
  <c r="BE329"/>
  <c r="T329"/>
  <c r="T328"/>
  <c r="R329"/>
  <c r="R328"/>
  <c r="P329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0"/>
  <c r="BH320"/>
  <c r="BG320"/>
  <c r="BE320"/>
  <c r="T320"/>
  <c r="R320"/>
  <c r="P320"/>
  <c r="BI318"/>
  <c r="BH318"/>
  <c r="BG318"/>
  <c r="BE318"/>
  <c r="T318"/>
  <c r="R318"/>
  <c r="P318"/>
  <c r="BI315"/>
  <c r="BH315"/>
  <c r="BG315"/>
  <c r="BE315"/>
  <c r="T315"/>
  <c r="R315"/>
  <c r="P315"/>
  <c r="BI313"/>
  <c r="BH313"/>
  <c r="BG313"/>
  <c r="BE313"/>
  <c r="T313"/>
  <c r="R313"/>
  <c r="P313"/>
  <c r="BI311"/>
  <c r="BH311"/>
  <c r="BG311"/>
  <c r="BE311"/>
  <c r="T311"/>
  <c r="R311"/>
  <c r="P311"/>
  <c r="BI307"/>
  <c r="BH307"/>
  <c r="BG307"/>
  <c r="BE307"/>
  <c r="T307"/>
  <c r="R307"/>
  <c r="P307"/>
  <c r="BI305"/>
  <c r="BH305"/>
  <c r="BG305"/>
  <c r="BE305"/>
  <c r="T305"/>
  <c r="R305"/>
  <c r="P305"/>
  <c r="BI301"/>
  <c r="BH301"/>
  <c r="BG301"/>
  <c r="BE301"/>
  <c r="T301"/>
  <c r="R301"/>
  <c r="P301"/>
  <c r="BI299"/>
  <c r="BH299"/>
  <c r="BG299"/>
  <c r="BE299"/>
  <c r="T299"/>
  <c r="R299"/>
  <c r="P299"/>
  <c r="BI295"/>
  <c r="BH295"/>
  <c r="BG295"/>
  <c r="BE295"/>
  <c r="T295"/>
  <c r="R295"/>
  <c r="P295"/>
  <c r="BI292"/>
  <c r="BH292"/>
  <c r="BG292"/>
  <c r="BE292"/>
  <c r="T292"/>
  <c r="T291"/>
  <c r="R292"/>
  <c r="R291"/>
  <c r="P292"/>
  <c r="P291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78"/>
  <c r="BH278"/>
  <c r="BG278"/>
  <c r="BE278"/>
  <c r="T278"/>
  <c r="R278"/>
  <c r="P278"/>
  <c r="BI276"/>
  <c r="BH276"/>
  <c r="BG276"/>
  <c r="BE276"/>
  <c r="T276"/>
  <c r="R276"/>
  <c r="P276"/>
  <c r="BI269"/>
  <c r="BH269"/>
  <c r="BG269"/>
  <c r="BE269"/>
  <c r="T269"/>
  <c r="R269"/>
  <c r="P269"/>
  <c r="BI267"/>
  <c r="BH267"/>
  <c r="BG267"/>
  <c r="BE267"/>
  <c r="T267"/>
  <c r="R267"/>
  <c r="P267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1"/>
  <c r="BH251"/>
  <c r="BG251"/>
  <c r="BE251"/>
  <c r="T251"/>
  <c r="R251"/>
  <c r="P251"/>
  <c r="BI248"/>
  <c r="BH248"/>
  <c r="BG248"/>
  <c r="BE248"/>
  <c r="T248"/>
  <c r="R248"/>
  <c r="P248"/>
  <c r="BI243"/>
  <c r="BH243"/>
  <c r="BG243"/>
  <c r="BE243"/>
  <c r="T243"/>
  <c r="R243"/>
  <c r="P243"/>
  <c r="BI241"/>
  <c r="BH241"/>
  <c r="BG241"/>
  <c r="BE241"/>
  <c r="T241"/>
  <c r="R241"/>
  <c r="P241"/>
  <c r="BI237"/>
  <c r="BH237"/>
  <c r="BG237"/>
  <c r="BE237"/>
  <c r="T237"/>
  <c r="R237"/>
  <c r="P237"/>
  <c r="BI235"/>
  <c r="BH235"/>
  <c r="BG235"/>
  <c r="BE235"/>
  <c r="T235"/>
  <c r="R235"/>
  <c r="P235"/>
  <c r="BI232"/>
  <c r="BH232"/>
  <c r="BG232"/>
  <c r="BE232"/>
  <c r="T232"/>
  <c r="R232"/>
  <c r="P232"/>
  <c r="BI227"/>
  <c r="BH227"/>
  <c r="BG227"/>
  <c r="BE227"/>
  <c r="T227"/>
  <c r="R227"/>
  <c r="P227"/>
  <c r="BI224"/>
  <c r="BH224"/>
  <c r="BG224"/>
  <c r="BE224"/>
  <c r="T224"/>
  <c r="R224"/>
  <c r="P224"/>
  <c r="BI221"/>
  <c r="BH221"/>
  <c r="BG221"/>
  <c r="BE221"/>
  <c r="T221"/>
  <c r="R221"/>
  <c r="P221"/>
  <c r="BI218"/>
  <c r="BH218"/>
  <c r="BG218"/>
  <c r="BE218"/>
  <c r="T218"/>
  <c r="R218"/>
  <c r="P218"/>
  <c r="BI215"/>
  <c r="BH215"/>
  <c r="BG215"/>
  <c r="BE215"/>
  <c r="T215"/>
  <c r="R215"/>
  <c r="P215"/>
  <c r="BI210"/>
  <c r="BH210"/>
  <c r="BG210"/>
  <c r="BE210"/>
  <c r="T210"/>
  <c r="R210"/>
  <c r="P210"/>
  <c r="BI202"/>
  <c r="BH202"/>
  <c r="BG202"/>
  <c r="BE202"/>
  <c r="T202"/>
  <c r="R202"/>
  <c r="P202"/>
  <c r="BI199"/>
  <c r="BH199"/>
  <c r="BG199"/>
  <c r="BE199"/>
  <c r="T199"/>
  <c r="R199"/>
  <c r="P199"/>
  <c r="BI191"/>
  <c r="BH191"/>
  <c r="BG191"/>
  <c r="BE191"/>
  <c r="T191"/>
  <c r="R191"/>
  <c r="P191"/>
  <c r="BI187"/>
  <c r="BH187"/>
  <c r="BG187"/>
  <c r="BE187"/>
  <c r="T187"/>
  <c r="T186"/>
  <c r="R187"/>
  <c r="R186"/>
  <c r="P187"/>
  <c r="P186"/>
  <c r="BI184"/>
  <c r="BH184"/>
  <c r="BG184"/>
  <c r="BE184"/>
  <c r="T184"/>
  <c r="R184"/>
  <c r="P184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8"/>
  <c r="BH138"/>
  <c r="BG138"/>
  <c r="BE138"/>
  <c r="T138"/>
  <c r="R138"/>
  <c r="P138"/>
  <c r="BI134"/>
  <c r="BH134"/>
  <c r="BG134"/>
  <c r="BE134"/>
  <c r="T134"/>
  <c r="R134"/>
  <c r="P134"/>
  <c r="BI130"/>
  <c r="BH130"/>
  <c r="BG130"/>
  <c r="BE130"/>
  <c r="T130"/>
  <c r="R130"/>
  <c r="P130"/>
  <c r="J124"/>
  <c r="J123"/>
  <c r="F123"/>
  <c r="F121"/>
  <c r="E119"/>
  <c r="J92"/>
  <c r="J91"/>
  <c r="F91"/>
  <c r="F89"/>
  <c r="E87"/>
  <c r="J18"/>
  <c r="E18"/>
  <c r="F124"/>
  <c r="J17"/>
  <c r="J12"/>
  <c r="J121"/>
  <c r="E7"/>
  <c r="E117"/>
  <c i="18" r="J37"/>
  <c r="J36"/>
  <c i="1" r="AY113"/>
  <c i="18" r="J35"/>
  <c i="1" r="AX113"/>
  <c i="18" r="BI311"/>
  <c r="BH311"/>
  <c r="BG311"/>
  <c r="BE311"/>
  <c r="T311"/>
  <c r="R311"/>
  <c r="P311"/>
  <c r="BI310"/>
  <c r="BH310"/>
  <c r="BG310"/>
  <c r="BE310"/>
  <c r="T310"/>
  <c r="R310"/>
  <c r="P310"/>
  <c r="BI308"/>
  <c r="BH308"/>
  <c r="BG308"/>
  <c r="BE308"/>
  <c r="T308"/>
  <c r="R308"/>
  <c r="P308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7"/>
  <c r="BH297"/>
  <c r="BG297"/>
  <c r="BE297"/>
  <c r="T297"/>
  <c r="T296"/>
  <c r="R297"/>
  <c r="R296"/>
  <c r="P297"/>
  <c r="P296"/>
  <c r="BI295"/>
  <c r="BH295"/>
  <c r="BG295"/>
  <c r="BE295"/>
  <c r="T295"/>
  <c r="R295"/>
  <c r="P295"/>
  <c r="BI294"/>
  <c r="BH294"/>
  <c r="BG294"/>
  <c r="BE294"/>
  <c r="T294"/>
  <c r="R294"/>
  <c r="P294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79"/>
  <c r="BH279"/>
  <c r="BG279"/>
  <c r="BE279"/>
  <c r="T279"/>
  <c r="R279"/>
  <c r="P279"/>
  <c r="BI277"/>
  <c r="BH277"/>
  <c r="BG277"/>
  <c r="BE277"/>
  <c r="T277"/>
  <c r="R277"/>
  <c r="P277"/>
  <c r="BI270"/>
  <c r="BH270"/>
  <c r="BG270"/>
  <c r="BE270"/>
  <c r="T270"/>
  <c r="R270"/>
  <c r="P270"/>
  <c r="BI267"/>
  <c r="BH267"/>
  <c r="BG267"/>
  <c r="BE267"/>
  <c r="T267"/>
  <c r="R267"/>
  <c r="P267"/>
  <c r="BI264"/>
  <c r="BH264"/>
  <c r="BG264"/>
  <c r="BE264"/>
  <c r="T264"/>
  <c r="R264"/>
  <c r="P264"/>
  <c r="BI262"/>
  <c r="BH262"/>
  <c r="BG262"/>
  <c r="BE262"/>
  <c r="T262"/>
  <c r="R262"/>
  <c r="P262"/>
  <c r="BI259"/>
  <c r="BH259"/>
  <c r="BG259"/>
  <c r="BE259"/>
  <c r="T259"/>
  <c r="R259"/>
  <c r="P259"/>
  <c r="BI255"/>
  <c r="BH255"/>
  <c r="BG255"/>
  <c r="BE255"/>
  <c r="T255"/>
  <c r="R255"/>
  <c r="P255"/>
  <c r="BI251"/>
  <c r="BH251"/>
  <c r="BG251"/>
  <c r="BE251"/>
  <c r="T251"/>
  <c r="R251"/>
  <c r="P251"/>
  <c r="BI247"/>
  <c r="BH247"/>
  <c r="BG247"/>
  <c r="BE247"/>
  <c r="T247"/>
  <c r="R247"/>
  <c r="P247"/>
  <c r="BI242"/>
  <c r="BH242"/>
  <c r="BG242"/>
  <c r="BE242"/>
  <c r="T242"/>
  <c r="R242"/>
  <c r="P242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4"/>
  <c r="BH224"/>
  <c r="BG224"/>
  <c r="BE224"/>
  <c r="T224"/>
  <c r="R224"/>
  <c r="P224"/>
  <c r="BI220"/>
  <c r="BH220"/>
  <c r="BG220"/>
  <c r="BE220"/>
  <c r="T220"/>
  <c r="R220"/>
  <c r="P220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50"/>
  <c r="BH150"/>
  <c r="BG150"/>
  <c r="BE150"/>
  <c r="T150"/>
  <c r="R150"/>
  <c r="P150"/>
  <c r="BI147"/>
  <c r="BH147"/>
  <c r="BG147"/>
  <c r="BE147"/>
  <c r="T147"/>
  <c r="R147"/>
  <c r="P147"/>
  <c r="BI145"/>
  <c r="BH145"/>
  <c r="BG145"/>
  <c r="BE145"/>
  <c r="T145"/>
  <c r="R145"/>
  <c r="P145"/>
  <c r="BI140"/>
  <c r="BH140"/>
  <c r="BG140"/>
  <c r="BE140"/>
  <c r="T140"/>
  <c r="R140"/>
  <c r="P140"/>
  <c r="BI134"/>
  <c r="BH134"/>
  <c r="BG134"/>
  <c r="BE134"/>
  <c r="T134"/>
  <c r="R134"/>
  <c r="P134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17" r="J37"/>
  <c r="J36"/>
  <c i="1" r="AY112"/>
  <c i="17" r="J35"/>
  <c i="1" r="AX112"/>
  <c i="17" r="BI232"/>
  <c r="BH232"/>
  <c r="BG232"/>
  <c r="BE232"/>
  <c r="T232"/>
  <c r="T231"/>
  <c r="R232"/>
  <c r="R231"/>
  <c r="P232"/>
  <c r="P231"/>
  <c r="BI230"/>
  <c r="BH230"/>
  <c r="BG230"/>
  <c r="BE230"/>
  <c r="T230"/>
  <c r="R230"/>
  <c r="P230"/>
  <c r="BI227"/>
  <c r="BH227"/>
  <c r="BG227"/>
  <c r="BE227"/>
  <c r="T227"/>
  <c r="R227"/>
  <c r="P227"/>
  <c r="BI224"/>
  <c r="BH224"/>
  <c r="BG224"/>
  <c r="BE224"/>
  <c r="T224"/>
  <c r="R224"/>
  <c r="P224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200"/>
  <c r="BH200"/>
  <c r="BG200"/>
  <c r="BE200"/>
  <c r="T200"/>
  <c r="R200"/>
  <c r="P200"/>
  <c r="BI197"/>
  <c r="BH197"/>
  <c r="BG197"/>
  <c r="BE197"/>
  <c r="T197"/>
  <c r="R197"/>
  <c r="P197"/>
  <c r="BI195"/>
  <c r="BH195"/>
  <c r="BG195"/>
  <c r="BE195"/>
  <c r="T195"/>
  <c r="R195"/>
  <c r="P195"/>
  <c r="BI192"/>
  <c r="BH192"/>
  <c r="BG192"/>
  <c r="BE192"/>
  <c r="T192"/>
  <c r="R192"/>
  <c r="P192"/>
  <c r="BI188"/>
  <c r="BH188"/>
  <c r="BG188"/>
  <c r="BE188"/>
  <c r="T188"/>
  <c r="R188"/>
  <c r="P188"/>
  <c r="BI184"/>
  <c r="BH184"/>
  <c r="BG184"/>
  <c r="BE184"/>
  <c r="T184"/>
  <c r="R184"/>
  <c r="P184"/>
  <c r="BI180"/>
  <c r="BH180"/>
  <c r="BG180"/>
  <c r="BE180"/>
  <c r="T180"/>
  <c r="R180"/>
  <c r="P180"/>
  <c r="BI176"/>
  <c r="BH176"/>
  <c r="BG176"/>
  <c r="BE176"/>
  <c r="T176"/>
  <c r="R176"/>
  <c r="P176"/>
  <c r="BI172"/>
  <c r="BH172"/>
  <c r="BG172"/>
  <c r="BE172"/>
  <c r="T172"/>
  <c r="T171"/>
  <c r="R172"/>
  <c r="R171"/>
  <c r="P172"/>
  <c r="P171"/>
  <c r="BI169"/>
  <c r="BH169"/>
  <c r="BG169"/>
  <c r="BE169"/>
  <c r="T169"/>
  <c r="R169"/>
  <c r="P169"/>
  <c r="BI166"/>
  <c r="BH166"/>
  <c r="BG166"/>
  <c r="BE166"/>
  <c r="T166"/>
  <c r="R166"/>
  <c r="P166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50"/>
  <c r="BH150"/>
  <c r="BG150"/>
  <c r="BE150"/>
  <c r="T150"/>
  <c r="R150"/>
  <c r="P150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1"/>
  <c r="BH131"/>
  <c r="BG131"/>
  <c r="BE131"/>
  <c r="T131"/>
  <c r="R131"/>
  <c r="P131"/>
  <c r="BI128"/>
  <c r="BH128"/>
  <c r="BG128"/>
  <c r="BE128"/>
  <c r="T128"/>
  <c r="R128"/>
  <c r="P128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16" r="J37"/>
  <c r="J36"/>
  <c i="1" r="AY111"/>
  <c i="16" r="J35"/>
  <c i="1" r="AX111"/>
  <c i="16"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5"/>
  <c r="BH215"/>
  <c r="BG215"/>
  <c r="BE215"/>
  <c r="T215"/>
  <c r="R215"/>
  <c r="P215"/>
  <c r="BI212"/>
  <c r="BH212"/>
  <c r="BG212"/>
  <c r="BE212"/>
  <c r="T212"/>
  <c r="T211"/>
  <c r="R212"/>
  <c r="R211"/>
  <c r="P212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0"/>
  <c r="BH190"/>
  <c r="BG190"/>
  <c r="BE190"/>
  <c r="T190"/>
  <c r="R190"/>
  <c r="P190"/>
  <c r="BI186"/>
  <c r="BH186"/>
  <c r="BG186"/>
  <c r="BE186"/>
  <c r="T186"/>
  <c r="R186"/>
  <c r="P186"/>
  <c r="BI185"/>
  <c r="BH185"/>
  <c r="BG185"/>
  <c r="BE185"/>
  <c r="T185"/>
  <c r="R185"/>
  <c r="P185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R174"/>
  <c r="P174"/>
  <c r="BI170"/>
  <c r="BH170"/>
  <c r="BG170"/>
  <c r="BE170"/>
  <c r="T170"/>
  <c r="R170"/>
  <c r="P170"/>
  <c r="BI169"/>
  <c r="BH169"/>
  <c r="BG169"/>
  <c r="BE169"/>
  <c r="T169"/>
  <c r="R169"/>
  <c r="P169"/>
  <c r="BI163"/>
  <c r="BH163"/>
  <c r="BG163"/>
  <c r="BE163"/>
  <c r="T163"/>
  <c r="R163"/>
  <c r="P163"/>
  <c r="BI157"/>
  <c r="BH157"/>
  <c r="BG157"/>
  <c r="BE157"/>
  <c r="T157"/>
  <c r="R157"/>
  <c r="P157"/>
  <c r="BI154"/>
  <c r="BH154"/>
  <c r="BG154"/>
  <c r="BE154"/>
  <c r="T154"/>
  <c r="R154"/>
  <c r="P154"/>
  <c r="BI150"/>
  <c r="BH150"/>
  <c r="BG150"/>
  <c r="BE150"/>
  <c r="T150"/>
  <c r="R150"/>
  <c r="P150"/>
  <c r="BI147"/>
  <c r="BH147"/>
  <c r="BG147"/>
  <c r="BE147"/>
  <c r="T147"/>
  <c r="R147"/>
  <c r="P147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89"/>
  <c r="E7"/>
  <c r="E118"/>
  <c i="15" r="J37"/>
  <c r="J36"/>
  <c i="1" r="AY110"/>
  <c i="15" r="J35"/>
  <c i="1" r="AX110"/>
  <c i="15"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3"/>
  <c r="BH233"/>
  <c r="BG233"/>
  <c r="BE233"/>
  <c r="T233"/>
  <c r="R233"/>
  <c r="P233"/>
  <c r="BI231"/>
  <c r="BH231"/>
  <c r="BG231"/>
  <c r="BE231"/>
  <c r="T231"/>
  <c r="R231"/>
  <c r="P231"/>
  <c r="BI228"/>
  <c r="BH228"/>
  <c r="BG228"/>
  <c r="BE228"/>
  <c r="T228"/>
  <c r="R228"/>
  <c r="P228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5"/>
  <c r="BH215"/>
  <c r="BG215"/>
  <c r="BE215"/>
  <c r="T215"/>
  <c r="T214"/>
  <c r="R215"/>
  <c r="R214"/>
  <c r="P215"/>
  <c r="P214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199"/>
  <c r="BH199"/>
  <c r="BG199"/>
  <c r="BE199"/>
  <c r="T199"/>
  <c r="R199"/>
  <c r="P199"/>
  <c r="BI194"/>
  <c r="BH194"/>
  <c r="BG194"/>
  <c r="BE194"/>
  <c r="T194"/>
  <c r="R194"/>
  <c r="P194"/>
  <c r="BI190"/>
  <c r="BH190"/>
  <c r="BG190"/>
  <c r="BE190"/>
  <c r="T190"/>
  <c r="R190"/>
  <c r="P190"/>
  <c r="BI189"/>
  <c r="BH189"/>
  <c r="BG189"/>
  <c r="BE189"/>
  <c r="T189"/>
  <c r="R189"/>
  <c r="P189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3"/>
  <c r="BH173"/>
  <c r="BG173"/>
  <c r="BE173"/>
  <c r="T173"/>
  <c r="R173"/>
  <c r="P173"/>
  <c r="BI169"/>
  <c r="BH169"/>
  <c r="BG169"/>
  <c r="BE169"/>
  <c r="T169"/>
  <c r="R169"/>
  <c r="P169"/>
  <c r="BI168"/>
  <c r="BH168"/>
  <c r="BG168"/>
  <c r="BE168"/>
  <c r="T168"/>
  <c r="R168"/>
  <c r="P168"/>
  <c r="BI163"/>
  <c r="BH163"/>
  <c r="BG163"/>
  <c r="BE163"/>
  <c r="T163"/>
  <c r="R163"/>
  <c r="P163"/>
  <c r="BI158"/>
  <c r="BH158"/>
  <c r="BG158"/>
  <c r="BE158"/>
  <c r="T158"/>
  <c r="R158"/>
  <c r="P158"/>
  <c r="BI155"/>
  <c r="BH155"/>
  <c r="BG155"/>
  <c r="BE155"/>
  <c r="T155"/>
  <c r="R155"/>
  <c r="P155"/>
  <c r="BI151"/>
  <c r="BH151"/>
  <c r="BG151"/>
  <c r="BE151"/>
  <c r="T151"/>
  <c r="R151"/>
  <c r="P151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4" r="J37"/>
  <c r="J36"/>
  <c i="1" r="AY109"/>
  <c i="14" r="J35"/>
  <c i="1" r="AX109"/>
  <c i="14" r="BI404"/>
  <c r="BH404"/>
  <c r="BG404"/>
  <c r="BE404"/>
  <c r="T404"/>
  <c r="R404"/>
  <c r="P404"/>
  <c r="BI400"/>
  <c r="BH400"/>
  <c r="BG400"/>
  <c r="BE400"/>
  <c r="T400"/>
  <c r="R400"/>
  <c r="P400"/>
  <c r="BI398"/>
  <c r="BH398"/>
  <c r="BG398"/>
  <c r="BE398"/>
  <c r="T398"/>
  <c r="R398"/>
  <c r="P398"/>
  <c r="BI396"/>
  <c r="BH396"/>
  <c r="BG396"/>
  <c r="BE396"/>
  <c r="T396"/>
  <c r="R396"/>
  <c r="P396"/>
  <c r="BI393"/>
  <c r="BH393"/>
  <c r="BG393"/>
  <c r="BE393"/>
  <c r="T393"/>
  <c r="R393"/>
  <c r="P393"/>
  <c r="BI391"/>
  <c r="BH391"/>
  <c r="BG391"/>
  <c r="BE391"/>
  <c r="T391"/>
  <c r="R391"/>
  <c r="P391"/>
  <c r="BI389"/>
  <c r="BH389"/>
  <c r="BG389"/>
  <c r="BE389"/>
  <c r="T389"/>
  <c r="R389"/>
  <c r="P389"/>
  <c r="BI386"/>
  <c r="BH386"/>
  <c r="BG386"/>
  <c r="BE386"/>
  <c r="T386"/>
  <c r="R386"/>
  <c r="P386"/>
  <c r="BI384"/>
  <c r="BH384"/>
  <c r="BG384"/>
  <c r="BE384"/>
  <c r="T384"/>
  <c r="R384"/>
  <c r="P384"/>
  <c r="BI380"/>
  <c r="BH380"/>
  <c r="BG380"/>
  <c r="BE380"/>
  <c r="T380"/>
  <c r="R380"/>
  <c r="P380"/>
  <c r="BI378"/>
  <c r="BH378"/>
  <c r="BG378"/>
  <c r="BE378"/>
  <c r="T378"/>
  <c r="R378"/>
  <c r="P378"/>
  <c r="BI374"/>
  <c r="BH374"/>
  <c r="BG374"/>
  <c r="BE374"/>
  <c r="T374"/>
  <c r="R374"/>
  <c r="P374"/>
  <c r="BI372"/>
  <c r="BH372"/>
  <c r="BG372"/>
  <c r="BE372"/>
  <c r="T372"/>
  <c r="R372"/>
  <c r="P372"/>
  <c r="BI370"/>
  <c r="BH370"/>
  <c r="BG370"/>
  <c r="BE370"/>
  <c r="T370"/>
  <c r="R370"/>
  <c r="P370"/>
  <c r="BI360"/>
  <c r="BH360"/>
  <c r="BG360"/>
  <c r="BE360"/>
  <c r="T360"/>
  <c r="R360"/>
  <c r="P360"/>
  <c r="BI358"/>
  <c r="BH358"/>
  <c r="BG358"/>
  <c r="BE358"/>
  <c r="T358"/>
  <c r="R358"/>
  <c r="P358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3"/>
  <c r="BH343"/>
  <c r="BG343"/>
  <c r="BE343"/>
  <c r="T343"/>
  <c r="R343"/>
  <c r="P343"/>
  <c r="BI341"/>
  <c r="BH341"/>
  <c r="BG341"/>
  <c r="BE341"/>
  <c r="T341"/>
  <c r="R341"/>
  <c r="P341"/>
  <c r="BI338"/>
  <c r="BH338"/>
  <c r="BG338"/>
  <c r="BE338"/>
  <c r="T338"/>
  <c r="R338"/>
  <c r="P338"/>
  <c r="BI336"/>
  <c r="BH336"/>
  <c r="BG336"/>
  <c r="BE336"/>
  <c r="T336"/>
  <c r="R336"/>
  <c r="P336"/>
  <c r="BI333"/>
  <c r="BH333"/>
  <c r="BG333"/>
  <c r="BE333"/>
  <c r="T333"/>
  <c r="R333"/>
  <c r="P333"/>
  <c r="BI331"/>
  <c r="BH331"/>
  <c r="BG331"/>
  <c r="BE331"/>
  <c r="T331"/>
  <c r="R331"/>
  <c r="P331"/>
  <c r="BI329"/>
  <c r="BH329"/>
  <c r="BG329"/>
  <c r="BE329"/>
  <c r="T329"/>
  <c r="R329"/>
  <c r="P329"/>
  <c r="BI326"/>
  <c r="BH326"/>
  <c r="BG326"/>
  <c r="BE326"/>
  <c r="T326"/>
  <c r="R326"/>
  <c r="P326"/>
  <c r="BI324"/>
  <c r="BH324"/>
  <c r="BG324"/>
  <c r="BE324"/>
  <c r="T324"/>
  <c r="R324"/>
  <c r="P324"/>
  <c r="BI321"/>
  <c r="BH321"/>
  <c r="BG321"/>
  <c r="BE321"/>
  <c r="T321"/>
  <c r="R321"/>
  <c r="P321"/>
  <c r="BI319"/>
  <c r="BH319"/>
  <c r="BG319"/>
  <c r="BE319"/>
  <c r="T319"/>
  <c r="R319"/>
  <c r="P319"/>
  <c r="BI314"/>
  <c r="BH314"/>
  <c r="BG314"/>
  <c r="BE314"/>
  <c r="T314"/>
  <c r="R314"/>
  <c r="P314"/>
  <c r="BI312"/>
  <c r="BH312"/>
  <c r="BG312"/>
  <c r="BE312"/>
  <c r="T312"/>
  <c r="R312"/>
  <c r="P312"/>
  <c r="BI309"/>
  <c r="BH309"/>
  <c r="BG309"/>
  <c r="BE309"/>
  <c r="T309"/>
  <c r="R309"/>
  <c r="P309"/>
  <c r="BI307"/>
  <c r="BH307"/>
  <c r="BG307"/>
  <c r="BE307"/>
  <c r="T307"/>
  <c r="R307"/>
  <c r="P307"/>
  <c r="BI304"/>
  <c r="BH304"/>
  <c r="BG304"/>
  <c r="BE304"/>
  <c r="T304"/>
  <c r="R304"/>
  <c r="P304"/>
  <c r="BI301"/>
  <c r="BH301"/>
  <c r="BG301"/>
  <c r="BE301"/>
  <c r="T301"/>
  <c r="T300"/>
  <c r="R301"/>
  <c r="R300"/>
  <c r="P301"/>
  <c r="P300"/>
  <c r="BI297"/>
  <c r="BH297"/>
  <c r="BG297"/>
  <c r="BE297"/>
  <c r="T297"/>
  <c r="R297"/>
  <c r="P297"/>
  <c r="BI294"/>
  <c r="BH294"/>
  <c r="BG294"/>
  <c r="BE294"/>
  <c r="T294"/>
  <c r="R294"/>
  <c r="P294"/>
  <c r="BI291"/>
  <c r="BH291"/>
  <c r="BG291"/>
  <c r="BE291"/>
  <c r="T291"/>
  <c r="R291"/>
  <c r="P291"/>
  <c r="BI288"/>
  <c r="BH288"/>
  <c r="BG288"/>
  <c r="BE288"/>
  <c r="T288"/>
  <c r="R288"/>
  <c r="P288"/>
  <c r="BI285"/>
  <c r="BH285"/>
  <c r="BG285"/>
  <c r="BE285"/>
  <c r="T285"/>
  <c r="R285"/>
  <c r="P285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8"/>
  <c r="BH268"/>
  <c r="BG268"/>
  <c r="BE268"/>
  <c r="T268"/>
  <c r="R268"/>
  <c r="P268"/>
  <c r="BI267"/>
  <c r="BH267"/>
  <c r="BG267"/>
  <c r="BE267"/>
  <c r="T267"/>
  <c r="R267"/>
  <c r="P267"/>
  <c r="BI264"/>
  <c r="BH264"/>
  <c r="BG264"/>
  <c r="BE264"/>
  <c r="T264"/>
  <c r="R264"/>
  <c r="P264"/>
  <c r="BI263"/>
  <c r="BH263"/>
  <c r="BG263"/>
  <c r="BE263"/>
  <c r="T263"/>
  <c r="R263"/>
  <c r="P263"/>
  <c r="BI260"/>
  <c r="BH260"/>
  <c r="BG260"/>
  <c r="BE260"/>
  <c r="T260"/>
  <c r="R260"/>
  <c r="P260"/>
  <c r="BI259"/>
  <c r="BH259"/>
  <c r="BG259"/>
  <c r="BE259"/>
  <c r="T259"/>
  <c r="R259"/>
  <c r="P259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0"/>
  <c r="BH250"/>
  <c r="BG250"/>
  <c r="BE250"/>
  <c r="T250"/>
  <c r="R250"/>
  <c r="P250"/>
  <c r="BI247"/>
  <c r="BH247"/>
  <c r="BG247"/>
  <c r="BE247"/>
  <c r="T247"/>
  <c r="R247"/>
  <c r="P247"/>
  <c r="BI243"/>
  <c r="BH243"/>
  <c r="BG243"/>
  <c r="BE243"/>
  <c r="T243"/>
  <c r="R243"/>
  <c r="P243"/>
  <c r="BI239"/>
  <c r="BH239"/>
  <c r="BG239"/>
  <c r="BE239"/>
  <c r="T239"/>
  <c r="R239"/>
  <c r="P239"/>
  <c r="BI235"/>
  <c r="BH235"/>
  <c r="BG235"/>
  <c r="BE235"/>
  <c r="T235"/>
  <c r="R235"/>
  <c r="P235"/>
  <c r="BI234"/>
  <c r="BH234"/>
  <c r="BG234"/>
  <c r="BE234"/>
  <c r="T234"/>
  <c r="R234"/>
  <c r="P234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8"/>
  <c r="BH218"/>
  <c r="BG218"/>
  <c r="BE218"/>
  <c r="T218"/>
  <c r="R218"/>
  <c r="P218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59"/>
  <c r="BH159"/>
  <c r="BG159"/>
  <c r="BE159"/>
  <c r="T159"/>
  <c r="R159"/>
  <c r="P159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3" r="J39"/>
  <c r="J38"/>
  <c i="1" r="AY108"/>
  <c i="13" r="J37"/>
  <c i="1" r="AX108"/>
  <c i="13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91"/>
  <c r="E7"/>
  <c r="E110"/>
  <c i="12" r="J39"/>
  <c r="J38"/>
  <c i="1" r="AY107"/>
  <c i="12" r="J37"/>
  <c i="1" r="AX107"/>
  <c i="12"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69"/>
  <c r="BH169"/>
  <c r="BG169"/>
  <c r="BE169"/>
  <c r="T169"/>
  <c r="R169"/>
  <c r="P169"/>
  <c r="BI164"/>
  <c r="BH164"/>
  <c r="BG164"/>
  <c r="BE164"/>
  <c r="T164"/>
  <c r="R164"/>
  <c r="P164"/>
  <c r="BI159"/>
  <c r="BH159"/>
  <c r="BG159"/>
  <c r="BE159"/>
  <c r="T159"/>
  <c r="R159"/>
  <c r="P159"/>
  <c r="BI156"/>
  <c r="BH156"/>
  <c r="BG156"/>
  <c r="BE156"/>
  <c r="T156"/>
  <c r="R156"/>
  <c r="P156"/>
  <c r="BI153"/>
  <c r="BH153"/>
  <c r="BG153"/>
  <c r="BE153"/>
  <c r="T153"/>
  <c r="R153"/>
  <c r="P153"/>
  <c r="BI148"/>
  <c r="BH148"/>
  <c r="BG148"/>
  <c r="BE148"/>
  <c r="T148"/>
  <c r="R148"/>
  <c r="P148"/>
  <c r="BI143"/>
  <c r="BH143"/>
  <c r="BG143"/>
  <c r="BE143"/>
  <c r="T143"/>
  <c r="R143"/>
  <c r="P143"/>
  <c r="BI138"/>
  <c r="BH138"/>
  <c r="BG138"/>
  <c r="BE138"/>
  <c r="T138"/>
  <c r="R138"/>
  <c r="P138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94"/>
  <c r="J19"/>
  <c r="J14"/>
  <c r="J124"/>
  <c r="E7"/>
  <c r="E118"/>
  <c i="11" r="J39"/>
  <c r="J38"/>
  <c i="1" r="AY106"/>
  <c i="11" r="J37"/>
  <c i="1" r="AX106"/>
  <c i="11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119"/>
  <c r="E7"/>
  <c r="E85"/>
  <c i="10" r="J39"/>
  <c r="J38"/>
  <c i="1" r="AY105"/>
  <c i="10" r="J37"/>
  <c i="1" r="AX105"/>
  <c i="10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91"/>
  <c r="E7"/>
  <c r="E115"/>
  <c i="9" r="J39"/>
  <c r="J38"/>
  <c i="1" r="AY104"/>
  <c i="9" r="J37"/>
  <c i="1" r="AX104"/>
  <c i="9"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94"/>
  <c r="J19"/>
  <c r="J14"/>
  <c r="J126"/>
  <c r="E7"/>
  <c r="E85"/>
  <c i="8" r="J37"/>
  <c r="J36"/>
  <c i="1" r="AY103"/>
  <c i="8" r="J35"/>
  <c i="1" r="AX103"/>
  <c i="8" r="BI1354"/>
  <c r="BH1354"/>
  <c r="BG1354"/>
  <c r="BE1354"/>
  <c r="T1354"/>
  <c r="T1353"/>
  <c r="T1352"/>
  <c r="R1354"/>
  <c r="R1353"/>
  <c r="R1352"/>
  <c r="P1354"/>
  <c r="P1353"/>
  <c r="P1352"/>
  <c r="BI1351"/>
  <c r="BH1351"/>
  <c r="BG1351"/>
  <c r="BE1351"/>
  <c r="T1351"/>
  <c r="R1351"/>
  <c r="P1351"/>
  <c r="BI1350"/>
  <c r="BH1350"/>
  <c r="BG1350"/>
  <c r="BE1350"/>
  <c r="T1350"/>
  <c r="R1350"/>
  <c r="P1350"/>
  <c r="BI1347"/>
  <c r="BH1347"/>
  <c r="BG1347"/>
  <c r="BE1347"/>
  <c r="T1347"/>
  <c r="R1347"/>
  <c r="P1347"/>
  <c r="BI1341"/>
  <c r="BH1341"/>
  <c r="BG1341"/>
  <c r="BE1341"/>
  <c r="T1341"/>
  <c r="T1322"/>
  <c r="R1341"/>
  <c r="R1322"/>
  <c r="P1341"/>
  <c r="P1322"/>
  <c r="BI1328"/>
  <c r="BH1328"/>
  <c r="BG1328"/>
  <c r="BE1328"/>
  <c r="T1328"/>
  <c r="R1328"/>
  <c r="P1328"/>
  <c r="BI1327"/>
  <c r="BH1327"/>
  <c r="BG1327"/>
  <c r="BE1327"/>
  <c r="T1327"/>
  <c r="R1327"/>
  <c r="P1327"/>
  <c r="BI1323"/>
  <c r="BH1323"/>
  <c r="BG1323"/>
  <c r="BE1323"/>
  <c r="T1323"/>
  <c r="R1323"/>
  <c r="P1323"/>
  <c r="BI1319"/>
  <c r="BH1319"/>
  <c r="BG1319"/>
  <c r="BE1319"/>
  <c r="T1319"/>
  <c r="R1319"/>
  <c r="P1319"/>
  <c r="BI1315"/>
  <c r="BH1315"/>
  <c r="BG1315"/>
  <c r="BE1315"/>
  <c r="T1315"/>
  <c r="R1315"/>
  <c r="P1315"/>
  <c r="BI1311"/>
  <c r="BH1311"/>
  <c r="BG1311"/>
  <c r="BE1311"/>
  <c r="T1311"/>
  <c r="R1311"/>
  <c r="P1311"/>
  <c r="BI1309"/>
  <c r="BH1309"/>
  <c r="BG1309"/>
  <c r="BE1309"/>
  <c r="T1309"/>
  <c r="R1309"/>
  <c r="P1309"/>
  <c r="BI1307"/>
  <c r="BH1307"/>
  <c r="BG1307"/>
  <c r="BE1307"/>
  <c r="T1307"/>
  <c r="R1307"/>
  <c r="P1307"/>
  <c r="BI1286"/>
  <c r="BH1286"/>
  <c r="BG1286"/>
  <c r="BE1286"/>
  <c r="T1286"/>
  <c r="R1286"/>
  <c r="P1286"/>
  <c r="BI1284"/>
  <c r="BH1284"/>
  <c r="BG1284"/>
  <c r="BE1284"/>
  <c r="T1284"/>
  <c r="R1284"/>
  <c r="P1284"/>
  <c r="BI1282"/>
  <c r="BH1282"/>
  <c r="BG1282"/>
  <c r="BE1282"/>
  <c r="T1282"/>
  <c r="R1282"/>
  <c r="P1282"/>
  <c r="BI1236"/>
  <c r="BH1236"/>
  <c r="BG1236"/>
  <c r="BE1236"/>
  <c r="T1236"/>
  <c r="R1236"/>
  <c r="P1236"/>
  <c r="BI1234"/>
  <c r="BH1234"/>
  <c r="BG1234"/>
  <c r="BE1234"/>
  <c r="T1234"/>
  <c r="R1234"/>
  <c r="P1234"/>
  <c r="BI1203"/>
  <c r="BH1203"/>
  <c r="BG1203"/>
  <c r="BE1203"/>
  <c r="T1203"/>
  <c r="R1203"/>
  <c r="P1203"/>
  <c r="BI1201"/>
  <c r="BH1201"/>
  <c r="BG1201"/>
  <c r="BE1201"/>
  <c r="T1201"/>
  <c r="R1201"/>
  <c r="P1201"/>
  <c r="BI1200"/>
  <c r="BH1200"/>
  <c r="BG1200"/>
  <c r="BE1200"/>
  <c r="T1200"/>
  <c r="R1200"/>
  <c r="P1200"/>
  <c r="BI1199"/>
  <c r="BH1199"/>
  <c r="BG1199"/>
  <c r="BE1199"/>
  <c r="T1199"/>
  <c r="R1199"/>
  <c r="P1199"/>
  <c r="BI1192"/>
  <c r="BH1192"/>
  <c r="BG1192"/>
  <c r="BE1192"/>
  <c r="T1192"/>
  <c r="R1192"/>
  <c r="P1192"/>
  <c r="BI1191"/>
  <c r="BH1191"/>
  <c r="BG1191"/>
  <c r="BE1191"/>
  <c r="T1191"/>
  <c r="R1191"/>
  <c r="P1191"/>
  <c r="BI1187"/>
  <c r="BH1187"/>
  <c r="BG1187"/>
  <c r="BE1187"/>
  <c r="T1187"/>
  <c r="R1187"/>
  <c r="P1187"/>
  <c r="BI1186"/>
  <c r="BH1186"/>
  <c r="BG1186"/>
  <c r="BE1186"/>
  <c r="T1186"/>
  <c r="R1186"/>
  <c r="P1186"/>
  <c r="BI1185"/>
  <c r="BH1185"/>
  <c r="BG1185"/>
  <c r="BE1185"/>
  <c r="T1185"/>
  <c r="R1185"/>
  <c r="P1185"/>
  <c r="BI1184"/>
  <c r="BH1184"/>
  <c r="BG1184"/>
  <c r="BE1184"/>
  <c r="T1184"/>
  <c r="R1184"/>
  <c r="P1184"/>
  <c r="BI1179"/>
  <c r="BH1179"/>
  <c r="BG1179"/>
  <c r="BE1179"/>
  <c r="T1179"/>
  <c r="R1179"/>
  <c r="P1179"/>
  <c r="BI1178"/>
  <c r="BH1178"/>
  <c r="BG1178"/>
  <c r="BE1178"/>
  <c r="T1178"/>
  <c r="R1178"/>
  <c r="P1178"/>
  <c r="BI1177"/>
  <c r="BH1177"/>
  <c r="BG1177"/>
  <c r="BE1177"/>
  <c r="T1177"/>
  <c r="R1177"/>
  <c r="P1177"/>
  <c r="BI1176"/>
  <c r="BH1176"/>
  <c r="BG1176"/>
  <c r="BE1176"/>
  <c r="T1176"/>
  <c r="R1176"/>
  <c r="P1176"/>
  <c r="BI1175"/>
  <c r="BH1175"/>
  <c r="BG1175"/>
  <c r="BE1175"/>
  <c r="T1175"/>
  <c r="R1175"/>
  <c r="P1175"/>
  <c r="BI1174"/>
  <c r="BH1174"/>
  <c r="BG1174"/>
  <c r="BE1174"/>
  <c r="T1174"/>
  <c r="R1174"/>
  <c r="P1174"/>
  <c r="BI1173"/>
  <c r="BH1173"/>
  <c r="BG1173"/>
  <c r="BE1173"/>
  <c r="T1173"/>
  <c r="R1173"/>
  <c r="P1173"/>
  <c r="BI1172"/>
  <c r="BH1172"/>
  <c r="BG1172"/>
  <c r="BE1172"/>
  <c r="T1172"/>
  <c r="R1172"/>
  <c r="P1172"/>
  <c r="BI1171"/>
  <c r="BH1171"/>
  <c r="BG1171"/>
  <c r="BE1171"/>
  <c r="T1171"/>
  <c r="R1171"/>
  <c r="P1171"/>
  <c r="BI1170"/>
  <c r="BH1170"/>
  <c r="BG1170"/>
  <c r="BE1170"/>
  <c r="T1170"/>
  <c r="R1170"/>
  <c r="P1170"/>
  <c r="BI1169"/>
  <c r="BH1169"/>
  <c r="BG1169"/>
  <c r="BE1169"/>
  <c r="T1169"/>
  <c r="R1169"/>
  <c r="P1169"/>
  <c r="BI1159"/>
  <c r="BH1159"/>
  <c r="BG1159"/>
  <c r="BE1159"/>
  <c r="T1159"/>
  <c r="R1159"/>
  <c r="P1159"/>
  <c r="BI1158"/>
  <c r="BH1158"/>
  <c r="BG1158"/>
  <c r="BE1158"/>
  <c r="T1158"/>
  <c r="R1158"/>
  <c r="P1158"/>
  <c r="BI1155"/>
  <c r="BH1155"/>
  <c r="BG1155"/>
  <c r="BE1155"/>
  <c r="T1155"/>
  <c r="R1155"/>
  <c r="P1155"/>
  <c r="BI1154"/>
  <c r="BH1154"/>
  <c r="BG1154"/>
  <c r="BE1154"/>
  <c r="T1154"/>
  <c r="R1154"/>
  <c r="P1154"/>
  <c r="BI1153"/>
  <c r="BH1153"/>
  <c r="BG1153"/>
  <c r="BE1153"/>
  <c r="T1153"/>
  <c r="R1153"/>
  <c r="P1153"/>
  <c r="BI1152"/>
  <c r="BH1152"/>
  <c r="BG1152"/>
  <c r="BE1152"/>
  <c r="T1152"/>
  <c r="R1152"/>
  <c r="P1152"/>
  <c r="BI1150"/>
  <c r="BH1150"/>
  <c r="BG1150"/>
  <c r="BE1150"/>
  <c r="T1150"/>
  <c r="R1150"/>
  <c r="P1150"/>
  <c r="BI1149"/>
  <c r="BH1149"/>
  <c r="BG1149"/>
  <c r="BE1149"/>
  <c r="T1149"/>
  <c r="R1149"/>
  <c r="P1149"/>
  <c r="BI1143"/>
  <c r="BH1143"/>
  <c r="BG1143"/>
  <c r="BE1143"/>
  <c r="T1143"/>
  <c r="R1143"/>
  <c r="P1143"/>
  <c r="BI1142"/>
  <c r="BH1142"/>
  <c r="BG1142"/>
  <c r="BE1142"/>
  <c r="T1142"/>
  <c r="R1142"/>
  <c r="P1142"/>
  <c r="BI1134"/>
  <c r="BH1134"/>
  <c r="BG1134"/>
  <c r="BE1134"/>
  <c r="T1134"/>
  <c r="R1134"/>
  <c r="P1134"/>
  <c r="BI1133"/>
  <c r="BH1133"/>
  <c r="BG1133"/>
  <c r="BE1133"/>
  <c r="T1133"/>
  <c r="R1133"/>
  <c r="P1133"/>
  <c r="BI1131"/>
  <c r="BH1131"/>
  <c r="BG1131"/>
  <c r="BE1131"/>
  <c r="T1131"/>
  <c r="R1131"/>
  <c r="P1131"/>
  <c r="BI1127"/>
  <c r="BH1127"/>
  <c r="BG1127"/>
  <c r="BE1127"/>
  <c r="T1127"/>
  <c r="R1127"/>
  <c r="P1127"/>
  <c r="BI1126"/>
  <c r="BH1126"/>
  <c r="BG1126"/>
  <c r="BE1126"/>
  <c r="T1126"/>
  <c r="R1126"/>
  <c r="P1126"/>
  <c r="BI1124"/>
  <c r="BH1124"/>
  <c r="BG1124"/>
  <c r="BE1124"/>
  <c r="T1124"/>
  <c r="R1124"/>
  <c r="P1124"/>
  <c r="BI1119"/>
  <c r="BH1119"/>
  <c r="BG1119"/>
  <c r="BE1119"/>
  <c r="T1119"/>
  <c r="R1119"/>
  <c r="P1119"/>
  <c r="BI1118"/>
  <c r="BH1118"/>
  <c r="BG1118"/>
  <c r="BE1118"/>
  <c r="T1118"/>
  <c r="R1118"/>
  <c r="P1118"/>
  <c r="BI1116"/>
  <c r="BH1116"/>
  <c r="BG1116"/>
  <c r="BE1116"/>
  <c r="T1116"/>
  <c r="R1116"/>
  <c r="P1116"/>
  <c r="BI1112"/>
  <c r="BH1112"/>
  <c r="BG1112"/>
  <c r="BE1112"/>
  <c r="T1112"/>
  <c r="R1112"/>
  <c r="P1112"/>
  <c r="BI1111"/>
  <c r="BH1111"/>
  <c r="BG1111"/>
  <c r="BE1111"/>
  <c r="T1111"/>
  <c r="R1111"/>
  <c r="P1111"/>
  <c r="BI1110"/>
  <c r="BH1110"/>
  <c r="BG1110"/>
  <c r="BE1110"/>
  <c r="T1110"/>
  <c r="R1110"/>
  <c r="P1110"/>
  <c r="BI1109"/>
  <c r="BH1109"/>
  <c r="BG1109"/>
  <c r="BE1109"/>
  <c r="T1109"/>
  <c r="R1109"/>
  <c r="P1109"/>
  <c r="BI1104"/>
  <c r="BH1104"/>
  <c r="BG1104"/>
  <c r="BE1104"/>
  <c r="T1104"/>
  <c r="R1104"/>
  <c r="P1104"/>
  <c r="BI1103"/>
  <c r="BH1103"/>
  <c r="BG1103"/>
  <c r="BE1103"/>
  <c r="T1103"/>
  <c r="R1103"/>
  <c r="P1103"/>
  <c r="BI1102"/>
  <c r="BH1102"/>
  <c r="BG1102"/>
  <c r="BE1102"/>
  <c r="T1102"/>
  <c r="R1102"/>
  <c r="P1102"/>
  <c r="BI1101"/>
  <c r="BH1101"/>
  <c r="BG1101"/>
  <c r="BE1101"/>
  <c r="T1101"/>
  <c r="R1101"/>
  <c r="P1101"/>
  <c r="BI1100"/>
  <c r="BH1100"/>
  <c r="BG1100"/>
  <c r="BE1100"/>
  <c r="T1100"/>
  <c r="R1100"/>
  <c r="P1100"/>
  <c r="BI1094"/>
  <c r="BH1094"/>
  <c r="BG1094"/>
  <c r="BE1094"/>
  <c r="T1094"/>
  <c r="R1094"/>
  <c r="P1094"/>
  <c r="BI1093"/>
  <c r="BH1093"/>
  <c r="BG1093"/>
  <c r="BE1093"/>
  <c r="T1093"/>
  <c r="R1093"/>
  <c r="P1093"/>
  <c r="BI1092"/>
  <c r="BH1092"/>
  <c r="BG1092"/>
  <c r="BE1092"/>
  <c r="T1092"/>
  <c r="R1092"/>
  <c r="P1092"/>
  <c r="BI1091"/>
  <c r="BH1091"/>
  <c r="BG1091"/>
  <c r="BE1091"/>
  <c r="T1091"/>
  <c r="R1091"/>
  <c r="P1091"/>
  <c r="BI1090"/>
  <c r="BH1090"/>
  <c r="BG1090"/>
  <c r="BE1090"/>
  <c r="T1090"/>
  <c r="R1090"/>
  <c r="P1090"/>
  <c r="BI1089"/>
  <c r="BH1089"/>
  <c r="BG1089"/>
  <c r="BE1089"/>
  <c r="T1089"/>
  <c r="R1089"/>
  <c r="P1089"/>
  <c r="BI1081"/>
  <c r="BH1081"/>
  <c r="BG1081"/>
  <c r="BE1081"/>
  <c r="T1081"/>
  <c r="R1081"/>
  <c r="P1081"/>
  <c r="BI1080"/>
  <c r="BH1080"/>
  <c r="BG1080"/>
  <c r="BE1080"/>
  <c r="T1080"/>
  <c r="R1080"/>
  <c r="P1080"/>
  <c r="BI1079"/>
  <c r="BH1079"/>
  <c r="BG1079"/>
  <c r="BE1079"/>
  <c r="T1079"/>
  <c r="R1079"/>
  <c r="P1079"/>
  <c r="BI1075"/>
  <c r="BH1075"/>
  <c r="BG1075"/>
  <c r="BE1075"/>
  <c r="T1075"/>
  <c r="R1075"/>
  <c r="P1075"/>
  <c r="BI1074"/>
  <c r="BH1074"/>
  <c r="BG1074"/>
  <c r="BE1074"/>
  <c r="T1074"/>
  <c r="R1074"/>
  <c r="P1074"/>
  <c r="BI1073"/>
  <c r="BH1073"/>
  <c r="BG1073"/>
  <c r="BE1073"/>
  <c r="T1073"/>
  <c r="R1073"/>
  <c r="P1073"/>
  <c r="BI1072"/>
  <c r="BH1072"/>
  <c r="BG1072"/>
  <c r="BE1072"/>
  <c r="T1072"/>
  <c r="R1072"/>
  <c r="P1072"/>
  <c r="BI1068"/>
  <c r="BH1068"/>
  <c r="BG1068"/>
  <c r="BE1068"/>
  <c r="T1068"/>
  <c r="R1068"/>
  <c r="P1068"/>
  <c r="BI1067"/>
  <c r="BH1067"/>
  <c r="BG1067"/>
  <c r="BE1067"/>
  <c r="T1067"/>
  <c r="R1067"/>
  <c r="P1067"/>
  <c r="BI1066"/>
  <c r="BH1066"/>
  <c r="BG1066"/>
  <c r="BE1066"/>
  <c r="T1066"/>
  <c r="R1066"/>
  <c r="P1066"/>
  <c r="BI1065"/>
  <c r="BH1065"/>
  <c r="BG1065"/>
  <c r="BE1065"/>
  <c r="T1065"/>
  <c r="R1065"/>
  <c r="P1065"/>
  <c r="BI1062"/>
  <c r="BH1062"/>
  <c r="BG1062"/>
  <c r="BE1062"/>
  <c r="T1062"/>
  <c r="R1062"/>
  <c r="P1062"/>
  <c r="BI1060"/>
  <c r="BH1060"/>
  <c r="BG1060"/>
  <c r="BE1060"/>
  <c r="T1060"/>
  <c r="R1060"/>
  <c r="P1060"/>
  <c r="BI1056"/>
  <c r="BH1056"/>
  <c r="BG1056"/>
  <c r="BE1056"/>
  <c r="T1056"/>
  <c r="R1056"/>
  <c r="P1056"/>
  <c r="BI1052"/>
  <c r="BH1052"/>
  <c r="BG1052"/>
  <c r="BE1052"/>
  <c r="T1052"/>
  <c r="R1052"/>
  <c r="P1052"/>
  <c r="BI1048"/>
  <c r="BH1048"/>
  <c r="BG1048"/>
  <c r="BE1048"/>
  <c r="T1048"/>
  <c r="R1048"/>
  <c r="P1048"/>
  <c r="BI1044"/>
  <c r="BH1044"/>
  <c r="BG1044"/>
  <c r="BE1044"/>
  <c r="T1044"/>
  <c r="R1044"/>
  <c r="P1044"/>
  <c r="BI1040"/>
  <c r="BH1040"/>
  <c r="BG1040"/>
  <c r="BE1040"/>
  <c r="T1040"/>
  <c r="R1040"/>
  <c r="P1040"/>
  <c r="BI1038"/>
  <c r="BH1038"/>
  <c r="BG1038"/>
  <c r="BE1038"/>
  <c r="T1038"/>
  <c r="R1038"/>
  <c r="P1038"/>
  <c r="BI1024"/>
  <c r="BH1024"/>
  <c r="BG1024"/>
  <c r="BE1024"/>
  <c r="T1024"/>
  <c r="R1024"/>
  <c r="P1024"/>
  <c r="BI1018"/>
  <c r="BH1018"/>
  <c r="BG1018"/>
  <c r="BE1018"/>
  <c r="T1018"/>
  <c r="R1018"/>
  <c r="P1018"/>
  <c r="BI1012"/>
  <c r="BH1012"/>
  <c r="BG1012"/>
  <c r="BE1012"/>
  <c r="T1012"/>
  <c r="R1012"/>
  <c r="P1012"/>
  <c r="BI1006"/>
  <c r="BH1006"/>
  <c r="BG1006"/>
  <c r="BE1006"/>
  <c r="T1006"/>
  <c r="R1006"/>
  <c r="P1006"/>
  <c r="BI1004"/>
  <c r="BH1004"/>
  <c r="BG1004"/>
  <c r="BE1004"/>
  <c r="T1004"/>
  <c r="R1004"/>
  <c r="P1004"/>
  <c r="BI1000"/>
  <c r="BH1000"/>
  <c r="BG1000"/>
  <c r="BE1000"/>
  <c r="T1000"/>
  <c r="R1000"/>
  <c r="P1000"/>
  <c r="BI995"/>
  <c r="BH995"/>
  <c r="BG995"/>
  <c r="BE995"/>
  <c r="T995"/>
  <c r="R995"/>
  <c r="P995"/>
  <c r="BI991"/>
  <c r="BH991"/>
  <c r="BG991"/>
  <c r="BE991"/>
  <c r="T991"/>
  <c r="R991"/>
  <c r="P991"/>
  <c r="BI987"/>
  <c r="BH987"/>
  <c r="BG987"/>
  <c r="BE987"/>
  <c r="T987"/>
  <c r="R987"/>
  <c r="P987"/>
  <c r="BI985"/>
  <c r="BH985"/>
  <c r="BG985"/>
  <c r="BE985"/>
  <c r="T985"/>
  <c r="R985"/>
  <c r="P985"/>
  <c r="BI983"/>
  <c r="BH983"/>
  <c r="BG983"/>
  <c r="BE983"/>
  <c r="T983"/>
  <c r="R983"/>
  <c r="P983"/>
  <c r="BI981"/>
  <c r="BH981"/>
  <c r="BG981"/>
  <c r="BE981"/>
  <c r="T981"/>
  <c r="R981"/>
  <c r="P981"/>
  <c r="BI979"/>
  <c r="BH979"/>
  <c r="BG979"/>
  <c r="BE979"/>
  <c r="T979"/>
  <c r="R979"/>
  <c r="P979"/>
  <c r="BI967"/>
  <c r="BH967"/>
  <c r="BG967"/>
  <c r="BE967"/>
  <c r="T967"/>
  <c r="R967"/>
  <c r="P967"/>
  <c r="BI965"/>
  <c r="BH965"/>
  <c r="BG965"/>
  <c r="BE965"/>
  <c r="T965"/>
  <c r="R965"/>
  <c r="P965"/>
  <c r="BI963"/>
  <c r="BH963"/>
  <c r="BG963"/>
  <c r="BE963"/>
  <c r="T963"/>
  <c r="R963"/>
  <c r="P963"/>
  <c r="BI961"/>
  <c r="BH961"/>
  <c r="BG961"/>
  <c r="BE961"/>
  <c r="T961"/>
  <c r="R961"/>
  <c r="P961"/>
  <c r="BI952"/>
  <c r="BH952"/>
  <c r="BG952"/>
  <c r="BE952"/>
  <c r="T952"/>
  <c r="R952"/>
  <c r="P952"/>
  <c r="BI950"/>
  <c r="BH950"/>
  <c r="BG950"/>
  <c r="BE950"/>
  <c r="T950"/>
  <c r="R950"/>
  <c r="P950"/>
  <c r="BI948"/>
  <c r="BH948"/>
  <c r="BG948"/>
  <c r="BE948"/>
  <c r="T948"/>
  <c r="R948"/>
  <c r="P948"/>
  <c r="BI940"/>
  <c r="BH940"/>
  <c r="BG940"/>
  <c r="BE940"/>
  <c r="T940"/>
  <c r="R940"/>
  <c r="P940"/>
  <c r="BI938"/>
  <c r="BH938"/>
  <c r="BG938"/>
  <c r="BE938"/>
  <c r="T938"/>
  <c r="R938"/>
  <c r="P938"/>
  <c r="BI936"/>
  <c r="BH936"/>
  <c r="BG936"/>
  <c r="BE936"/>
  <c r="T936"/>
  <c r="R936"/>
  <c r="P936"/>
  <c r="BI934"/>
  <c r="BH934"/>
  <c r="BG934"/>
  <c r="BE934"/>
  <c r="T934"/>
  <c r="R934"/>
  <c r="P934"/>
  <c r="BI932"/>
  <c r="BH932"/>
  <c r="BG932"/>
  <c r="BE932"/>
  <c r="T932"/>
  <c r="R932"/>
  <c r="P932"/>
  <c r="BI919"/>
  <c r="BH919"/>
  <c r="BG919"/>
  <c r="BE919"/>
  <c r="T919"/>
  <c r="R919"/>
  <c r="P919"/>
  <c r="BI917"/>
  <c r="BH917"/>
  <c r="BG917"/>
  <c r="BE917"/>
  <c r="T917"/>
  <c r="R917"/>
  <c r="P917"/>
  <c r="BI883"/>
  <c r="BH883"/>
  <c r="BG883"/>
  <c r="BE883"/>
  <c r="T883"/>
  <c r="R883"/>
  <c r="P883"/>
  <c r="BI881"/>
  <c r="BH881"/>
  <c r="BG881"/>
  <c r="BE881"/>
  <c r="T881"/>
  <c r="R881"/>
  <c r="P881"/>
  <c r="BI880"/>
  <c r="BH880"/>
  <c r="BG880"/>
  <c r="BE880"/>
  <c r="T880"/>
  <c r="R880"/>
  <c r="P880"/>
  <c r="BI879"/>
  <c r="BH879"/>
  <c r="BG879"/>
  <c r="BE879"/>
  <c r="T879"/>
  <c r="R879"/>
  <c r="P879"/>
  <c r="BI876"/>
  <c r="BH876"/>
  <c r="BG876"/>
  <c r="BE876"/>
  <c r="T876"/>
  <c r="R876"/>
  <c r="P876"/>
  <c r="BI875"/>
  <c r="BH875"/>
  <c r="BG875"/>
  <c r="BE875"/>
  <c r="T875"/>
  <c r="R875"/>
  <c r="P875"/>
  <c r="BI874"/>
  <c r="BH874"/>
  <c r="BG874"/>
  <c r="BE874"/>
  <c r="T874"/>
  <c r="R874"/>
  <c r="P874"/>
  <c r="BI870"/>
  <c r="BH870"/>
  <c r="BG870"/>
  <c r="BE870"/>
  <c r="T870"/>
  <c r="R870"/>
  <c r="P870"/>
  <c r="BI868"/>
  <c r="BH868"/>
  <c r="BG868"/>
  <c r="BE868"/>
  <c r="T868"/>
  <c r="R868"/>
  <c r="P868"/>
  <c r="BI862"/>
  <c r="BH862"/>
  <c r="BG862"/>
  <c r="BE862"/>
  <c r="T862"/>
  <c r="R862"/>
  <c r="P862"/>
  <c r="BI861"/>
  <c r="BH861"/>
  <c r="BG861"/>
  <c r="BE861"/>
  <c r="T861"/>
  <c r="R861"/>
  <c r="P861"/>
  <c r="BI860"/>
  <c r="BH860"/>
  <c r="BG860"/>
  <c r="BE860"/>
  <c r="T860"/>
  <c r="R860"/>
  <c r="P860"/>
  <c r="BI857"/>
  <c r="BH857"/>
  <c r="BG857"/>
  <c r="BE857"/>
  <c r="T857"/>
  <c r="R857"/>
  <c r="P857"/>
  <c r="BI856"/>
  <c r="BH856"/>
  <c r="BG856"/>
  <c r="BE856"/>
  <c r="T856"/>
  <c r="R856"/>
  <c r="P856"/>
  <c r="BI855"/>
  <c r="BH855"/>
  <c r="BG855"/>
  <c r="BE855"/>
  <c r="T855"/>
  <c r="R855"/>
  <c r="P855"/>
  <c r="BI850"/>
  <c r="BH850"/>
  <c r="BG850"/>
  <c r="BE850"/>
  <c r="T850"/>
  <c r="R850"/>
  <c r="P850"/>
  <c r="BI848"/>
  <c r="BH848"/>
  <c r="BG848"/>
  <c r="BE848"/>
  <c r="T848"/>
  <c r="R848"/>
  <c r="P848"/>
  <c r="BI842"/>
  <c r="BH842"/>
  <c r="BG842"/>
  <c r="BE842"/>
  <c r="T842"/>
  <c r="R842"/>
  <c r="P842"/>
  <c r="BI840"/>
  <c r="BH840"/>
  <c r="BG840"/>
  <c r="BE840"/>
  <c r="T840"/>
  <c r="R840"/>
  <c r="P840"/>
  <c r="BI834"/>
  <c r="BH834"/>
  <c r="BG834"/>
  <c r="BE834"/>
  <c r="T834"/>
  <c r="R834"/>
  <c r="P834"/>
  <c r="BI832"/>
  <c r="BH832"/>
  <c r="BG832"/>
  <c r="BE832"/>
  <c r="T832"/>
  <c r="R832"/>
  <c r="P832"/>
  <c r="BI830"/>
  <c r="BH830"/>
  <c r="BG830"/>
  <c r="BE830"/>
  <c r="T830"/>
  <c r="R830"/>
  <c r="P830"/>
  <c r="BI824"/>
  <c r="BH824"/>
  <c r="BG824"/>
  <c r="BE824"/>
  <c r="T824"/>
  <c r="R824"/>
  <c r="P824"/>
  <c r="BI820"/>
  <c r="BH820"/>
  <c r="BG820"/>
  <c r="BE820"/>
  <c r="T820"/>
  <c r="R820"/>
  <c r="P820"/>
  <c r="BI818"/>
  <c r="BH818"/>
  <c r="BG818"/>
  <c r="BE818"/>
  <c r="T818"/>
  <c r="R818"/>
  <c r="P818"/>
  <c r="BI815"/>
  <c r="BH815"/>
  <c r="BG815"/>
  <c r="BE815"/>
  <c r="T815"/>
  <c r="R815"/>
  <c r="P815"/>
  <c r="BI813"/>
  <c r="BH813"/>
  <c r="BG813"/>
  <c r="BE813"/>
  <c r="T813"/>
  <c r="R813"/>
  <c r="P813"/>
  <c r="BI807"/>
  <c r="BH807"/>
  <c r="BG807"/>
  <c r="BE807"/>
  <c r="T807"/>
  <c r="R807"/>
  <c r="P807"/>
  <c r="BI805"/>
  <c r="BH805"/>
  <c r="BG805"/>
  <c r="BE805"/>
  <c r="T805"/>
  <c r="R805"/>
  <c r="P805"/>
  <c r="BI802"/>
  <c r="BH802"/>
  <c r="BG802"/>
  <c r="BE802"/>
  <c r="T802"/>
  <c r="R802"/>
  <c r="P802"/>
  <c r="BI799"/>
  <c r="BH799"/>
  <c r="BG799"/>
  <c r="BE799"/>
  <c r="T799"/>
  <c r="T798"/>
  <c r="R799"/>
  <c r="R798"/>
  <c r="P799"/>
  <c r="P798"/>
  <c r="BI797"/>
  <c r="BH797"/>
  <c r="BG797"/>
  <c r="BE797"/>
  <c r="T797"/>
  <c r="R797"/>
  <c r="P797"/>
  <c r="BI796"/>
  <c r="BH796"/>
  <c r="BG796"/>
  <c r="BE796"/>
  <c r="T796"/>
  <c r="R796"/>
  <c r="P796"/>
  <c r="BI791"/>
  <c r="BH791"/>
  <c r="BG791"/>
  <c r="BE791"/>
  <c r="T791"/>
  <c r="R791"/>
  <c r="P791"/>
  <c r="BI786"/>
  <c r="BH786"/>
  <c r="BG786"/>
  <c r="BE786"/>
  <c r="T786"/>
  <c r="R786"/>
  <c r="P786"/>
  <c r="BI785"/>
  <c r="BH785"/>
  <c r="BG785"/>
  <c r="BE785"/>
  <c r="T785"/>
  <c r="R785"/>
  <c r="P785"/>
  <c r="BI783"/>
  <c r="BH783"/>
  <c r="BG783"/>
  <c r="BE783"/>
  <c r="T783"/>
  <c r="R783"/>
  <c r="P783"/>
  <c r="BI782"/>
  <c r="BH782"/>
  <c r="BG782"/>
  <c r="BE782"/>
  <c r="T782"/>
  <c r="R782"/>
  <c r="P782"/>
  <c r="BI780"/>
  <c r="BH780"/>
  <c r="BG780"/>
  <c r="BE780"/>
  <c r="T780"/>
  <c r="R780"/>
  <c r="P780"/>
  <c r="BI777"/>
  <c r="BH777"/>
  <c r="BG777"/>
  <c r="BE777"/>
  <c r="T777"/>
  <c r="R777"/>
  <c r="P777"/>
  <c r="BI730"/>
  <c r="BH730"/>
  <c r="BG730"/>
  <c r="BE730"/>
  <c r="T730"/>
  <c r="R730"/>
  <c r="P730"/>
  <c r="BI729"/>
  <c r="BH729"/>
  <c r="BG729"/>
  <c r="BE729"/>
  <c r="T729"/>
  <c r="R729"/>
  <c r="P729"/>
  <c r="BI726"/>
  <c r="BH726"/>
  <c r="BG726"/>
  <c r="BE726"/>
  <c r="T726"/>
  <c r="R726"/>
  <c r="P726"/>
  <c r="BI725"/>
  <c r="BH725"/>
  <c r="BG725"/>
  <c r="BE725"/>
  <c r="T725"/>
  <c r="R725"/>
  <c r="P725"/>
  <c r="BI679"/>
  <c r="BH679"/>
  <c r="BG679"/>
  <c r="BE679"/>
  <c r="T679"/>
  <c r="R679"/>
  <c r="P679"/>
  <c r="BI678"/>
  <c r="BH678"/>
  <c r="BG678"/>
  <c r="BE678"/>
  <c r="T678"/>
  <c r="R678"/>
  <c r="P678"/>
  <c r="BI632"/>
  <c r="BH632"/>
  <c r="BG632"/>
  <c r="BE632"/>
  <c r="T632"/>
  <c r="R632"/>
  <c r="P632"/>
  <c r="BI628"/>
  <c r="BH628"/>
  <c r="BG628"/>
  <c r="BE628"/>
  <c r="T628"/>
  <c r="R628"/>
  <c r="P628"/>
  <c r="BI621"/>
  <c r="BH621"/>
  <c r="BG621"/>
  <c r="BE621"/>
  <c r="T621"/>
  <c r="R621"/>
  <c r="P621"/>
  <c r="BI607"/>
  <c r="BH607"/>
  <c r="BG607"/>
  <c r="BE607"/>
  <c r="T607"/>
  <c r="R607"/>
  <c r="P607"/>
  <c r="BI604"/>
  <c r="BH604"/>
  <c r="BG604"/>
  <c r="BE604"/>
  <c r="T604"/>
  <c r="R604"/>
  <c r="P604"/>
  <c r="BI600"/>
  <c r="BH600"/>
  <c r="BG600"/>
  <c r="BE600"/>
  <c r="T600"/>
  <c r="R600"/>
  <c r="P600"/>
  <c r="BI597"/>
  <c r="BH597"/>
  <c r="BG597"/>
  <c r="BE597"/>
  <c r="T597"/>
  <c r="R597"/>
  <c r="P597"/>
  <c r="BI593"/>
  <c r="BH593"/>
  <c r="BG593"/>
  <c r="BE593"/>
  <c r="T593"/>
  <c r="R593"/>
  <c r="P593"/>
  <c r="BI590"/>
  <c r="BH590"/>
  <c r="BG590"/>
  <c r="BE590"/>
  <c r="T590"/>
  <c r="R590"/>
  <c r="P590"/>
  <c r="BI577"/>
  <c r="BH577"/>
  <c r="BG577"/>
  <c r="BE577"/>
  <c r="T577"/>
  <c r="R577"/>
  <c r="P577"/>
  <c r="BI574"/>
  <c r="BH574"/>
  <c r="BG574"/>
  <c r="BE574"/>
  <c r="T574"/>
  <c r="R574"/>
  <c r="P574"/>
  <c r="BI570"/>
  <c r="BH570"/>
  <c r="BG570"/>
  <c r="BE570"/>
  <c r="T570"/>
  <c r="R570"/>
  <c r="P570"/>
  <c r="BI567"/>
  <c r="BH567"/>
  <c r="BG567"/>
  <c r="BE567"/>
  <c r="T567"/>
  <c r="R567"/>
  <c r="P567"/>
  <c r="BI556"/>
  <c r="BH556"/>
  <c r="BG556"/>
  <c r="BE556"/>
  <c r="T556"/>
  <c r="R556"/>
  <c r="P556"/>
  <c r="BI553"/>
  <c r="BH553"/>
  <c r="BG553"/>
  <c r="BE553"/>
  <c r="T553"/>
  <c r="R553"/>
  <c r="P553"/>
  <c r="BI549"/>
  <c r="BH549"/>
  <c r="BG549"/>
  <c r="BE549"/>
  <c r="T549"/>
  <c r="R549"/>
  <c r="P549"/>
  <c r="BI525"/>
  <c r="BH525"/>
  <c r="BG525"/>
  <c r="BE525"/>
  <c r="T525"/>
  <c r="R525"/>
  <c r="P525"/>
  <c r="BI522"/>
  <c r="BH522"/>
  <c r="BG522"/>
  <c r="BE522"/>
  <c r="T522"/>
  <c r="R522"/>
  <c r="P522"/>
  <c r="BI517"/>
  <c r="BH517"/>
  <c r="BG517"/>
  <c r="BE517"/>
  <c r="T517"/>
  <c r="R517"/>
  <c r="P517"/>
  <c r="BI512"/>
  <c r="BH512"/>
  <c r="BG512"/>
  <c r="BE512"/>
  <c r="T512"/>
  <c r="R512"/>
  <c r="P512"/>
  <c r="BI505"/>
  <c r="BH505"/>
  <c r="BG505"/>
  <c r="BE505"/>
  <c r="T505"/>
  <c r="R505"/>
  <c r="P505"/>
  <c r="BI500"/>
  <c r="BH500"/>
  <c r="BG500"/>
  <c r="BE500"/>
  <c r="T500"/>
  <c r="R500"/>
  <c r="P500"/>
  <c r="BI497"/>
  <c r="BH497"/>
  <c r="BG497"/>
  <c r="BE497"/>
  <c r="T497"/>
  <c r="R497"/>
  <c r="P497"/>
  <c r="BI479"/>
  <c r="BH479"/>
  <c r="BG479"/>
  <c r="BE479"/>
  <c r="T479"/>
  <c r="R479"/>
  <c r="P479"/>
  <c r="BI464"/>
  <c r="BH464"/>
  <c r="BG464"/>
  <c r="BE464"/>
  <c r="T464"/>
  <c r="R464"/>
  <c r="P464"/>
  <c r="BI463"/>
  <c r="BH463"/>
  <c r="BG463"/>
  <c r="BE463"/>
  <c r="T463"/>
  <c r="R463"/>
  <c r="P463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9"/>
  <c r="BH449"/>
  <c r="BG449"/>
  <c r="BE449"/>
  <c r="T449"/>
  <c r="R449"/>
  <c r="P449"/>
  <c r="BI445"/>
  <c r="BH445"/>
  <c r="BG445"/>
  <c r="BE445"/>
  <c r="T445"/>
  <c r="R445"/>
  <c r="P445"/>
  <c r="BI444"/>
  <c r="BH444"/>
  <c r="BG444"/>
  <c r="BE444"/>
  <c r="T444"/>
  <c r="R444"/>
  <c r="P444"/>
  <c r="BI440"/>
  <c r="BH440"/>
  <c r="BG440"/>
  <c r="BE440"/>
  <c r="T440"/>
  <c r="R440"/>
  <c r="P440"/>
  <c r="BI436"/>
  <c r="BH436"/>
  <c r="BG436"/>
  <c r="BE436"/>
  <c r="T436"/>
  <c r="R436"/>
  <c r="P436"/>
  <c r="BI435"/>
  <c r="BH435"/>
  <c r="BG435"/>
  <c r="BE435"/>
  <c r="T435"/>
  <c r="R435"/>
  <c r="P435"/>
  <c r="BI427"/>
  <c r="BH427"/>
  <c r="BG427"/>
  <c r="BE427"/>
  <c r="T427"/>
  <c r="R427"/>
  <c r="P427"/>
  <c r="BI421"/>
  <c r="BH421"/>
  <c r="BG421"/>
  <c r="BE421"/>
  <c r="T421"/>
  <c r="R421"/>
  <c r="P421"/>
  <c r="BI413"/>
  <c r="BH413"/>
  <c r="BG413"/>
  <c r="BE413"/>
  <c r="T413"/>
  <c r="R413"/>
  <c r="P41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0"/>
  <c r="BH380"/>
  <c r="BG380"/>
  <c r="BE380"/>
  <c r="T380"/>
  <c r="R380"/>
  <c r="P380"/>
  <c r="BI376"/>
  <c r="BH376"/>
  <c r="BG376"/>
  <c r="BE376"/>
  <c r="T376"/>
  <c r="R376"/>
  <c r="P376"/>
  <c r="BI370"/>
  <c r="BH370"/>
  <c r="BG370"/>
  <c r="BE370"/>
  <c r="T370"/>
  <c r="R370"/>
  <c r="P370"/>
  <c r="BI364"/>
  <c r="BH364"/>
  <c r="BG364"/>
  <c r="BE364"/>
  <c r="T364"/>
  <c r="R364"/>
  <c r="P364"/>
  <c r="BI360"/>
  <c r="BH360"/>
  <c r="BG360"/>
  <c r="BE360"/>
  <c r="T360"/>
  <c r="R360"/>
  <c r="P360"/>
  <c r="BI355"/>
  <c r="BH355"/>
  <c r="BG355"/>
  <c r="BE355"/>
  <c r="T355"/>
  <c r="R355"/>
  <c r="P355"/>
  <c r="BI347"/>
  <c r="BH347"/>
  <c r="BG347"/>
  <c r="BE347"/>
  <c r="T347"/>
  <c r="R347"/>
  <c r="P347"/>
  <c r="BI344"/>
  <c r="BH344"/>
  <c r="BG344"/>
  <c r="BE344"/>
  <c r="T344"/>
  <c r="R344"/>
  <c r="P344"/>
  <c r="BI343"/>
  <c r="BH343"/>
  <c r="BG343"/>
  <c r="BE343"/>
  <c r="T343"/>
  <c r="R343"/>
  <c r="P343"/>
  <c r="BI324"/>
  <c r="BH324"/>
  <c r="BG324"/>
  <c r="BE324"/>
  <c r="T324"/>
  <c r="R324"/>
  <c r="P324"/>
  <c r="BI305"/>
  <c r="BH305"/>
  <c r="BG305"/>
  <c r="BE305"/>
  <c r="T305"/>
  <c r="R305"/>
  <c r="P305"/>
  <c r="BI304"/>
  <c r="BH304"/>
  <c r="BG304"/>
  <c r="BE304"/>
  <c r="T304"/>
  <c r="R304"/>
  <c r="P304"/>
  <c r="BI300"/>
  <c r="BH300"/>
  <c r="BG300"/>
  <c r="BE300"/>
  <c r="T300"/>
  <c r="R300"/>
  <c r="P300"/>
  <c r="BI296"/>
  <c r="BH296"/>
  <c r="BG296"/>
  <c r="BE296"/>
  <c r="T296"/>
  <c r="R296"/>
  <c r="P296"/>
  <c r="BI291"/>
  <c r="BH291"/>
  <c r="BG291"/>
  <c r="BE291"/>
  <c r="T291"/>
  <c r="R291"/>
  <c r="P291"/>
  <c r="BI287"/>
  <c r="BH287"/>
  <c r="BG287"/>
  <c r="BE287"/>
  <c r="T287"/>
  <c r="R287"/>
  <c r="P287"/>
  <c r="BI281"/>
  <c r="BH281"/>
  <c r="BG281"/>
  <c r="BE281"/>
  <c r="T281"/>
  <c r="R281"/>
  <c r="P281"/>
  <c r="BI275"/>
  <c r="BH275"/>
  <c r="BG275"/>
  <c r="BE275"/>
  <c r="T275"/>
  <c r="R275"/>
  <c r="P275"/>
  <c r="BI269"/>
  <c r="BH269"/>
  <c r="BG269"/>
  <c r="BE269"/>
  <c r="T269"/>
  <c r="R269"/>
  <c r="P269"/>
  <c r="BI263"/>
  <c r="BH263"/>
  <c r="BG263"/>
  <c r="BE263"/>
  <c r="T263"/>
  <c r="R263"/>
  <c r="P263"/>
  <c r="BI255"/>
  <c r="BH255"/>
  <c r="BG255"/>
  <c r="BE255"/>
  <c r="T255"/>
  <c r="R255"/>
  <c r="P255"/>
  <c r="BI249"/>
  <c r="BH249"/>
  <c r="BG249"/>
  <c r="BE249"/>
  <c r="T249"/>
  <c r="R249"/>
  <c r="P249"/>
  <c r="BI241"/>
  <c r="BH241"/>
  <c r="BG241"/>
  <c r="BE241"/>
  <c r="T241"/>
  <c r="R241"/>
  <c r="P241"/>
  <c r="BI233"/>
  <c r="BH233"/>
  <c r="BG233"/>
  <c r="BE233"/>
  <c r="T233"/>
  <c r="R233"/>
  <c r="P233"/>
  <c r="BI221"/>
  <c r="BH221"/>
  <c r="BG221"/>
  <c r="BE221"/>
  <c r="T221"/>
  <c r="R221"/>
  <c r="P221"/>
  <c r="BI217"/>
  <c r="BH217"/>
  <c r="BG217"/>
  <c r="BE217"/>
  <c r="T217"/>
  <c r="R217"/>
  <c r="P217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4"/>
  <c r="BH194"/>
  <c r="BG194"/>
  <c r="BE194"/>
  <c r="T194"/>
  <c r="R194"/>
  <c r="P194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55"/>
  <c r="BH155"/>
  <c r="BG155"/>
  <c r="BE155"/>
  <c r="T155"/>
  <c r="R155"/>
  <c r="P155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J137"/>
  <c r="J136"/>
  <c r="F136"/>
  <c r="F134"/>
  <c r="E132"/>
  <c r="J92"/>
  <c r="J91"/>
  <c r="F91"/>
  <c r="F89"/>
  <c r="E87"/>
  <c r="J18"/>
  <c r="E18"/>
  <c r="F137"/>
  <c r="J17"/>
  <c r="J12"/>
  <c r="J89"/>
  <c r="E7"/>
  <c r="E130"/>
  <c i="7" r="J39"/>
  <c r="J38"/>
  <c i="1" r="AY101"/>
  <c i="7" r="J37"/>
  <c i="1" r="AX101"/>
  <c i="7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6" r="J39"/>
  <c r="J38"/>
  <c i="1" r="AY100"/>
  <c i="6" r="J37"/>
  <c i="1" r="AX100"/>
  <c i="6"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69"/>
  <c r="BH169"/>
  <c r="BG169"/>
  <c r="BE169"/>
  <c r="T169"/>
  <c r="R169"/>
  <c r="P169"/>
  <c r="BI164"/>
  <c r="BH164"/>
  <c r="BG164"/>
  <c r="BE164"/>
  <c r="T164"/>
  <c r="R164"/>
  <c r="P164"/>
  <c r="BI159"/>
  <c r="BH159"/>
  <c r="BG159"/>
  <c r="BE159"/>
  <c r="T159"/>
  <c r="R159"/>
  <c r="P159"/>
  <c r="BI156"/>
  <c r="BH156"/>
  <c r="BG156"/>
  <c r="BE156"/>
  <c r="T156"/>
  <c r="R156"/>
  <c r="P156"/>
  <c r="BI153"/>
  <c r="BH153"/>
  <c r="BG153"/>
  <c r="BE153"/>
  <c r="T153"/>
  <c r="R153"/>
  <c r="P153"/>
  <c r="BI148"/>
  <c r="BH148"/>
  <c r="BG148"/>
  <c r="BE148"/>
  <c r="T148"/>
  <c r="R148"/>
  <c r="P148"/>
  <c r="BI143"/>
  <c r="BH143"/>
  <c r="BG143"/>
  <c r="BE143"/>
  <c r="T143"/>
  <c r="R143"/>
  <c r="P143"/>
  <c r="BI138"/>
  <c r="BH138"/>
  <c r="BG138"/>
  <c r="BE138"/>
  <c r="T138"/>
  <c r="R138"/>
  <c r="P138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94"/>
  <c r="J19"/>
  <c r="J14"/>
  <c r="J124"/>
  <c r="E7"/>
  <c r="E118"/>
  <c i="5" r="J39"/>
  <c r="J38"/>
  <c i="1" r="AY99"/>
  <c i="5" r="J37"/>
  <c i="1" r="AX99"/>
  <c i="5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122"/>
  <c r="J19"/>
  <c r="J14"/>
  <c r="J91"/>
  <c r="E7"/>
  <c r="E85"/>
  <c i="4" r="J39"/>
  <c r="J38"/>
  <c i="1" r="AY98"/>
  <c i="4" r="J37"/>
  <c i="1" r="AX98"/>
  <c i="4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121"/>
  <c r="E7"/>
  <c r="E115"/>
  <c i="3" r="J39"/>
  <c r="J38"/>
  <c i="1" r="AY97"/>
  <c i="3" r="J37"/>
  <c i="1" r="AX97"/>
  <c i="3"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129"/>
  <c r="J19"/>
  <c r="J14"/>
  <c r="J91"/>
  <c r="E7"/>
  <c r="E85"/>
  <c i="2" r="J37"/>
  <c r="J36"/>
  <c i="1" r="AY96"/>
  <c i="2" r="J35"/>
  <c i="1" r="AX96"/>
  <c i="2" r="BI1354"/>
  <c r="BH1354"/>
  <c r="BG1354"/>
  <c r="BE1354"/>
  <c r="T1354"/>
  <c r="T1353"/>
  <c r="T1352"/>
  <c r="R1354"/>
  <c r="R1353"/>
  <c r="R1352"/>
  <c r="P1354"/>
  <c r="P1353"/>
  <c r="P1352"/>
  <c r="BI1351"/>
  <c r="BH1351"/>
  <c r="BG1351"/>
  <c r="BE1351"/>
  <c r="T1351"/>
  <c r="R1351"/>
  <c r="P1351"/>
  <c r="BI1350"/>
  <c r="BH1350"/>
  <c r="BG1350"/>
  <c r="BE1350"/>
  <c r="T1350"/>
  <c r="R1350"/>
  <c r="P1350"/>
  <c r="BI1347"/>
  <c r="BH1347"/>
  <c r="BG1347"/>
  <c r="BE1347"/>
  <c r="T1347"/>
  <c r="R1347"/>
  <c r="P1347"/>
  <c r="BI1341"/>
  <c r="BH1341"/>
  <c r="BG1341"/>
  <c r="BE1341"/>
  <c r="T1341"/>
  <c r="T1322"/>
  <c r="R1341"/>
  <c r="R1322"/>
  <c r="P1341"/>
  <c r="P1322"/>
  <c r="BI1328"/>
  <c r="BH1328"/>
  <c r="BG1328"/>
  <c r="BE1328"/>
  <c r="T1328"/>
  <c r="R1328"/>
  <c r="P1328"/>
  <c r="BI1327"/>
  <c r="BH1327"/>
  <c r="BG1327"/>
  <c r="BE1327"/>
  <c r="T1327"/>
  <c r="R1327"/>
  <c r="P1327"/>
  <c r="BI1323"/>
  <c r="BH1323"/>
  <c r="BG1323"/>
  <c r="BE1323"/>
  <c r="T1323"/>
  <c r="R1323"/>
  <c r="P1323"/>
  <c r="BI1319"/>
  <c r="BH1319"/>
  <c r="BG1319"/>
  <c r="BE1319"/>
  <c r="T1319"/>
  <c r="R1319"/>
  <c r="P1319"/>
  <c r="BI1315"/>
  <c r="BH1315"/>
  <c r="BG1315"/>
  <c r="BE1315"/>
  <c r="T1315"/>
  <c r="R1315"/>
  <c r="P1315"/>
  <c r="BI1311"/>
  <c r="BH1311"/>
  <c r="BG1311"/>
  <c r="BE1311"/>
  <c r="T1311"/>
  <c r="R1311"/>
  <c r="P1311"/>
  <c r="BI1309"/>
  <c r="BH1309"/>
  <c r="BG1309"/>
  <c r="BE1309"/>
  <c r="T1309"/>
  <c r="R1309"/>
  <c r="P1309"/>
  <c r="BI1307"/>
  <c r="BH1307"/>
  <c r="BG1307"/>
  <c r="BE1307"/>
  <c r="T1307"/>
  <c r="R1307"/>
  <c r="P1307"/>
  <c r="BI1286"/>
  <c r="BH1286"/>
  <c r="BG1286"/>
  <c r="BE1286"/>
  <c r="T1286"/>
  <c r="R1286"/>
  <c r="P1286"/>
  <c r="BI1284"/>
  <c r="BH1284"/>
  <c r="BG1284"/>
  <c r="BE1284"/>
  <c r="T1284"/>
  <c r="R1284"/>
  <c r="P1284"/>
  <c r="BI1282"/>
  <c r="BH1282"/>
  <c r="BG1282"/>
  <c r="BE1282"/>
  <c r="T1282"/>
  <c r="R1282"/>
  <c r="P1282"/>
  <c r="BI1236"/>
  <c r="BH1236"/>
  <c r="BG1236"/>
  <c r="BE1236"/>
  <c r="T1236"/>
  <c r="R1236"/>
  <c r="P1236"/>
  <c r="BI1234"/>
  <c r="BH1234"/>
  <c r="BG1234"/>
  <c r="BE1234"/>
  <c r="T1234"/>
  <c r="R1234"/>
  <c r="P1234"/>
  <c r="BI1203"/>
  <c r="BH1203"/>
  <c r="BG1203"/>
  <c r="BE1203"/>
  <c r="T1203"/>
  <c r="R1203"/>
  <c r="P1203"/>
  <c r="BI1201"/>
  <c r="BH1201"/>
  <c r="BG1201"/>
  <c r="BE1201"/>
  <c r="T1201"/>
  <c r="R1201"/>
  <c r="P1201"/>
  <c r="BI1200"/>
  <c r="BH1200"/>
  <c r="BG1200"/>
  <c r="BE1200"/>
  <c r="T1200"/>
  <c r="R1200"/>
  <c r="P1200"/>
  <c r="BI1199"/>
  <c r="BH1199"/>
  <c r="BG1199"/>
  <c r="BE1199"/>
  <c r="T1199"/>
  <c r="R1199"/>
  <c r="P1199"/>
  <c r="BI1192"/>
  <c r="BH1192"/>
  <c r="BG1192"/>
  <c r="BE1192"/>
  <c r="T1192"/>
  <c r="R1192"/>
  <c r="P1192"/>
  <c r="BI1191"/>
  <c r="BH1191"/>
  <c r="BG1191"/>
  <c r="BE1191"/>
  <c r="T1191"/>
  <c r="R1191"/>
  <c r="P1191"/>
  <c r="BI1187"/>
  <c r="BH1187"/>
  <c r="BG1187"/>
  <c r="BE1187"/>
  <c r="T1187"/>
  <c r="R1187"/>
  <c r="P1187"/>
  <c r="BI1186"/>
  <c r="BH1186"/>
  <c r="BG1186"/>
  <c r="BE1186"/>
  <c r="T1186"/>
  <c r="R1186"/>
  <c r="P1186"/>
  <c r="BI1185"/>
  <c r="BH1185"/>
  <c r="BG1185"/>
  <c r="BE1185"/>
  <c r="T1185"/>
  <c r="R1185"/>
  <c r="P1185"/>
  <c r="BI1184"/>
  <c r="BH1184"/>
  <c r="BG1184"/>
  <c r="BE1184"/>
  <c r="T1184"/>
  <c r="R1184"/>
  <c r="P1184"/>
  <c r="BI1179"/>
  <c r="BH1179"/>
  <c r="BG1179"/>
  <c r="BE1179"/>
  <c r="T1179"/>
  <c r="R1179"/>
  <c r="P1179"/>
  <c r="BI1178"/>
  <c r="BH1178"/>
  <c r="BG1178"/>
  <c r="BE1178"/>
  <c r="T1178"/>
  <c r="R1178"/>
  <c r="P1178"/>
  <c r="BI1177"/>
  <c r="BH1177"/>
  <c r="BG1177"/>
  <c r="BE1177"/>
  <c r="T1177"/>
  <c r="R1177"/>
  <c r="P1177"/>
  <c r="BI1176"/>
  <c r="BH1176"/>
  <c r="BG1176"/>
  <c r="BE1176"/>
  <c r="T1176"/>
  <c r="R1176"/>
  <c r="P1176"/>
  <c r="BI1175"/>
  <c r="BH1175"/>
  <c r="BG1175"/>
  <c r="BE1175"/>
  <c r="T1175"/>
  <c r="R1175"/>
  <c r="P1175"/>
  <c r="BI1174"/>
  <c r="BH1174"/>
  <c r="BG1174"/>
  <c r="BE1174"/>
  <c r="T1174"/>
  <c r="R1174"/>
  <c r="P1174"/>
  <c r="BI1173"/>
  <c r="BH1173"/>
  <c r="BG1173"/>
  <c r="BE1173"/>
  <c r="T1173"/>
  <c r="R1173"/>
  <c r="P1173"/>
  <c r="BI1172"/>
  <c r="BH1172"/>
  <c r="BG1172"/>
  <c r="BE1172"/>
  <c r="T1172"/>
  <c r="R1172"/>
  <c r="P1172"/>
  <c r="BI1171"/>
  <c r="BH1171"/>
  <c r="BG1171"/>
  <c r="BE1171"/>
  <c r="T1171"/>
  <c r="R1171"/>
  <c r="P1171"/>
  <c r="BI1170"/>
  <c r="BH1170"/>
  <c r="BG1170"/>
  <c r="BE1170"/>
  <c r="T1170"/>
  <c r="R1170"/>
  <c r="P1170"/>
  <c r="BI1169"/>
  <c r="BH1169"/>
  <c r="BG1169"/>
  <c r="BE1169"/>
  <c r="T1169"/>
  <c r="R1169"/>
  <c r="P1169"/>
  <c r="BI1159"/>
  <c r="BH1159"/>
  <c r="BG1159"/>
  <c r="BE1159"/>
  <c r="T1159"/>
  <c r="R1159"/>
  <c r="P1159"/>
  <c r="BI1158"/>
  <c r="BH1158"/>
  <c r="BG1158"/>
  <c r="BE1158"/>
  <c r="T1158"/>
  <c r="R1158"/>
  <c r="P1158"/>
  <c r="BI1155"/>
  <c r="BH1155"/>
  <c r="BG1155"/>
  <c r="BE1155"/>
  <c r="T1155"/>
  <c r="R1155"/>
  <c r="P1155"/>
  <c r="BI1154"/>
  <c r="BH1154"/>
  <c r="BG1154"/>
  <c r="BE1154"/>
  <c r="T1154"/>
  <c r="R1154"/>
  <c r="P1154"/>
  <c r="BI1153"/>
  <c r="BH1153"/>
  <c r="BG1153"/>
  <c r="BE1153"/>
  <c r="T1153"/>
  <c r="R1153"/>
  <c r="P1153"/>
  <c r="BI1152"/>
  <c r="BH1152"/>
  <c r="BG1152"/>
  <c r="BE1152"/>
  <c r="T1152"/>
  <c r="R1152"/>
  <c r="P1152"/>
  <c r="BI1150"/>
  <c r="BH1150"/>
  <c r="BG1150"/>
  <c r="BE1150"/>
  <c r="T1150"/>
  <c r="R1150"/>
  <c r="P1150"/>
  <c r="BI1149"/>
  <c r="BH1149"/>
  <c r="BG1149"/>
  <c r="BE1149"/>
  <c r="T1149"/>
  <c r="R1149"/>
  <c r="P1149"/>
  <c r="BI1143"/>
  <c r="BH1143"/>
  <c r="BG1143"/>
  <c r="BE1143"/>
  <c r="T1143"/>
  <c r="R1143"/>
  <c r="P1143"/>
  <c r="BI1142"/>
  <c r="BH1142"/>
  <c r="BG1142"/>
  <c r="BE1142"/>
  <c r="T1142"/>
  <c r="R1142"/>
  <c r="P1142"/>
  <c r="BI1134"/>
  <c r="BH1134"/>
  <c r="BG1134"/>
  <c r="BE1134"/>
  <c r="T1134"/>
  <c r="R1134"/>
  <c r="P1134"/>
  <c r="BI1133"/>
  <c r="BH1133"/>
  <c r="BG1133"/>
  <c r="BE1133"/>
  <c r="T1133"/>
  <c r="R1133"/>
  <c r="P1133"/>
  <c r="BI1131"/>
  <c r="BH1131"/>
  <c r="BG1131"/>
  <c r="BE1131"/>
  <c r="T1131"/>
  <c r="R1131"/>
  <c r="P1131"/>
  <c r="BI1127"/>
  <c r="BH1127"/>
  <c r="BG1127"/>
  <c r="BE1127"/>
  <c r="T1127"/>
  <c r="R1127"/>
  <c r="P1127"/>
  <c r="BI1126"/>
  <c r="BH1126"/>
  <c r="BG1126"/>
  <c r="BE1126"/>
  <c r="T1126"/>
  <c r="R1126"/>
  <c r="P1126"/>
  <c r="BI1124"/>
  <c r="BH1124"/>
  <c r="BG1124"/>
  <c r="BE1124"/>
  <c r="T1124"/>
  <c r="R1124"/>
  <c r="P1124"/>
  <c r="BI1119"/>
  <c r="BH1119"/>
  <c r="BG1119"/>
  <c r="BE1119"/>
  <c r="T1119"/>
  <c r="R1119"/>
  <c r="P1119"/>
  <c r="BI1118"/>
  <c r="BH1118"/>
  <c r="BG1118"/>
  <c r="BE1118"/>
  <c r="T1118"/>
  <c r="R1118"/>
  <c r="P1118"/>
  <c r="BI1116"/>
  <c r="BH1116"/>
  <c r="BG1116"/>
  <c r="BE1116"/>
  <c r="T1116"/>
  <c r="R1116"/>
  <c r="P1116"/>
  <c r="BI1112"/>
  <c r="BH1112"/>
  <c r="BG1112"/>
  <c r="BE1112"/>
  <c r="T1112"/>
  <c r="R1112"/>
  <c r="P1112"/>
  <c r="BI1111"/>
  <c r="BH1111"/>
  <c r="BG1111"/>
  <c r="BE1111"/>
  <c r="T1111"/>
  <c r="R1111"/>
  <c r="P1111"/>
  <c r="BI1110"/>
  <c r="BH1110"/>
  <c r="BG1110"/>
  <c r="BE1110"/>
  <c r="T1110"/>
  <c r="R1110"/>
  <c r="P1110"/>
  <c r="BI1109"/>
  <c r="BH1109"/>
  <c r="BG1109"/>
  <c r="BE1109"/>
  <c r="T1109"/>
  <c r="R1109"/>
  <c r="P1109"/>
  <c r="BI1104"/>
  <c r="BH1104"/>
  <c r="BG1104"/>
  <c r="BE1104"/>
  <c r="T1104"/>
  <c r="R1104"/>
  <c r="P1104"/>
  <c r="BI1103"/>
  <c r="BH1103"/>
  <c r="BG1103"/>
  <c r="BE1103"/>
  <c r="T1103"/>
  <c r="R1103"/>
  <c r="P1103"/>
  <c r="BI1102"/>
  <c r="BH1102"/>
  <c r="BG1102"/>
  <c r="BE1102"/>
  <c r="T1102"/>
  <c r="R1102"/>
  <c r="P1102"/>
  <c r="BI1101"/>
  <c r="BH1101"/>
  <c r="BG1101"/>
  <c r="BE1101"/>
  <c r="T1101"/>
  <c r="R1101"/>
  <c r="P1101"/>
  <c r="BI1100"/>
  <c r="BH1100"/>
  <c r="BG1100"/>
  <c r="BE1100"/>
  <c r="T1100"/>
  <c r="R1100"/>
  <c r="P1100"/>
  <c r="BI1094"/>
  <c r="BH1094"/>
  <c r="BG1094"/>
  <c r="BE1094"/>
  <c r="T1094"/>
  <c r="R1094"/>
  <c r="P1094"/>
  <c r="BI1093"/>
  <c r="BH1093"/>
  <c r="BG1093"/>
  <c r="BE1093"/>
  <c r="T1093"/>
  <c r="R1093"/>
  <c r="P1093"/>
  <c r="BI1092"/>
  <c r="BH1092"/>
  <c r="BG1092"/>
  <c r="BE1092"/>
  <c r="T1092"/>
  <c r="R1092"/>
  <c r="P1092"/>
  <c r="BI1091"/>
  <c r="BH1091"/>
  <c r="BG1091"/>
  <c r="BE1091"/>
  <c r="T1091"/>
  <c r="R1091"/>
  <c r="P1091"/>
  <c r="BI1090"/>
  <c r="BH1090"/>
  <c r="BG1090"/>
  <c r="BE1090"/>
  <c r="T1090"/>
  <c r="R1090"/>
  <c r="P1090"/>
  <c r="BI1089"/>
  <c r="BH1089"/>
  <c r="BG1089"/>
  <c r="BE1089"/>
  <c r="T1089"/>
  <c r="R1089"/>
  <c r="P1089"/>
  <c r="BI1081"/>
  <c r="BH1081"/>
  <c r="BG1081"/>
  <c r="BE1081"/>
  <c r="T1081"/>
  <c r="R1081"/>
  <c r="P1081"/>
  <c r="BI1080"/>
  <c r="BH1080"/>
  <c r="BG1080"/>
  <c r="BE1080"/>
  <c r="T1080"/>
  <c r="R1080"/>
  <c r="P1080"/>
  <c r="BI1079"/>
  <c r="BH1079"/>
  <c r="BG1079"/>
  <c r="BE1079"/>
  <c r="T1079"/>
  <c r="R1079"/>
  <c r="P1079"/>
  <c r="BI1075"/>
  <c r="BH1075"/>
  <c r="BG1075"/>
  <c r="BE1075"/>
  <c r="T1075"/>
  <c r="R1075"/>
  <c r="P1075"/>
  <c r="BI1074"/>
  <c r="BH1074"/>
  <c r="BG1074"/>
  <c r="BE1074"/>
  <c r="T1074"/>
  <c r="R1074"/>
  <c r="P1074"/>
  <c r="BI1073"/>
  <c r="BH1073"/>
  <c r="BG1073"/>
  <c r="BE1073"/>
  <c r="T1073"/>
  <c r="R1073"/>
  <c r="P1073"/>
  <c r="BI1072"/>
  <c r="BH1072"/>
  <c r="BG1072"/>
  <c r="BE1072"/>
  <c r="T1072"/>
  <c r="R1072"/>
  <c r="P1072"/>
  <c r="BI1068"/>
  <c r="BH1068"/>
  <c r="BG1068"/>
  <c r="BE1068"/>
  <c r="T1068"/>
  <c r="R1068"/>
  <c r="P1068"/>
  <c r="BI1067"/>
  <c r="BH1067"/>
  <c r="BG1067"/>
  <c r="BE1067"/>
  <c r="T1067"/>
  <c r="R1067"/>
  <c r="P1067"/>
  <c r="BI1066"/>
  <c r="BH1066"/>
  <c r="BG1066"/>
  <c r="BE1066"/>
  <c r="T1066"/>
  <c r="R1066"/>
  <c r="P1066"/>
  <c r="BI1065"/>
  <c r="BH1065"/>
  <c r="BG1065"/>
  <c r="BE1065"/>
  <c r="T1065"/>
  <c r="R1065"/>
  <c r="P1065"/>
  <c r="BI1062"/>
  <c r="BH1062"/>
  <c r="BG1062"/>
  <c r="BE1062"/>
  <c r="T1062"/>
  <c r="R1062"/>
  <c r="P1062"/>
  <c r="BI1060"/>
  <c r="BH1060"/>
  <c r="BG1060"/>
  <c r="BE1060"/>
  <c r="T1060"/>
  <c r="R1060"/>
  <c r="P1060"/>
  <c r="BI1056"/>
  <c r="BH1056"/>
  <c r="BG1056"/>
  <c r="BE1056"/>
  <c r="T1056"/>
  <c r="R1056"/>
  <c r="P1056"/>
  <c r="BI1052"/>
  <c r="BH1052"/>
  <c r="BG1052"/>
  <c r="BE1052"/>
  <c r="T1052"/>
  <c r="R1052"/>
  <c r="P1052"/>
  <c r="BI1048"/>
  <c r="BH1048"/>
  <c r="BG1048"/>
  <c r="BE1048"/>
  <c r="T1048"/>
  <c r="R1048"/>
  <c r="P1048"/>
  <c r="BI1044"/>
  <c r="BH1044"/>
  <c r="BG1044"/>
  <c r="BE1044"/>
  <c r="T1044"/>
  <c r="R1044"/>
  <c r="P1044"/>
  <c r="BI1040"/>
  <c r="BH1040"/>
  <c r="BG1040"/>
  <c r="BE1040"/>
  <c r="T1040"/>
  <c r="R1040"/>
  <c r="P1040"/>
  <c r="BI1038"/>
  <c r="BH1038"/>
  <c r="BG1038"/>
  <c r="BE1038"/>
  <c r="T1038"/>
  <c r="R1038"/>
  <c r="P1038"/>
  <c r="BI1024"/>
  <c r="BH1024"/>
  <c r="BG1024"/>
  <c r="BE1024"/>
  <c r="T1024"/>
  <c r="R1024"/>
  <c r="P1024"/>
  <c r="BI1018"/>
  <c r="BH1018"/>
  <c r="BG1018"/>
  <c r="BE1018"/>
  <c r="T1018"/>
  <c r="R1018"/>
  <c r="P1018"/>
  <c r="BI1012"/>
  <c r="BH1012"/>
  <c r="BG1012"/>
  <c r="BE1012"/>
  <c r="T1012"/>
  <c r="R1012"/>
  <c r="P1012"/>
  <c r="BI1006"/>
  <c r="BH1006"/>
  <c r="BG1006"/>
  <c r="BE1006"/>
  <c r="T1006"/>
  <c r="R1006"/>
  <c r="P1006"/>
  <c r="BI1004"/>
  <c r="BH1004"/>
  <c r="BG1004"/>
  <c r="BE1004"/>
  <c r="T1004"/>
  <c r="R1004"/>
  <c r="P1004"/>
  <c r="BI1000"/>
  <c r="BH1000"/>
  <c r="BG1000"/>
  <c r="BE1000"/>
  <c r="T1000"/>
  <c r="R1000"/>
  <c r="P1000"/>
  <c r="BI995"/>
  <c r="BH995"/>
  <c r="BG995"/>
  <c r="BE995"/>
  <c r="T995"/>
  <c r="R995"/>
  <c r="P995"/>
  <c r="BI991"/>
  <c r="BH991"/>
  <c r="BG991"/>
  <c r="BE991"/>
  <c r="T991"/>
  <c r="R991"/>
  <c r="P991"/>
  <c r="BI987"/>
  <c r="BH987"/>
  <c r="BG987"/>
  <c r="BE987"/>
  <c r="T987"/>
  <c r="R987"/>
  <c r="P987"/>
  <c r="BI985"/>
  <c r="BH985"/>
  <c r="BG985"/>
  <c r="BE985"/>
  <c r="T985"/>
  <c r="R985"/>
  <c r="P985"/>
  <c r="BI983"/>
  <c r="BH983"/>
  <c r="BG983"/>
  <c r="BE983"/>
  <c r="T983"/>
  <c r="R983"/>
  <c r="P983"/>
  <c r="BI981"/>
  <c r="BH981"/>
  <c r="BG981"/>
  <c r="BE981"/>
  <c r="T981"/>
  <c r="R981"/>
  <c r="P981"/>
  <c r="BI979"/>
  <c r="BH979"/>
  <c r="BG979"/>
  <c r="BE979"/>
  <c r="T979"/>
  <c r="R979"/>
  <c r="P979"/>
  <c r="BI967"/>
  <c r="BH967"/>
  <c r="BG967"/>
  <c r="BE967"/>
  <c r="T967"/>
  <c r="R967"/>
  <c r="P967"/>
  <c r="BI965"/>
  <c r="BH965"/>
  <c r="BG965"/>
  <c r="BE965"/>
  <c r="T965"/>
  <c r="R965"/>
  <c r="P965"/>
  <c r="BI963"/>
  <c r="BH963"/>
  <c r="BG963"/>
  <c r="BE963"/>
  <c r="T963"/>
  <c r="R963"/>
  <c r="P963"/>
  <c r="BI961"/>
  <c r="BH961"/>
  <c r="BG961"/>
  <c r="BE961"/>
  <c r="T961"/>
  <c r="R961"/>
  <c r="P961"/>
  <c r="BI952"/>
  <c r="BH952"/>
  <c r="BG952"/>
  <c r="BE952"/>
  <c r="T952"/>
  <c r="R952"/>
  <c r="P952"/>
  <c r="BI950"/>
  <c r="BH950"/>
  <c r="BG950"/>
  <c r="BE950"/>
  <c r="T950"/>
  <c r="R950"/>
  <c r="P950"/>
  <c r="BI948"/>
  <c r="BH948"/>
  <c r="BG948"/>
  <c r="BE948"/>
  <c r="T948"/>
  <c r="R948"/>
  <c r="P948"/>
  <c r="BI940"/>
  <c r="BH940"/>
  <c r="BG940"/>
  <c r="BE940"/>
  <c r="T940"/>
  <c r="R940"/>
  <c r="P940"/>
  <c r="BI938"/>
  <c r="BH938"/>
  <c r="BG938"/>
  <c r="BE938"/>
  <c r="T938"/>
  <c r="R938"/>
  <c r="P938"/>
  <c r="BI936"/>
  <c r="BH936"/>
  <c r="BG936"/>
  <c r="BE936"/>
  <c r="T936"/>
  <c r="R936"/>
  <c r="P936"/>
  <c r="BI934"/>
  <c r="BH934"/>
  <c r="BG934"/>
  <c r="BE934"/>
  <c r="T934"/>
  <c r="R934"/>
  <c r="P934"/>
  <c r="BI932"/>
  <c r="BH932"/>
  <c r="BG932"/>
  <c r="BE932"/>
  <c r="T932"/>
  <c r="R932"/>
  <c r="P932"/>
  <c r="BI919"/>
  <c r="BH919"/>
  <c r="BG919"/>
  <c r="BE919"/>
  <c r="T919"/>
  <c r="R919"/>
  <c r="P919"/>
  <c r="BI917"/>
  <c r="BH917"/>
  <c r="BG917"/>
  <c r="BE917"/>
  <c r="T917"/>
  <c r="R917"/>
  <c r="P917"/>
  <c r="BI883"/>
  <c r="BH883"/>
  <c r="BG883"/>
  <c r="BE883"/>
  <c r="T883"/>
  <c r="R883"/>
  <c r="P883"/>
  <c r="BI881"/>
  <c r="BH881"/>
  <c r="BG881"/>
  <c r="BE881"/>
  <c r="T881"/>
  <c r="R881"/>
  <c r="P881"/>
  <c r="BI880"/>
  <c r="BH880"/>
  <c r="BG880"/>
  <c r="BE880"/>
  <c r="T880"/>
  <c r="R880"/>
  <c r="P880"/>
  <c r="BI879"/>
  <c r="BH879"/>
  <c r="BG879"/>
  <c r="BE879"/>
  <c r="T879"/>
  <c r="R879"/>
  <c r="P879"/>
  <c r="BI876"/>
  <c r="BH876"/>
  <c r="BG876"/>
  <c r="BE876"/>
  <c r="T876"/>
  <c r="R876"/>
  <c r="P876"/>
  <c r="BI875"/>
  <c r="BH875"/>
  <c r="BG875"/>
  <c r="BE875"/>
  <c r="T875"/>
  <c r="R875"/>
  <c r="P875"/>
  <c r="BI874"/>
  <c r="BH874"/>
  <c r="BG874"/>
  <c r="BE874"/>
  <c r="T874"/>
  <c r="R874"/>
  <c r="P874"/>
  <c r="BI870"/>
  <c r="BH870"/>
  <c r="BG870"/>
  <c r="BE870"/>
  <c r="T870"/>
  <c r="R870"/>
  <c r="P870"/>
  <c r="BI868"/>
  <c r="BH868"/>
  <c r="BG868"/>
  <c r="BE868"/>
  <c r="T868"/>
  <c r="R868"/>
  <c r="P868"/>
  <c r="BI862"/>
  <c r="BH862"/>
  <c r="BG862"/>
  <c r="BE862"/>
  <c r="T862"/>
  <c r="R862"/>
  <c r="P862"/>
  <c r="BI861"/>
  <c r="BH861"/>
  <c r="BG861"/>
  <c r="BE861"/>
  <c r="T861"/>
  <c r="R861"/>
  <c r="P861"/>
  <c r="BI860"/>
  <c r="BH860"/>
  <c r="BG860"/>
  <c r="BE860"/>
  <c r="T860"/>
  <c r="R860"/>
  <c r="P860"/>
  <c r="BI857"/>
  <c r="BH857"/>
  <c r="BG857"/>
  <c r="BE857"/>
  <c r="T857"/>
  <c r="R857"/>
  <c r="P857"/>
  <c r="BI856"/>
  <c r="BH856"/>
  <c r="BG856"/>
  <c r="BE856"/>
  <c r="T856"/>
  <c r="R856"/>
  <c r="P856"/>
  <c r="BI855"/>
  <c r="BH855"/>
  <c r="BG855"/>
  <c r="BE855"/>
  <c r="T855"/>
  <c r="R855"/>
  <c r="P855"/>
  <c r="BI850"/>
  <c r="BH850"/>
  <c r="BG850"/>
  <c r="BE850"/>
  <c r="T850"/>
  <c r="R850"/>
  <c r="P850"/>
  <c r="BI848"/>
  <c r="BH848"/>
  <c r="BG848"/>
  <c r="BE848"/>
  <c r="T848"/>
  <c r="R848"/>
  <c r="P848"/>
  <c r="BI842"/>
  <c r="BH842"/>
  <c r="BG842"/>
  <c r="BE842"/>
  <c r="T842"/>
  <c r="R842"/>
  <c r="P842"/>
  <c r="BI840"/>
  <c r="BH840"/>
  <c r="BG840"/>
  <c r="BE840"/>
  <c r="T840"/>
  <c r="R840"/>
  <c r="P840"/>
  <c r="BI834"/>
  <c r="BH834"/>
  <c r="BG834"/>
  <c r="BE834"/>
  <c r="T834"/>
  <c r="R834"/>
  <c r="P834"/>
  <c r="BI832"/>
  <c r="BH832"/>
  <c r="BG832"/>
  <c r="BE832"/>
  <c r="T832"/>
  <c r="R832"/>
  <c r="P832"/>
  <c r="BI830"/>
  <c r="BH830"/>
  <c r="BG830"/>
  <c r="BE830"/>
  <c r="T830"/>
  <c r="R830"/>
  <c r="P830"/>
  <c r="BI824"/>
  <c r="BH824"/>
  <c r="BG824"/>
  <c r="BE824"/>
  <c r="T824"/>
  <c r="R824"/>
  <c r="P824"/>
  <c r="BI820"/>
  <c r="BH820"/>
  <c r="BG820"/>
  <c r="BE820"/>
  <c r="T820"/>
  <c r="R820"/>
  <c r="P820"/>
  <c r="BI818"/>
  <c r="BH818"/>
  <c r="BG818"/>
  <c r="BE818"/>
  <c r="T818"/>
  <c r="R818"/>
  <c r="P818"/>
  <c r="BI815"/>
  <c r="BH815"/>
  <c r="BG815"/>
  <c r="BE815"/>
  <c r="T815"/>
  <c r="R815"/>
  <c r="P815"/>
  <c r="BI813"/>
  <c r="BH813"/>
  <c r="BG813"/>
  <c r="BE813"/>
  <c r="T813"/>
  <c r="R813"/>
  <c r="P813"/>
  <c r="BI807"/>
  <c r="BH807"/>
  <c r="BG807"/>
  <c r="BE807"/>
  <c r="T807"/>
  <c r="R807"/>
  <c r="P807"/>
  <c r="BI805"/>
  <c r="BH805"/>
  <c r="BG805"/>
  <c r="BE805"/>
  <c r="T805"/>
  <c r="R805"/>
  <c r="P805"/>
  <c r="BI802"/>
  <c r="BH802"/>
  <c r="BG802"/>
  <c r="BE802"/>
  <c r="T802"/>
  <c r="R802"/>
  <c r="P802"/>
  <c r="BI799"/>
  <c r="BH799"/>
  <c r="BG799"/>
  <c r="BE799"/>
  <c r="T799"/>
  <c r="T798"/>
  <c r="R799"/>
  <c r="R798"/>
  <c r="P799"/>
  <c r="P798"/>
  <c r="BI797"/>
  <c r="BH797"/>
  <c r="BG797"/>
  <c r="BE797"/>
  <c r="T797"/>
  <c r="R797"/>
  <c r="P797"/>
  <c r="BI796"/>
  <c r="BH796"/>
  <c r="BG796"/>
  <c r="BE796"/>
  <c r="T796"/>
  <c r="R796"/>
  <c r="P796"/>
  <c r="BI791"/>
  <c r="BH791"/>
  <c r="BG791"/>
  <c r="BE791"/>
  <c r="T791"/>
  <c r="R791"/>
  <c r="P791"/>
  <c r="BI786"/>
  <c r="BH786"/>
  <c r="BG786"/>
  <c r="BE786"/>
  <c r="T786"/>
  <c r="R786"/>
  <c r="P786"/>
  <c r="BI785"/>
  <c r="BH785"/>
  <c r="BG785"/>
  <c r="BE785"/>
  <c r="T785"/>
  <c r="R785"/>
  <c r="P785"/>
  <c r="BI783"/>
  <c r="BH783"/>
  <c r="BG783"/>
  <c r="BE783"/>
  <c r="T783"/>
  <c r="R783"/>
  <c r="P783"/>
  <c r="BI782"/>
  <c r="BH782"/>
  <c r="BG782"/>
  <c r="BE782"/>
  <c r="T782"/>
  <c r="R782"/>
  <c r="P782"/>
  <c r="BI780"/>
  <c r="BH780"/>
  <c r="BG780"/>
  <c r="BE780"/>
  <c r="T780"/>
  <c r="R780"/>
  <c r="P780"/>
  <c r="BI777"/>
  <c r="BH777"/>
  <c r="BG777"/>
  <c r="BE777"/>
  <c r="T777"/>
  <c r="R777"/>
  <c r="P777"/>
  <c r="BI730"/>
  <c r="BH730"/>
  <c r="BG730"/>
  <c r="BE730"/>
  <c r="T730"/>
  <c r="R730"/>
  <c r="P730"/>
  <c r="BI729"/>
  <c r="BH729"/>
  <c r="BG729"/>
  <c r="BE729"/>
  <c r="T729"/>
  <c r="R729"/>
  <c r="P729"/>
  <c r="BI726"/>
  <c r="BH726"/>
  <c r="BG726"/>
  <c r="BE726"/>
  <c r="T726"/>
  <c r="R726"/>
  <c r="P726"/>
  <c r="BI725"/>
  <c r="BH725"/>
  <c r="BG725"/>
  <c r="BE725"/>
  <c r="T725"/>
  <c r="R725"/>
  <c r="P725"/>
  <c r="BI679"/>
  <c r="BH679"/>
  <c r="BG679"/>
  <c r="BE679"/>
  <c r="T679"/>
  <c r="R679"/>
  <c r="P679"/>
  <c r="BI678"/>
  <c r="BH678"/>
  <c r="BG678"/>
  <c r="BE678"/>
  <c r="T678"/>
  <c r="R678"/>
  <c r="P678"/>
  <c r="BI632"/>
  <c r="BH632"/>
  <c r="BG632"/>
  <c r="BE632"/>
  <c r="T632"/>
  <c r="R632"/>
  <c r="P632"/>
  <c r="BI628"/>
  <c r="BH628"/>
  <c r="BG628"/>
  <c r="BE628"/>
  <c r="T628"/>
  <c r="R628"/>
  <c r="P628"/>
  <c r="BI621"/>
  <c r="BH621"/>
  <c r="BG621"/>
  <c r="BE621"/>
  <c r="T621"/>
  <c r="R621"/>
  <c r="P621"/>
  <c r="BI607"/>
  <c r="BH607"/>
  <c r="BG607"/>
  <c r="BE607"/>
  <c r="T607"/>
  <c r="R607"/>
  <c r="P607"/>
  <c r="BI604"/>
  <c r="BH604"/>
  <c r="BG604"/>
  <c r="BE604"/>
  <c r="T604"/>
  <c r="R604"/>
  <c r="P604"/>
  <c r="BI600"/>
  <c r="BH600"/>
  <c r="BG600"/>
  <c r="BE600"/>
  <c r="T600"/>
  <c r="R600"/>
  <c r="P600"/>
  <c r="BI597"/>
  <c r="BH597"/>
  <c r="BG597"/>
  <c r="BE597"/>
  <c r="T597"/>
  <c r="R597"/>
  <c r="P597"/>
  <c r="BI593"/>
  <c r="BH593"/>
  <c r="BG593"/>
  <c r="BE593"/>
  <c r="T593"/>
  <c r="R593"/>
  <c r="P593"/>
  <c r="BI590"/>
  <c r="BH590"/>
  <c r="BG590"/>
  <c r="BE590"/>
  <c r="T590"/>
  <c r="R590"/>
  <c r="P590"/>
  <c r="BI577"/>
  <c r="BH577"/>
  <c r="BG577"/>
  <c r="BE577"/>
  <c r="T577"/>
  <c r="R577"/>
  <c r="P577"/>
  <c r="BI574"/>
  <c r="BH574"/>
  <c r="BG574"/>
  <c r="BE574"/>
  <c r="T574"/>
  <c r="R574"/>
  <c r="P574"/>
  <c r="BI570"/>
  <c r="BH570"/>
  <c r="BG570"/>
  <c r="BE570"/>
  <c r="T570"/>
  <c r="R570"/>
  <c r="P570"/>
  <c r="BI567"/>
  <c r="BH567"/>
  <c r="BG567"/>
  <c r="BE567"/>
  <c r="T567"/>
  <c r="R567"/>
  <c r="P567"/>
  <c r="BI556"/>
  <c r="BH556"/>
  <c r="BG556"/>
  <c r="BE556"/>
  <c r="T556"/>
  <c r="R556"/>
  <c r="P556"/>
  <c r="BI553"/>
  <c r="BH553"/>
  <c r="BG553"/>
  <c r="BE553"/>
  <c r="T553"/>
  <c r="R553"/>
  <c r="P553"/>
  <c r="BI549"/>
  <c r="BH549"/>
  <c r="BG549"/>
  <c r="BE549"/>
  <c r="T549"/>
  <c r="R549"/>
  <c r="P549"/>
  <c r="BI525"/>
  <c r="BH525"/>
  <c r="BG525"/>
  <c r="BE525"/>
  <c r="T525"/>
  <c r="R525"/>
  <c r="P525"/>
  <c r="BI522"/>
  <c r="BH522"/>
  <c r="BG522"/>
  <c r="BE522"/>
  <c r="T522"/>
  <c r="R522"/>
  <c r="P522"/>
  <c r="BI517"/>
  <c r="BH517"/>
  <c r="BG517"/>
  <c r="BE517"/>
  <c r="T517"/>
  <c r="R517"/>
  <c r="P517"/>
  <c r="BI512"/>
  <c r="BH512"/>
  <c r="BG512"/>
  <c r="BE512"/>
  <c r="T512"/>
  <c r="R512"/>
  <c r="P512"/>
  <c r="BI505"/>
  <c r="BH505"/>
  <c r="BG505"/>
  <c r="BE505"/>
  <c r="T505"/>
  <c r="R505"/>
  <c r="P505"/>
  <c r="BI500"/>
  <c r="BH500"/>
  <c r="BG500"/>
  <c r="BE500"/>
  <c r="T500"/>
  <c r="R500"/>
  <c r="P500"/>
  <c r="BI497"/>
  <c r="BH497"/>
  <c r="BG497"/>
  <c r="BE497"/>
  <c r="T497"/>
  <c r="R497"/>
  <c r="P497"/>
  <c r="BI479"/>
  <c r="BH479"/>
  <c r="BG479"/>
  <c r="BE479"/>
  <c r="T479"/>
  <c r="R479"/>
  <c r="P479"/>
  <c r="BI464"/>
  <c r="BH464"/>
  <c r="BG464"/>
  <c r="BE464"/>
  <c r="T464"/>
  <c r="R464"/>
  <c r="P464"/>
  <c r="BI463"/>
  <c r="BH463"/>
  <c r="BG463"/>
  <c r="BE463"/>
  <c r="T463"/>
  <c r="R463"/>
  <c r="P463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9"/>
  <c r="BH449"/>
  <c r="BG449"/>
  <c r="BE449"/>
  <c r="T449"/>
  <c r="R449"/>
  <c r="P449"/>
  <c r="BI445"/>
  <c r="BH445"/>
  <c r="BG445"/>
  <c r="BE445"/>
  <c r="T445"/>
  <c r="R445"/>
  <c r="P445"/>
  <c r="BI444"/>
  <c r="BH444"/>
  <c r="BG444"/>
  <c r="BE444"/>
  <c r="T444"/>
  <c r="R444"/>
  <c r="P444"/>
  <c r="BI440"/>
  <c r="BH440"/>
  <c r="BG440"/>
  <c r="BE440"/>
  <c r="T440"/>
  <c r="R440"/>
  <c r="P440"/>
  <c r="BI436"/>
  <c r="BH436"/>
  <c r="BG436"/>
  <c r="BE436"/>
  <c r="T436"/>
  <c r="R436"/>
  <c r="P436"/>
  <c r="BI435"/>
  <c r="BH435"/>
  <c r="BG435"/>
  <c r="BE435"/>
  <c r="T435"/>
  <c r="R435"/>
  <c r="P435"/>
  <c r="BI427"/>
  <c r="BH427"/>
  <c r="BG427"/>
  <c r="BE427"/>
  <c r="T427"/>
  <c r="R427"/>
  <c r="P427"/>
  <c r="BI421"/>
  <c r="BH421"/>
  <c r="BG421"/>
  <c r="BE421"/>
  <c r="T421"/>
  <c r="R421"/>
  <c r="P421"/>
  <c r="BI413"/>
  <c r="BH413"/>
  <c r="BG413"/>
  <c r="BE413"/>
  <c r="T413"/>
  <c r="R413"/>
  <c r="P41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0"/>
  <c r="BH380"/>
  <c r="BG380"/>
  <c r="BE380"/>
  <c r="T380"/>
  <c r="R380"/>
  <c r="P380"/>
  <c r="BI376"/>
  <c r="BH376"/>
  <c r="BG376"/>
  <c r="BE376"/>
  <c r="T376"/>
  <c r="R376"/>
  <c r="P376"/>
  <c r="BI370"/>
  <c r="BH370"/>
  <c r="BG370"/>
  <c r="BE370"/>
  <c r="T370"/>
  <c r="R370"/>
  <c r="P370"/>
  <c r="BI364"/>
  <c r="BH364"/>
  <c r="BG364"/>
  <c r="BE364"/>
  <c r="T364"/>
  <c r="R364"/>
  <c r="P364"/>
  <c r="BI360"/>
  <c r="BH360"/>
  <c r="BG360"/>
  <c r="BE360"/>
  <c r="T360"/>
  <c r="R360"/>
  <c r="P360"/>
  <c r="BI355"/>
  <c r="BH355"/>
  <c r="BG355"/>
  <c r="BE355"/>
  <c r="T355"/>
  <c r="R355"/>
  <c r="P355"/>
  <c r="BI347"/>
  <c r="BH347"/>
  <c r="BG347"/>
  <c r="BE347"/>
  <c r="T347"/>
  <c r="R347"/>
  <c r="P347"/>
  <c r="BI344"/>
  <c r="BH344"/>
  <c r="BG344"/>
  <c r="BE344"/>
  <c r="T344"/>
  <c r="R344"/>
  <c r="P344"/>
  <c r="BI343"/>
  <c r="BH343"/>
  <c r="BG343"/>
  <c r="BE343"/>
  <c r="T343"/>
  <c r="R343"/>
  <c r="P343"/>
  <c r="BI324"/>
  <c r="BH324"/>
  <c r="BG324"/>
  <c r="BE324"/>
  <c r="T324"/>
  <c r="R324"/>
  <c r="P324"/>
  <c r="BI305"/>
  <c r="BH305"/>
  <c r="BG305"/>
  <c r="BE305"/>
  <c r="T305"/>
  <c r="R305"/>
  <c r="P305"/>
  <c r="BI304"/>
  <c r="BH304"/>
  <c r="BG304"/>
  <c r="BE304"/>
  <c r="T304"/>
  <c r="R304"/>
  <c r="P304"/>
  <c r="BI300"/>
  <c r="BH300"/>
  <c r="BG300"/>
  <c r="BE300"/>
  <c r="T300"/>
  <c r="R300"/>
  <c r="P300"/>
  <c r="BI296"/>
  <c r="BH296"/>
  <c r="BG296"/>
  <c r="BE296"/>
  <c r="T296"/>
  <c r="R296"/>
  <c r="P296"/>
  <c r="BI291"/>
  <c r="BH291"/>
  <c r="BG291"/>
  <c r="BE291"/>
  <c r="T291"/>
  <c r="R291"/>
  <c r="P291"/>
  <c r="BI287"/>
  <c r="BH287"/>
  <c r="BG287"/>
  <c r="BE287"/>
  <c r="T287"/>
  <c r="R287"/>
  <c r="P287"/>
  <c r="BI281"/>
  <c r="BH281"/>
  <c r="BG281"/>
  <c r="BE281"/>
  <c r="T281"/>
  <c r="R281"/>
  <c r="P281"/>
  <c r="BI275"/>
  <c r="BH275"/>
  <c r="BG275"/>
  <c r="BE275"/>
  <c r="T275"/>
  <c r="R275"/>
  <c r="P275"/>
  <c r="BI269"/>
  <c r="BH269"/>
  <c r="BG269"/>
  <c r="BE269"/>
  <c r="T269"/>
  <c r="R269"/>
  <c r="P269"/>
  <c r="BI263"/>
  <c r="BH263"/>
  <c r="BG263"/>
  <c r="BE263"/>
  <c r="T263"/>
  <c r="R263"/>
  <c r="P263"/>
  <c r="BI255"/>
  <c r="BH255"/>
  <c r="BG255"/>
  <c r="BE255"/>
  <c r="T255"/>
  <c r="R255"/>
  <c r="P255"/>
  <c r="BI249"/>
  <c r="BH249"/>
  <c r="BG249"/>
  <c r="BE249"/>
  <c r="T249"/>
  <c r="R249"/>
  <c r="P249"/>
  <c r="BI241"/>
  <c r="BH241"/>
  <c r="BG241"/>
  <c r="BE241"/>
  <c r="T241"/>
  <c r="R241"/>
  <c r="P241"/>
  <c r="BI233"/>
  <c r="BH233"/>
  <c r="BG233"/>
  <c r="BE233"/>
  <c r="T233"/>
  <c r="R233"/>
  <c r="P233"/>
  <c r="BI221"/>
  <c r="BH221"/>
  <c r="BG221"/>
  <c r="BE221"/>
  <c r="T221"/>
  <c r="R221"/>
  <c r="P221"/>
  <c r="BI217"/>
  <c r="BH217"/>
  <c r="BG217"/>
  <c r="BE217"/>
  <c r="T217"/>
  <c r="R217"/>
  <c r="P217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4"/>
  <c r="BH194"/>
  <c r="BG194"/>
  <c r="BE194"/>
  <c r="T194"/>
  <c r="R194"/>
  <c r="P194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55"/>
  <c r="BH155"/>
  <c r="BG155"/>
  <c r="BE155"/>
  <c r="T155"/>
  <c r="R155"/>
  <c r="P155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J137"/>
  <c r="J136"/>
  <c r="F136"/>
  <c r="F134"/>
  <c r="E132"/>
  <c r="J92"/>
  <c r="J91"/>
  <c r="F91"/>
  <c r="F89"/>
  <c r="E87"/>
  <c r="J18"/>
  <c r="E18"/>
  <c r="F137"/>
  <c r="J17"/>
  <c r="J12"/>
  <c r="J134"/>
  <c r="E7"/>
  <c r="E130"/>
  <c i="1" r="L90"/>
  <c r="AM90"/>
  <c r="AM89"/>
  <c r="L89"/>
  <c r="AM87"/>
  <c r="L87"/>
  <c r="L85"/>
  <c r="L84"/>
  <c i="12" r="J249"/>
  <c r="BK224"/>
  <c r="J214"/>
  <c r="BK204"/>
  <c r="BK164"/>
  <c r="J133"/>
  <c r="BK241"/>
  <c r="BK236"/>
  <c r="J227"/>
  <c r="J217"/>
  <c r="J210"/>
  <c r="J195"/>
  <c r="BK133"/>
  <c i="13" r="BK133"/>
  <c r="BK125"/>
  <c r="J136"/>
  <c r="J131"/>
  <c r="BK138"/>
  <c r="J126"/>
  <c r="J133"/>
  <c r="BK127"/>
  <c i="14" r="BK396"/>
  <c r="BK378"/>
  <c r="BK355"/>
  <c r="BK343"/>
  <c r="J324"/>
  <c r="J304"/>
  <c r="J282"/>
  <c r="BK271"/>
  <c r="J247"/>
  <c r="BK211"/>
  <c r="BK171"/>
  <c r="BK163"/>
  <c r="BK148"/>
  <c r="BK393"/>
  <c r="J374"/>
  <c r="BK329"/>
  <c r="J312"/>
  <c r="J274"/>
  <c r="BK259"/>
  <c r="J234"/>
  <c r="J228"/>
  <c r="BK222"/>
  <c r="BK204"/>
  <c r="BK186"/>
  <c r="J163"/>
  <c r="J136"/>
  <c r="BK341"/>
  <c r="J326"/>
  <c r="BK304"/>
  <c r="J281"/>
  <c r="J267"/>
  <c r="BK254"/>
  <c r="BK228"/>
  <c r="J221"/>
  <c r="BK199"/>
  <c r="BK178"/>
  <c r="J156"/>
  <c r="BK142"/>
  <c r="BK398"/>
  <c r="BK386"/>
  <c r="BK380"/>
  <c r="J370"/>
  <c r="BK348"/>
  <c r="J336"/>
  <c r="J309"/>
  <c r="J288"/>
  <c r="J277"/>
  <c r="J260"/>
  <c r="BK247"/>
  <c r="BK234"/>
  <c r="J211"/>
  <c r="BK195"/>
  <c r="BK159"/>
  <c r="J132"/>
  <c i="15" r="BK237"/>
  <c r="J226"/>
  <c r="J218"/>
  <c r="J189"/>
  <c r="J182"/>
  <c r="BK177"/>
  <c r="J158"/>
  <c r="J143"/>
  <c r="BK135"/>
  <c r="BK231"/>
  <c r="BK218"/>
  <c r="BK204"/>
  <c r="BK228"/>
  <c r="J208"/>
  <c r="BK182"/>
  <c r="J155"/>
  <c r="J148"/>
  <c r="J132"/>
  <c r="BK199"/>
  <c r="J185"/>
  <c r="BK169"/>
  <c r="BK151"/>
  <c r="J141"/>
  <c i="16" r="BK220"/>
  <c r="J201"/>
  <c r="J147"/>
  <c r="BK139"/>
  <c r="BK228"/>
  <c r="BK223"/>
  <c r="BK208"/>
  <c r="BK186"/>
  <c r="J174"/>
  <c r="J140"/>
  <c r="J234"/>
  <c r="J218"/>
  <c r="BK201"/>
  <c r="BK185"/>
  <c r="J154"/>
  <c r="J131"/>
  <c r="BK179"/>
  <c r="BK174"/>
  <c r="BK150"/>
  <c r="BK145"/>
  <c r="BK131"/>
  <c i="17" r="BK216"/>
  <c r="BK212"/>
  <c r="J200"/>
  <c r="BK184"/>
  <c r="J153"/>
  <c r="J230"/>
  <c r="J216"/>
  <c r="J205"/>
  <c r="J188"/>
  <c r="BK153"/>
  <c r="BK140"/>
  <c r="BK131"/>
  <c r="BK227"/>
  <c r="BK214"/>
  <c r="J211"/>
  <c r="BK188"/>
  <c r="BK172"/>
  <c r="J141"/>
  <c r="J172"/>
  <c r="BK161"/>
  <c r="J134"/>
  <c i="18" r="J310"/>
  <c r="J303"/>
  <c r="BK294"/>
  <c r="J259"/>
  <c r="BK235"/>
  <c r="BK224"/>
  <c r="BK199"/>
  <c r="J152"/>
  <c r="BK311"/>
  <c r="BK303"/>
  <c r="J294"/>
  <c r="BK259"/>
  <c r="J242"/>
  <c r="BK231"/>
  <c r="J197"/>
  <c r="J174"/>
  <c r="J134"/>
  <c r="BK310"/>
  <c r="BK290"/>
  <c r="BK264"/>
  <c r="J235"/>
  <c r="J213"/>
  <c r="BK194"/>
  <c r="J186"/>
  <c r="BK164"/>
  <c r="BK150"/>
  <c r="J277"/>
  <c r="BK251"/>
  <c r="BK220"/>
  <c r="BK186"/>
  <c r="BK166"/>
  <c r="J161"/>
  <c r="BK140"/>
  <c i="19" r="J324"/>
  <c r="BK307"/>
  <c r="BK292"/>
  <c r="BK278"/>
  <c r="BK248"/>
  <c r="BK227"/>
  <c r="BK199"/>
  <c r="BK184"/>
  <c r="J148"/>
  <c r="J327"/>
  <c r="J325"/>
  <c r="J318"/>
  <c r="BK311"/>
  <c r="J278"/>
  <c r="J243"/>
  <c r="BK218"/>
  <c r="BK179"/>
  <c r="J164"/>
  <c r="BK146"/>
  <c r="BK327"/>
  <c r="J315"/>
  <c r="J276"/>
  <c r="BK256"/>
  <c r="BK237"/>
  <c r="J179"/>
  <c r="J130"/>
  <c r="J292"/>
  <c r="J256"/>
  <c r="J221"/>
  <c r="J187"/>
  <c r="BK164"/>
  <c r="J143"/>
  <c i="20" r="J136"/>
  <c r="BK124"/>
  <c r="J141"/>
  <c r="BK127"/>
  <c r="J135"/>
  <c r="BK147"/>
  <c i="21" r="BK147"/>
  <c r="BK135"/>
  <c r="BK131"/>
  <c r="BK125"/>
  <c r="J151"/>
  <c r="J146"/>
  <c r="J140"/>
  <c r="BK133"/>
  <c r="J125"/>
  <c r="BK151"/>
  <c r="BK146"/>
  <c r="BK139"/>
  <c r="BK124"/>
  <c r="BK141"/>
  <c r="BK136"/>
  <c r="BK129"/>
  <c i="22" r="J144"/>
  <c r="BK138"/>
  <c r="J130"/>
  <c r="J126"/>
  <c r="BK146"/>
  <c r="BK133"/>
  <c r="BK128"/>
  <c r="BK144"/>
  <c r="BK140"/>
  <c r="J136"/>
  <c r="BK126"/>
  <c r="BK125"/>
  <c i="23" r="BK148"/>
  <c r="BK138"/>
  <c r="J128"/>
  <c r="BK151"/>
  <c r="BK145"/>
  <c r="J131"/>
  <c r="BK125"/>
  <c r="BK149"/>
  <c r="BK137"/>
  <c r="J133"/>
  <c r="J122"/>
  <c r="J142"/>
  <c r="J136"/>
  <c r="BK130"/>
  <c r="BK124"/>
  <c i="24" r="BK128"/>
  <c r="J133"/>
  <c r="J127"/>
  <c r="J129"/>
  <c r="BK130"/>
  <c i="25" r="BK135"/>
  <c r="J126"/>
  <c r="BK138"/>
  <c r="BK132"/>
  <c r="BK124"/>
  <c r="J137"/>
  <c r="BK131"/>
  <c r="BK126"/>
  <c i="26" r="J160"/>
  <c r="BK157"/>
  <c r="BK145"/>
  <c r="J129"/>
  <c r="J151"/>
  <c r="J141"/>
  <c r="BK161"/>
  <c r="J155"/>
  <c r="J146"/>
  <c r="J137"/>
  <c r="BK129"/>
  <c i="2" r="J1341"/>
  <c r="BK1311"/>
  <c r="J1234"/>
  <c r="BK1199"/>
  <c r="J1186"/>
  <c r="BK1173"/>
  <c r="J1171"/>
  <c r="J1149"/>
  <c r="BK1119"/>
  <c r="J1112"/>
  <c r="J1101"/>
  <c r="BK1089"/>
  <c r="BK1075"/>
  <c r="J1062"/>
  <c r="J1018"/>
  <c r="J991"/>
  <c r="BK985"/>
  <c r="J950"/>
  <c r="J938"/>
  <c r="BK876"/>
  <c r="J870"/>
  <c r="BK856"/>
  <c r="BK818"/>
  <c r="BK729"/>
  <c r="J621"/>
  <c r="BK574"/>
  <c r="J522"/>
  <c r="BK497"/>
  <c r="BK452"/>
  <c r="J435"/>
  <c r="BK391"/>
  <c r="BK376"/>
  <c r="J360"/>
  <c r="J304"/>
  <c r="BK263"/>
  <c r="BK200"/>
  <c r="BK181"/>
  <c r="BK155"/>
  <c r="BK1354"/>
  <c r="BK1351"/>
  <c r="BK1350"/>
  <c r="J1347"/>
  <c r="BK1328"/>
  <c r="J1286"/>
  <c r="BK1201"/>
  <c r="BK1200"/>
  <c r="J1191"/>
  <c r="BK1186"/>
  <c r="BK1178"/>
  <c r="BK1176"/>
  <c r="BK1174"/>
  <c r="J1170"/>
  <c r="BK1169"/>
  <c r="J1159"/>
  <c r="BK1155"/>
  <c r="BK1154"/>
  <c r="BK1152"/>
  <c r="BK1150"/>
  <c r="BK1142"/>
  <c r="BK1131"/>
  <c r="J1124"/>
  <c r="J1110"/>
  <c r="BK1103"/>
  <c r="J1102"/>
  <c r="BK1094"/>
  <c r="J1089"/>
  <c r="BK1080"/>
  <c r="J1060"/>
  <c r="BK1024"/>
  <c r="J1006"/>
  <c r="J985"/>
  <c r="J981"/>
  <c r="BK948"/>
  <c r="J934"/>
  <c r="BK880"/>
  <c r="BK874"/>
  <c r="J861"/>
  <c r="BK855"/>
  <c r="BK834"/>
  <c r="J813"/>
  <c r="J796"/>
  <c r="BK780"/>
  <c r="J726"/>
  <c r="J593"/>
  <c r="BK570"/>
  <c r="BK463"/>
  <c r="BK454"/>
  <c r="BK435"/>
  <c r="J389"/>
  <c r="BK360"/>
  <c r="BK305"/>
  <c r="J269"/>
  <c r="J221"/>
  <c r="BK199"/>
  <c r="J183"/>
  <c r="J172"/>
  <c r="BK153"/>
  <c r="J1311"/>
  <c r="J1282"/>
  <c r="BK1192"/>
  <c r="J1177"/>
  <c r="BK1172"/>
  <c r="J1169"/>
  <c r="J1152"/>
  <c r="BK1134"/>
  <c r="BK1126"/>
  <c r="BK1116"/>
  <c r="BK1104"/>
  <c r="BK1101"/>
  <c r="J1092"/>
  <c r="J1080"/>
  <c r="BK1073"/>
  <c r="BK1066"/>
  <c r="J1056"/>
  <c r="J1048"/>
  <c r="BK1006"/>
  <c r="J983"/>
  <c r="J963"/>
  <c r="BK952"/>
  <c r="BK919"/>
  <c r="J880"/>
  <c r="BK868"/>
  <c r="BK861"/>
  <c r="BK848"/>
  <c r="J824"/>
  <c r="J815"/>
  <c r="BK805"/>
  <c r="BK796"/>
  <c r="BK783"/>
  <c r="J725"/>
  <c r="BK621"/>
  <c r="J600"/>
  <c r="J556"/>
  <c r="BK522"/>
  <c r="BK455"/>
  <c r="J449"/>
  <c r="J421"/>
  <c r="J401"/>
  <c r="J347"/>
  <c r="BK281"/>
  <c r="BK241"/>
  <c r="BK183"/>
  <c r="J166"/>
  <c i="1" r="AS95"/>
  <c i="2" r="J1284"/>
  <c r="BK1191"/>
  <c r="J1184"/>
  <c r="BK1177"/>
  <c r="J1172"/>
  <c r="J1154"/>
  <c r="J1134"/>
  <c r="J1126"/>
  <c r="J1104"/>
  <c r="J1094"/>
  <c r="J1074"/>
  <c r="BK1067"/>
  <c r="BK1056"/>
  <c r="J1024"/>
  <c r="BK991"/>
  <c r="J952"/>
  <c r="J932"/>
  <c r="BK860"/>
  <c r="J840"/>
  <c r="J820"/>
  <c r="BK797"/>
  <c r="BK785"/>
  <c r="J780"/>
  <c r="J678"/>
  <c r="BK590"/>
  <c r="BK556"/>
  <c r="J525"/>
  <c r="J512"/>
  <c r="J479"/>
  <c r="J463"/>
  <c r="J444"/>
  <c r="BK401"/>
  <c r="BK380"/>
  <c r="BK347"/>
  <c r="BK324"/>
  <c r="J287"/>
  <c r="BK275"/>
  <c r="J241"/>
  <c r="J189"/>
  <c r="BK168"/>
  <c r="J147"/>
  <c i="3" r="J254"/>
  <c r="BK250"/>
  <c r="BK244"/>
  <c r="BK240"/>
  <c r="J234"/>
  <c r="BK231"/>
  <c r="J225"/>
  <c r="J215"/>
  <c r="J210"/>
  <c r="BK200"/>
  <c r="J194"/>
  <c r="BK185"/>
  <c r="BK181"/>
  <c r="BK173"/>
  <c r="BK167"/>
  <c r="J161"/>
  <c r="BK153"/>
  <c r="J142"/>
  <c r="BK139"/>
  <c r="BK254"/>
  <c r="J248"/>
  <c r="J241"/>
  <c r="J232"/>
  <c r="BK228"/>
  <c r="J219"/>
  <c r="J216"/>
  <c r="BK210"/>
  <c r="J205"/>
  <c r="J201"/>
  <c r="BK196"/>
  <c r="J192"/>
  <c r="J153"/>
  <c r="J147"/>
  <c r="J144"/>
  <c r="J253"/>
  <c r="J245"/>
  <c r="J239"/>
  <c r="BK235"/>
  <c r="J226"/>
  <c r="J222"/>
  <c r="BK216"/>
  <c r="BK206"/>
  <c r="J200"/>
  <c r="J196"/>
  <c r="J186"/>
  <c r="J180"/>
  <c r="J173"/>
  <c r="BK162"/>
  <c r="J151"/>
  <c r="BK147"/>
  <c r="BK142"/>
  <c r="J137"/>
  <c r="J240"/>
  <c r="J230"/>
  <c r="BK224"/>
  <c r="BK222"/>
  <c r="BK215"/>
  <c r="J209"/>
  <c r="J202"/>
  <c r="BK191"/>
  <c r="BK186"/>
  <c r="BK176"/>
  <c r="J171"/>
  <c r="BK165"/>
  <c r="J157"/>
  <c r="BK154"/>
  <c r="BK144"/>
  <c r="J136"/>
  <c i="4" r="BK192"/>
  <c r="BK188"/>
  <c r="J184"/>
  <c r="BK173"/>
  <c r="J165"/>
  <c r="J153"/>
  <c r="BK147"/>
  <c r="BK135"/>
  <c r="BK193"/>
  <c r="BK174"/>
  <c r="J151"/>
  <c r="BK144"/>
  <c r="BK139"/>
  <c r="BK136"/>
  <c r="J131"/>
  <c r="BK185"/>
  <c r="BK175"/>
  <c r="J173"/>
  <c r="J168"/>
  <c r="BK165"/>
  <c r="BK162"/>
  <c r="BK158"/>
  <c r="BK155"/>
  <c r="J148"/>
  <c r="J143"/>
  <c r="J139"/>
  <c r="BK194"/>
  <c r="J187"/>
  <c r="J176"/>
  <c r="BK167"/>
  <c r="BK164"/>
  <c r="J158"/>
  <c r="J155"/>
  <c r="J150"/>
  <c r="J145"/>
  <c r="J142"/>
  <c r="J133"/>
  <c i="5" r="J156"/>
  <c r="BK151"/>
  <c r="J141"/>
  <c r="J136"/>
  <c r="BK139"/>
  <c r="BK133"/>
  <c r="J129"/>
  <c r="BK154"/>
  <c r="BK148"/>
  <c r="J145"/>
  <c r="J132"/>
  <c r="BK129"/>
  <c r="BK155"/>
  <c r="J150"/>
  <c r="BK145"/>
  <c r="BK141"/>
  <c r="BK138"/>
  <c r="J133"/>
  <c i="6" r="BK264"/>
  <c r="BK260"/>
  <c r="J259"/>
  <c r="J255"/>
  <c r="BK252"/>
  <c r="BK246"/>
  <c r="BK240"/>
  <c r="BK234"/>
  <c r="J218"/>
  <c r="J214"/>
  <c r="J206"/>
  <c r="BK186"/>
  <c r="BK178"/>
  <c r="BK156"/>
  <c r="BK143"/>
  <c r="J269"/>
  <c r="BK265"/>
  <c r="BK261"/>
  <c r="BK255"/>
  <c r="J249"/>
  <c r="J239"/>
  <c r="J227"/>
  <c r="BK224"/>
  <c r="BK221"/>
  <c r="J216"/>
  <c r="J210"/>
  <c r="BK204"/>
  <c r="J143"/>
  <c r="J268"/>
  <c r="J256"/>
  <c r="BK253"/>
  <c r="J191"/>
  <c r="J159"/>
  <c r="J133"/>
  <c r="J248"/>
  <c r="BK243"/>
  <c r="J240"/>
  <c r="J233"/>
  <c r="BK228"/>
  <c r="J226"/>
  <c r="BK219"/>
  <c r="BK214"/>
  <c r="J195"/>
  <c r="J178"/>
  <c r="BK159"/>
  <c i="7" r="BK139"/>
  <c r="BK133"/>
  <c r="J125"/>
  <c r="BK135"/>
  <c r="J128"/>
  <c r="J140"/>
  <c r="BK137"/>
  <c r="BK127"/>
  <c r="BK136"/>
  <c r="J133"/>
  <c r="BK128"/>
  <c i="8" r="J1328"/>
  <c r="J1319"/>
  <c r="BK1234"/>
  <c r="J1191"/>
  <c r="BK1177"/>
  <c r="BK1171"/>
  <c r="J1159"/>
  <c r="J1150"/>
  <c r="J1119"/>
  <c r="J1102"/>
  <c r="J1093"/>
  <c r="J1091"/>
  <c r="BK1079"/>
  <c r="BK1060"/>
  <c r="J1038"/>
  <c r="BK1000"/>
  <c r="BK967"/>
  <c r="J932"/>
  <c r="BK870"/>
  <c r="BK861"/>
  <c r="BK850"/>
  <c r="BK832"/>
  <c r="J807"/>
  <c r="J726"/>
  <c r="J604"/>
  <c r="BK577"/>
  <c r="BK553"/>
  <c r="BK522"/>
  <c r="J497"/>
  <c r="BK463"/>
  <c r="BK436"/>
  <c r="J390"/>
  <c r="BK344"/>
  <c r="J305"/>
  <c r="BK281"/>
  <c r="J249"/>
  <c r="J203"/>
  <c r="J181"/>
  <c r="BK172"/>
  <c r="BK153"/>
  <c r="BK1315"/>
  <c r="BK1307"/>
  <c r="J1201"/>
  <c r="J1177"/>
  <c r="BK1174"/>
  <c r="J1170"/>
  <c r="J1154"/>
  <c r="J1142"/>
  <c r="BK1127"/>
  <c r="BK1104"/>
  <c r="J1094"/>
  <c r="BK1089"/>
  <c r="J1075"/>
  <c r="BK1065"/>
  <c r="BK1040"/>
  <c r="J1000"/>
  <c r="J985"/>
  <c r="J950"/>
  <c r="BK932"/>
  <c r="BK879"/>
  <c r="BK874"/>
  <c r="J856"/>
  <c r="J842"/>
  <c r="J824"/>
  <c r="J799"/>
  <c r="BK791"/>
  <c r="BK783"/>
  <c r="BK726"/>
  <c r="BK593"/>
  <c r="BK556"/>
  <c r="BK455"/>
  <c r="BK449"/>
  <c r="J436"/>
  <c r="J413"/>
  <c r="BK390"/>
  <c r="BK389"/>
  <c r="J344"/>
  <c r="J300"/>
  <c r="BK269"/>
  <c r="BK206"/>
  <c r="J186"/>
  <c r="J173"/>
  <c r="BK166"/>
  <c r="BK1354"/>
  <c r="J1351"/>
  <c r="BK1347"/>
  <c r="J1341"/>
  <c r="BK1319"/>
  <c r="BK1282"/>
  <c r="BK1201"/>
  <c r="J1187"/>
  <c r="J1179"/>
  <c r="BK1172"/>
  <c r="BK1153"/>
  <c r="BK1142"/>
  <c r="J1124"/>
  <c r="J1112"/>
  <c r="BK1093"/>
  <c r="BK1075"/>
  <c r="BK1073"/>
  <c r="BK1067"/>
  <c r="J1052"/>
  <c r="BK1024"/>
  <c r="BK987"/>
  <c r="J979"/>
  <c r="J961"/>
  <c r="BK948"/>
  <c r="J919"/>
  <c r="BK881"/>
  <c r="BK855"/>
  <c r="J813"/>
  <c r="BK796"/>
  <c r="BK782"/>
  <c r="BK679"/>
  <c r="BK604"/>
  <c r="J574"/>
  <c r="J525"/>
  <c r="BK479"/>
  <c r="J455"/>
  <c r="BK452"/>
  <c r="BK421"/>
  <c r="BK401"/>
  <c r="J370"/>
  <c r="J324"/>
  <c r="BK275"/>
  <c r="J241"/>
  <c r="BK194"/>
  <c r="BK178"/>
  <c r="BK155"/>
  <c r="BK1323"/>
  <c r="J1311"/>
  <c r="J1282"/>
  <c r="BK1203"/>
  <c r="BK1187"/>
  <c r="BK1185"/>
  <c r="BK1178"/>
  <c r="J1176"/>
  <c r="J1169"/>
  <c r="J1158"/>
  <c r="J1153"/>
  <c r="J1143"/>
  <c r="J1133"/>
  <c r="BK1112"/>
  <c r="J1109"/>
  <c r="J1073"/>
  <c r="J1066"/>
  <c r="J1060"/>
  <c r="BK1044"/>
  <c r="J1018"/>
  <c r="BK995"/>
  <c r="BK983"/>
  <c r="BK979"/>
  <c r="BK963"/>
  <c r="BK952"/>
  <c r="J948"/>
  <c r="BK934"/>
  <c r="J881"/>
  <c r="J875"/>
  <c r="J870"/>
  <c r="BK860"/>
  <c r="J850"/>
  <c r="BK830"/>
  <c r="J818"/>
  <c r="BK805"/>
  <c r="J791"/>
  <c r="J783"/>
  <c r="J729"/>
  <c r="J628"/>
  <c r="BK574"/>
  <c r="J517"/>
  <c r="BK497"/>
  <c r="BK453"/>
  <c r="J444"/>
  <c r="BK413"/>
  <c r="J389"/>
  <c r="BK370"/>
  <c r="BK347"/>
  <c r="BK305"/>
  <c r="BK287"/>
  <c r="J275"/>
  <c r="BK241"/>
  <c r="BK189"/>
  <c r="BK147"/>
  <c i="9" r="J254"/>
  <c r="BK244"/>
  <c r="BK240"/>
  <c r="BK228"/>
  <c r="BK221"/>
  <c r="BK219"/>
  <c r="J215"/>
  <c r="J208"/>
  <c r="J202"/>
  <c r="BK194"/>
  <c r="BK191"/>
  <c r="J185"/>
  <c r="J182"/>
  <c r="BK167"/>
  <c r="J166"/>
  <c r="BK148"/>
  <c r="BK142"/>
  <c r="BK137"/>
  <c r="BK254"/>
  <c r="J249"/>
  <c r="BK245"/>
  <c r="BK239"/>
  <c r="BK236"/>
  <c r="BK231"/>
  <c r="J224"/>
  <c r="J219"/>
  <c r="J203"/>
  <c r="BK200"/>
  <c r="BK196"/>
  <c r="BK192"/>
  <c r="BK189"/>
  <c r="J186"/>
  <c r="BK183"/>
  <c r="BK178"/>
  <c r="J177"/>
  <c r="J176"/>
  <c r="BK172"/>
  <c r="BK171"/>
  <c r="BK166"/>
  <c r="J163"/>
  <c r="J160"/>
  <c r="BK157"/>
  <c r="J152"/>
  <c r="BK150"/>
  <c r="J146"/>
  <c r="BK143"/>
  <c r="BK139"/>
  <c r="J135"/>
  <c r="BK253"/>
  <c r="BK249"/>
  <c r="J240"/>
  <c r="J234"/>
  <c r="J231"/>
  <c r="J226"/>
  <c r="J221"/>
  <c r="BK214"/>
  <c r="J210"/>
  <c r="BK208"/>
  <c r="BK205"/>
  <c r="BK201"/>
  <c r="J198"/>
  <c r="J193"/>
  <c r="J188"/>
  <c r="BK181"/>
  <c r="J179"/>
  <c r="J174"/>
  <c r="BK170"/>
  <c r="J162"/>
  <c r="J158"/>
  <c r="BK156"/>
  <c r="BK154"/>
  <c r="J150"/>
  <c r="J148"/>
  <c r="BK145"/>
  <c r="BK141"/>
  <c r="BK255"/>
  <c r="J250"/>
  <c r="BK243"/>
  <c r="J237"/>
  <c r="BK232"/>
  <c r="J228"/>
  <c r="BK223"/>
  <c r="J214"/>
  <c r="J209"/>
  <c r="J205"/>
  <c r="BK199"/>
  <c r="J183"/>
  <c r="BK173"/>
  <c r="J167"/>
  <c r="BK160"/>
  <c r="J154"/>
  <c r="BK149"/>
  <c r="J140"/>
  <c i="10" r="J190"/>
  <c r="BK179"/>
  <c r="BK170"/>
  <c r="J161"/>
  <c r="BK156"/>
  <c r="J152"/>
  <c r="BK142"/>
  <c r="J131"/>
  <c r="BK190"/>
  <c r="J179"/>
  <c r="BK173"/>
  <c r="J168"/>
  <c r="J164"/>
  <c r="BK157"/>
  <c r="BK152"/>
  <c r="BK144"/>
  <c r="BK140"/>
  <c r="J136"/>
  <c r="BK194"/>
  <c r="BK188"/>
  <c r="BK176"/>
  <c r="BK169"/>
  <c r="BK165"/>
  <c r="J155"/>
  <c r="J150"/>
  <c r="BK146"/>
  <c r="J143"/>
  <c r="J137"/>
  <c r="BK134"/>
  <c r="BK130"/>
  <c r="BK184"/>
  <c r="BK174"/>
  <c r="J171"/>
  <c r="BK162"/>
  <c r="J151"/>
  <c r="J144"/>
  <c r="BK135"/>
  <c i="11" r="BK156"/>
  <c r="J153"/>
  <c r="BK145"/>
  <c r="BK141"/>
  <c r="J136"/>
  <c r="BK132"/>
  <c r="J156"/>
  <c r="J154"/>
  <c r="BK150"/>
  <c r="J145"/>
  <c r="J137"/>
  <c r="BK130"/>
  <c r="BK151"/>
  <c r="BK146"/>
  <c r="J141"/>
  <c r="J135"/>
  <c r="J130"/>
  <c i="12" r="BK268"/>
  <c r="BK264"/>
  <c r="J260"/>
  <c r="J255"/>
  <c r="BK250"/>
  <c r="BK245"/>
  <c r="BK242"/>
  <c r="J238"/>
  <c r="J234"/>
  <c r="BK230"/>
  <c r="BK217"/>
  <c r="J211"/>
  <c r="BK191"/>
  <c r="J178"/>
  <c r="J164"/>
  <c r="J259"/>
  <c r="BK255"/>
  <c r="BK252"/>
  <c r="BK248"/>
  <c r="J241"/>
  <c r="BK233"/>
  <c r="J229"/>
  <c r="J224"/>
  <c r="BK219"/>
  <c r="BK213"/>
  <c r="J208"/>
  <c r="J205"/>
  <c r="J182"/>
  <c r="J159"/>
  <c r="BK270"/>
  <c r="J264"/>
  <c r="BK260"/>
  <c r="J251"/>
  <c r="J246"/>
  <c r="J225"/>
  <c r="J218"/>
  <c r="BK205"/>
  <c r="BK178"/>
  <c r="J148"/>
  <c r="J245"/>
  <c r="J237"/>
  <c r="J228"/>
  <c r="J219"/>
  <c r="BK212"/>
  <c r="J199"/>
  <c r="BK153"/>
  <c i="13" r="J135"/>
  <c r="J129"/>
  <c r="J137"/>
  <c r="J132"/>
  <c r="J140"/>
  <c r="J130"/>
  <c r="BK140"/>
  <c r="BK132"/>
  <c i="14" r="J398"/>
  <c r="J386"/>
  <c r="BK372"/>
  <c r="BK346"/>
  <c r="J331"/>
  <c r="BK309"/>
  <c r="BK285"/>
  <c r="BK277"/>
  <c r="BK229"/>
  <c r="J218"/>
  <c r="J178"/>
  <c r="BK167"/>
  <c r="BK153"/>
  <c r="BK132"/>
  <c r="BK358"/>
  <c r="J352"/>
  <c r="J346"/>
  <c r="BK326"/>
  <c r="BK301"/>
  <c r="BK268"/>
  <c r="J256"/>
  <c r="J250"/>
  <c r="BK227"/>
  <c r="BK212"/>
  <c r="J203"/>
  <c r="BK182"/>
  <c r="J153"/>
  <c r="BK370"/>
  <c r="BK336"/>
  <c r="J307"/>
  <c r="BK282"/>
  <c r="BK279"/>
  <c r="J263"/>
  <c r="BK253"/>
  <c r="J224"/>
  <c r="J204"/>
  <c r="J171"/>
  <c r="J143"/>
  <c r="J404"/>
  <c r="J396"/>
  <c r="BK384"/>
  <c r="BK360"/>
  <c r="BK347"/>
  <c r="J321"/>
  <c r="J285"/>
  <c r="BK274"/>
  <c r="J254"/>
  <c r="J243"/>
  <c r="J222"/>
  <c r="BK205"/>
  <c r="J182"/>
  <c r="J142"/>
  <c i="15" r="BK239"/>
  <c r="J228"/>
  <c r="J223"/>
  <c r="J202"/>
  <c r="J183"/>
  <c r="J178"/>
  <c r="J169"/>
  <c r="J146"/>
  <c r="BK137"/>
  <c r="BK240"/>
  <c r="BK224"/>
  <c r="BK215"/>
  <c r="J237"/>
  <c r="J221"/>
  <c r="J199"/>
  <c r="BK183"/>
  <c r="J177"/>
  <c r="J151"/>
  <c r="J135"/>
  <c r="BK202"/>
  <c r="BK189"/>
  <c r="BK181"/>
  <c r="J168"/>
  <c r="BK143"/>
  <c i="16" r="J223"/>
  <c r="J202"/>
  <c r="J185"/>
  <c r="J145"/>
  <c r="BK236"/>
  <c r="BK225"/>
  <c r="J212"/>
  <c r="BK190"/>
  <c r="BK169"/>
  <c r="BK237"/>
  <c r="BK230"/>
  <c r="J220"/>
  <c r="J195"/>
  <c r="J163"/>
  <c r="BK136"/>
  <c r="BK205"/>
  <c r="BK198"/>
  <c r="BK170"/>
  <c r="BK142"/>
  <c i="17" r="BK222"/>
  <c r="BK205"/>
  <c r="BK197"/>
  <c r="BK158"/>
  <c r="J140"/>
  <c r="J219"/>
  <c r="BK208"/>
  <c r="J195"/>
  <c r="J161"/>
  <c r="J146"/>
  <c r="BK134"/>
  <c r="J125"/>
  <c r="J215"/>
  <c r="J197"/>
  <c r="J180"/>
  <c r="BK156"/>
  <c r="J136"/>
  <c r="J169"/>
  <c r="BK146"/>
  <c r="BK125"/>
  <c i="18" r="J308"/>
  <c r="BK302"/>
  <c r="J290"/>
  <c r="BK267"/>
  <c r="BK237"/>
  <c r="J219"/>
  <c r="J205"/>
  <c r="BK172"/>
  <c r="J147"/>
  <c r="BK304"/>
  <c r="BK297"/>
  <c r="BK277"/>
  <c r="J247"/>
  <c r="BK236"/>
  <c r="BK216"/>
  <c r="J194"/>
  <c r="J172"/>
  <c r="BK155"/>
  <c r="J301"/>
  <c r="BK286"/>
  <c r="J262"/>
  <c r="J231"/>
  <c r="BK219"/>
  <c r="BK197"/>
  <c r="BK169"/>
  <c r="J155"/>
  <c r="BK289"/>
  <c r="BK262"/>
  <c r="BK228"/>
  <c r="BK205"/>
  <c r="J169"/>
  <c r="BK160"/>
  <c r="BK145"/>
  <c i="19" r="BK326"/>
  <c r="J313"/>
  <c r="BK301"/>
  <c r="BK289"/>
  <c r="BK241"/>
  <c r="BK221"/>
  <c r="J202"/>
  <c r="J173"/>
  <c r="BK151"/>
  <c r="J329"/>
  <c r="J322"/>
  <c r="BK313"/>
  <c r="BK290"/>
  <c r="J267"/>
  <c r="BK224"/>
  <c r="J181"/>
  <c r="BK172"/>
  <c r="BK148"/>
  <c r="BK130"/>
  <c r="J320"/>
  <c r="J295"/>
  <c r="J260"/>
  <c r="J232"/>
  <c r="BK176"/>
  <c r="BK267"/>
  <c r="J237"/>
  <c r="J210"/>
  <c r="BK181"/>
  <c r="J153"/>
  <c r="BK141"/>
  <c i="20" r="J132"/>
  <c r="J147"/>
  <c r="BK136"/>
  <c r="J124"/>
  <c r="J127"/>
  <c r="J121"/>
  <c i="21" r="BK145"/>
  <c r="BK134"/>
  <c r="J130"/>
  <c r="BK123"/>
  <c r="BK149"/>
  <c r="J145"/>
  <c r="J138"/>
  <c r="J127"/>
  <c r="J124"/>
  <c r="J149"/>
  <c r="J142"/>
  <c r="J128"/>
  <c r="BK142"/>
  <c r="BK132"/>
  <c i="22" r="J146"/>
  <c r="BK141"/>
  <c r="BK136"/>
  <c r="J128"/>
  <c r="BK122"/>
  <c r="J134"/>
  <c r="J129"/>
  <c r="BK145"/>
  <c r="J141"/>
  <c r="BK137"/>
  <c r="BK132"/>
  <c r="J123"/>
  <c i="23" r="BK150"/>
  <c r="BK142"/>
  <c r="J134"/>
  <c r="J125"/>
  <c r="BK147"/>
  <c r="BK135"/>
  <c r="BK129"/>
  <c r="J150"/>
  <c r="BK143"/>
  <c r="J135"/>
  <c r="J124"/>
  <c r="J147"/>
  <c r="BK141"/>
  <c r="BK133"/>
  <c r="J127"/>
  <c i="24" r="J131"/>
  <c r="J134"/>
  <c r="BK124"/>
  <c r="J128"/>
  <c r="BK127"/>
  <c i="25" r="BK134"/>
  <c r="J125"/>
  <c r="J139"/>
  <c r="J133"/>
  <c r="BK125"/>
  <c r="J138"/>
  <c r="J132"/>
  <c r="BK127"/>
  <c i="26" r="J159"/>
  <c r="BK155"/>
  <c r="BK134"/>
  <c r="J161"/>
  <c r="BK146"/>
  <c r="BK165"/>
  <c r="BK158"/>
  <c r="BK151"/>
  <c r="J145"/>
  <c r="BK131"/>
  <c i="2" r="BK1315"/>
  <c r="BK1282"/>
  <c r="J1201"/>
  <c r="J1185"/>
  <c r="J1176"/>
  <c r="J1158"/>
  <c r="J1142"/>
  <c r="BK1118"/>
  <c r="BK1110"/>
  <c r="J1090"/>
  <c r="BK1079"/>
  <c r="BK1068"/>
  <c r="BK1040"/>
  <c r="J995"/>
  <c r="BK967"/>
  <c r="BK963"/>
  <c r="BK940"/>
  <c r="BK879"/>
  <c r="J874"/>
  <c r="J868"/>
  <c r="BK824"/>
  <c r="BK730"/>
  <c r="BK679"/>
  <c r="J607"/>
  <c r="BK593"/>
  <c r="J553"/>
  <c r="BK512"/>
  <c r="BK453"/>
  <c r="BK436"/>
  <c r="BK413"/>
  <c r="BK389"/>
  <c r="J355"/>
  <c r="J296"/>
  <c r="J206"/>
  <c r="J199"/>
  <c r="J186"/>
  <c r="BK172"/>
  <c r="J149"/>
  <c r="J1354"/>
  <c r="J1351"/>
  <c r="J1350"/>
  <c r="BK1347"/>
  <c r="BK1341"/>
  <c r="J1327"/>
  <c r="BK1284"/>
  <c r="BK1093"/>
  <c r="J1081"/>
  <c r="J1067"/>
  <c r="BK1038"/>
  <c r="J1012"/>
  <c r="J1000"/>
  <c r="BK979"/>
  <c r="J940"/>
  <c r="J917"/>
  <c r="J879"/>
  <c r="BK870"/>
  <c r="J857"/>
  <c r="BK850"/>
  <c r="BK832"/>
  <c r="J807"/>
  <c r="J797"/>
  <c r="J782"/>
  <c r="J730"/>
  <c r="BK632"/>
  <c r="J590"/>
  <c r="J567"/>
  <c r="J457"/>
  <c r="BK445"/>
  <c r="BK390"/>
  <c r="BK364"/>
  <c r="J324"/>
  <c r="BK304"/>
  <c r="BK287"/>
  <c r="J249"/>
  <c r="BK206"/>
  <c r="BK194"/>
  <c r="J173"/>
  <c r="BK171"/>
  <c r="BK147"/>
  <c r="BK1309"/>
  <c r="BK1236"/>
  <c r="J1187"/>
  <c r="J1175"/>
  <c r="BK1170"/>
  <c r="BK1153"/>
  <c r="J1143"/>
  <c r="BK1127"/>
  <c r="J1119"/>
  <c r="BK1111"/>
  <c r="J1103"/>
  <c r="BK1091"/>
  <c r="J1079"/>
  <c r="J1072"/>
  <c r="J1065"/>
  <c r="BK1052"/>
  <c r="J1040"/>
  <c r="BK995"/>
  <c r="J967"/>
  <c r="BK936"/>
  <c r="BK917"/>
  <c r="J875"/>
  <c r="J855"/>
  <c r="J842"/>
  <c r="BK820"/>
  <c r="BK807"/>
  <c r="BK799"/>
  <c r="J785"/>
  <c r="J777"/>
  <c r="J679"/>
  <c r="BK628"/>
  <c r="J597"/>
  <c r="J549"/>
  <c r="BK505"/>
  <c r="BK479"/>
  <c r="J452"/>
  <c r="J436"/>
  <c r="J402"/>
  <c r="BK388"/>
  <c r="J364"/>
  <c r="BK291"/>
  <c r="BK255"/>
  <c r="BK189"/>
  <c r="J171"/>
  <c r="BK143"/>
  <c r="BK1323"/>
  <c r="J1315"/>
  <c r="BK1286"/>
  <c r="BK1203"/>
  <c r="BK1187"/>
  <c r="J1179"/>
  <c r="J1174"/>
  <c r="BK1158"/>
  <c r="BK1143"/>
  <c r="J1127"/>
  <c r="J1111"/>
  <c r="BK1100"/>
  <c r="J1091"/>
  <c r="J1066"/>
  <c r="J1052"/>
  <c r="BK1012"/>
  <c r="BK981"/>
  <c r="BK950"/>
  <c r="J919"/>
  <c r="J881"/>
  <c r="J848"/>
  <c r="BK830"/>
  <c r="BK802"/>
  <c r="J791"/>
  <c r="J783"/>
  <c r="BK777"/>
  <c r="J628"/>
  <c r="BK600"/>
  <c r="J570"/>
  <c r="BK549"/>
  <c r="J505"/>
  <c r="BK464"/>
  <c r="J454"/>
  <c r="BK440"/>
  <c r="J413"/>
  <c r="J391"/>
  <c r="J370"/>
  <c r="J343"/>
  <c r="J300"/>
  <c r="BK269"/>
  <c r="J233"/>
  <c r="J200"/>
  <c r="BK173"/>
  <c r="J153"/>
  <c i="3" r="J255"/>
  <c r="J251"/>
  <c r="BK248"/>
  <c r="BK243"/>
  <c r="J236"/>
  <c r="BK233"/>
  <c r="J229"/>
  <c r="BK221"/>
  <c r="BK213"/>
  <c r="J208"/>
  <c r="BK201"/>
  <c r="BK195"/>
  <c r="BK192"/>
  <c r="J182"/>
  <c r="J177"/>
  <c r="J172"/>
  <c r="J165"/>
  <c r="J158"/>
  <c r="J152"/>
  <c r="BK141"/>
  <c r="BK255"/>
  <c r="BK249"/>
  <c r="J242"/>
  <c r="BK236"/>
  <c r="BK230"/>
  <c r="J220"/>
  <c r="J217"/>
  <c r="BK214"/>
  <c r="BK208"/>
  <c r="BK204"/>
  <c r="J191"/>
  <c r="J188"/>
  <c r="BK184"/>
  <c r="BK182"/>
  <c r="J181"/>
  <c r="BK174"/>
  <c r="BK171"/>
  <c r="BK169"/>
  <c r="J162"/>
  <c r="J160"/>
  <c r="BK157"/>
  <c r="BK155"/>
  <c r="BK151"/>
  <c r="J148"/>
  <c r="BK146"/>
  <c r="BK140"/>
  <c r="BK251"/>
  <c r="J244"/>
  <c r="BK242"/>
  <c r="J237"/>
  <c r="BK234"/>
  <c r="J224"/>
  <c r="BK217"/>
  <c r="BK212"/>
  <c r="J204"/>
  <c r="J199"/>
  <c r="BK193"/>
  <c r="J184"/>
  <c r="BK177"/>
  <c r="J167"/>
  <c r="BK152"/>
  <c r="BK148"/>
  <c r="J143"/>
  <c r="J141"/>
  <c r="J135"/>
  <c r="BK237"/>
  <c r="J228"/>
  <c r="BK220"/>
  <c r="J214"/>
  <c r="BK207"/>
  <c r="BK194"/>
  <c r="BK188"/>
  <c r="BK178"/>
  <c r="BK170"/>
  <c r="BK163"/>
  <c r="BK159"/>
  <c r="J150"/>
  <c r="BK143"/>
  <c i="4" r="J194"/>
  <c r="BK189"/>
  <c r="BK187"/>
  <c r="BK178"/>
  <c r="J170"/>
  <c r="J161"/>
  <c r="BK152"/>
  <c r="BK141"/>
  <c r="BK132"/>
  <c r="BK130"/>
  <c r="BK179"/>
  <c r="BK170"/>
  <c r="J146"/>
  <c r="J140"/>
  <c r="J135"/>
  <c r="BK133"/>
  <c r="J190"/>
  <c r="BK176"/>
  <c r="BK172"/>
  <c r="J169"/>
  <c r="J166"/>
  <c r="J164"/>
  <c r="BK161"/>
  <c r="J157"/>
  <c r="BK154"/>
  <c r="BK145"/>
  <c r="BK140"/>
  <c r="J137"/>
  <c r="J192"/>
  <c r="BK184"/>
  <c r="BK171"/>
  <c r="BK166"/>
  <c r="J162"/>
  <c r="BK156"/>
  <c r="BK153"/>
  <c r="J147"/>
  <c r="J144"/>
  <c r="J136"/>
  <c i="5" r="BK150"/>
  <c r="J138"/>
  <c r="BK134"/>
  <c r="BK137"/>
  <c r="BK131"/>
  <c r="J128"/>
  <c r="BK153"/>
  <c r="BK146"/>
  <c r="J142"/>
  <c r="BK130"/>
  <c r="BK156"/>
  <c r="J151"/>
  <c r="J147"/>
  <c r="BK142"/>
  <c r="BK136"/>
  <c r="J134"/>
  <c i="6" r="J270"/>
  <c r="J261"/>
  <c r="BK256"/>
  <c r="J253"/>
  <c r="J250"/>
  <c r="J247"/>
  <c r="BK242"/>
  <c r="BK230"/>
  <c r="J217"/>
  <c r="BK208"/>
  <c r="J204"/>
  <c r="BK195"/>
  <c r="J174"/>
  <c r="J153"/>
  <c r="BK138"/>
  <c r="BK268"/>
  <c r="BK262"/>
  <c r="J260"/>
  <c r="J252"/>
  <c r="BK247"/>
  <c r="BK237"/>
  <c r="J231"/>
  <c r="BK226"/>
  <c r="BK217"/>
  <c r="J213"/>
  <c r="J205"/>
  <c r="J156"/>
  <c r="BK269"/>
  <c r="BK259"/>
  <c r="J254"/>
  <c r="BK205"/>
  <c r="BK169"/>
  <c r="BK153"/>
  <c r="BK249"/>
  <c r="J244"/>
  <c r="J242"/>
  <c r="BK238"/>
  <c r="J232"/>
  <c r="J228"/>
  <c r="BK225"/>
  <c r="J221"/>
  <c r="BK216"/>
  <c r="BK212"/>
  <c r="BK207"/>
  <c r="J186"/>
  <c r="J169"/>
  <c i="7" r="J136"/>
  <c r="BK131"/>
  <c r="BK140"/>
  <c r="J134"/>
  <c r="BK130"/>
  <c r="BK126"/>
  <c r="J132"/>
  <c r="J129"/>
  <c r="J137"/>
  <c r="J130"/>
  <c r="BK125"/>
  <c i="8" r="J1327"/>
  <c r="BK1309"/>
  <c r="BK1200"/>
  <c r="BK1186"/>
  <c r="J1175"/>
  <c r="BK1170"/>
  <c r="BK1158"/>
  <c r="BK1133"/>
  <c r="J1118"/>
  <c r="BK1110"/>
  <c r="J1100"/>
  <c r="J1090"/>
  <c r="J1062"/>
  <c r="BK1052"/>
  <c r="J995"/>
  <c r="BK940"/>
  <c r="BK883"/>
  <c r="BK876"/>
  <c r="BK862"/>
  <c r="BK856"/>
  <c r="J834"/>
  <c r="BK815"/>
  <c r="J780"/>
  <c r="J632"/>
  <c r="J607"/>
  <c r="J590"/>
  <c r="J549"/>
  <c r="BK517"/>
  <c r="BK464"/>
  <c r="J454"/>
  <c r="J427"/>
  <c r="BK376"/>
  <c r="J355"/>
  <c r="J291"/>
  <c r="BK255"/>
  <c r="BK221"/>
  <c r="BK186"/>
  <c r="J178"/>
  <c r="J155"/>
  <c r="J143"/>
  <c r="J1286"/>
  <c r="J1203"/>
  <c r="BK1192"/>
  <c r="BK1175"/>
  <c r="BK1173"/>
  <c r="BK1159"/>
  <c r="J1149"/>
  <c r="J1134"/>
  <c r="BK1124"/>
  <c r="BK1111"/>
  <c r="BK1102"/>
  <c r="BK1091"/>
  <c r="J1080"/>
  <c r="BK1068"/>
  <c r="J1044"/>
  <c r="J1004"/>
  <c r="J987"/>
  <c r="BK961"/>
  <c r="J938"/>
  <c r="J876"/>
  <c r="BK868"/>
  <c r="J855"/>
  <c r="BK840"/>
  <c r="BK813"/>
  <c r="J797"/>
  <c r="BK786"/>
  <c r="BK777"/>
  <c r="J679"/>
  <c r="BK628"/>
  <c r="BK597"/>
  <c r="J570"/>
  <c r="BK500"/>
  <c r="BK444"/>
  <c r="J435"/>
  <c r="J401"/>
  <c r="BK380"/>
  <c r="BK324"/>
  <c r="BK291"/>
  <c r="J217"/>
  <c r="J194"/>
  <c r="J172"/>
  <c r="J153"/>
  <c r="J1354"/>
  <c r="BK1350"/>
  <c r="J1347"/>
  <c r="BK1328"/>
  <c r="BK1311"/>
  <c r="J1236"/>
  <c r="BK1191"/>
  <c r="J1185"/>
  <c r="J1178"/>
  <c r="J1152"/>
  <c r="J1127"/>
  <c r="BK1119"/>
  <c r="J1111"/>
  <c r="J1104"/>
  <c r="J1079"/>
  <c r="BK1072"/>
  <c r="J1065"/>
  <c r="J1040"/>
  <c r="BK1018"/>
  <c r="BK985"/>
  <c r="BK965"/>
  <c r="J952"/>
  <c r="J934"/>
  <c r="J883"/>
  <c r="J857"/>
  <c r="J820"/>
  <c r="BK802"/>
  <c r="BK799"/>
  <c r="J777"/>
  <c r="BK621"/>
  <c r="J600"/>
  <c r="BK567"/>
  <c r="BK549"/>
  <c r="BK505"/>
  <c r="J457"/>
  <c r="J453"/>
  <c r="BK435"/>
  <c r="J400"/>
  <c r="BK364"/>
  <c r="J347"/>
  <c r="J287"/>
  <c r="J221"/>
  <c r="J189"/>
  <c r="J168"/>
  <c r="J1173"/>
  <c r="BK1155"/>
  <c r="BK1152"/>
  <c r="BK1134"/>
  <c r="J1126"/>
  <c r="J1110"/>
  <c r="BK1103"/>
  <c r="BK1101"/>
  <c r="BK1100"/>
  <c r="BK1094"/>
  <c r="BK1090"/>
  <c r="J1081"/>
  <c r="J1072"/>
  <c r="J1067"/>
  <c r="BK1062"/>
  <c r="BK1048"/>
  <c r="J1024"/>
  <c r="BK1006"/>
  <c r="BK1004"/>
  <c r="J991"/>
  <c r="BK981"/>
  <c r="J965"/>
  <c r="BK950"/>
  <c r="BK938"/>
  <c r="J917"/>
  <c r="J879"/>
  <c r="J874"/>
  <c r="J862"/>
  <c r="BK857"/>
  <c r="BK834"/>
  <c r="BK824"/>
  <c r="BK820"/>
  <c r="BK807"/>
  <c r="J796"/>
  <c r="J785"/>
  <c r="BK730"/>
  <c r="BK678"/>
  <c r="J577"/>
  <c r="J567"/>
  <c r="J500"/>
  <c r="J464"/>
  <c r="J445"/>
  <c r="BK427"/>
  <c r="J391"/>
  <c r="BK388"/>
  <c r="J364"/>
  <c r="BK343"/>
  <c r="BK296"/>
  <c r="J269"/>
  <c r="J233"/>
  <c r="BK203"/>
  <c r="BK168"/>
  <c r="BK143"/>
  <c i="9" r="J245"/>
  <c r="J241"/>
  <c r="J233"/>
  <c r="J223"/>
  <c r="J218"/>
  <c r="J212"/>
  <c r="BK207"/>
  <c r="J200"/>
  <c r="BK193"/>
  <c r="BK190"/>
  <c r="BK184"/>
  <c r="BK180"/>
  <c r="BK177"/>
  <c r="J159"/>
  <c r="BK147"/>
  <c r="J141"/>
  <c r="J136"/>
  <c r="BK250"/>
  <c r="BK248"/>
  <c r="J242"/>
  <c r="BK237"/>
  <c r="BK234"/>
  <c r="BK225"/>
  <c r="BK220"/>
  <c r="BK215"/>
  <c r="J201"/>
  <c r="BK198"/>
  <c r="J194"/>
  <c r="J191"/>
  <c r="BK188"/>
  <c r="J184"/>
  <c r="BK179"/>
  <c r="J173"/>
  <c r="J169"/>
  <c r="BK165"/>
  <c r="J161"/>
  <c r="BK159"/>
  <c r="J155"/>
  <c r="J151"/>
  <c r="J147"/>
  <c r="BK144"/>
  <c r="BK140"/>
  <c r="BK136"/>
  <c r="J255"/>
  <c r="J251"/>
  <c r="J243"/>
  <c r="BK235"/>
  <c r="J232"/>
  <c r="BK230"/>
  <c r="J222"/>
  <c r="BK218"/>
  <c r="J213"/>
  <c r="BK209"/>
  <c r="BK206"/>
  <c r="BK202"/>
  <c r="J199"/>
  <c r="BK195"/>
  <c r="J190"/>
  <c r="BK182"/>
  <c r="J180"/>
  <c r="BK176"/>
  <c r="J171"/>
  <c r="BK163"/>
  <c r="BK161"/>
  <c r="J157"/>
  <c r="BK155"/>
  <c r="BK153"/>
  <c r="J149"/>
  <c r="BK146"/>
  <c r="J142"/>
  <c r="J137"/>
  <c r="BK251"/>
  <c r="J246"/>
  <c r="J239"/>
  <c r="J236"/>
  <c r="J230"/>
  <c r="J225"/>
  <c r="J217"/>
  <c r="BK212"/>
  <c r="J206"/>
  <c r="J204"/>
  <c r="J196"/>
  <c r="BK185"/>
  <c r="BK174"/>
  <c r="J170"/>
  <c r="BK162"/>
  <c r="J156"/>
  <c r="BK151"/>
  <c r="J143"/>
  <c i="10" r="J192"/>
  <c r="BK185"/>
  <c r="J175"/>
  <c r="J165"/>
  <c r="J157"/>
  <c r="BK154"/>
  <c r="BK150"/>
  <c r="J138"/>
  <c r="BK192"/>
  <c r="BK189"/>
  <c r="J174"/>
  <c r="J169"/>
  <c r="J166"/>
  <c r="BK158"/>
  <c r="J153"/>
  <c r="J146"/>
  <c r="BK141"/>
  <c r="BK137"/>
  <c r="BK132"/>
  <c r="J189"/>
  <c r="J184"/>
  <c r="BK172"/>
  <c r="BK167"/>
  <c r="J159"/>
  <c r="BK153"/>
  <c r="J147"/>
  <c r="J142"/>
  <c r="BK136"/>
  <c r="BK133"/>
  <c r="J194"/>
  <c r="BK178"/>
  <c r="J173"/>
  <c r="BK164"/>
  <c r="BK161"/>
  <c r="J148"/>
  <c r="J141"/>
  <c r="J133"/>
  <c i="11" r="BK155"/>
  <c r="J150"/>
  <c r="J146"/>
  <c r="BK142"/>
  <c r="BK138"/>
  <c r="J133"/>
  <c r="BK131"/>
  <c r="J132"/>
  <c r="BK153"/>
  <c r="BK148"/>
  <c r="BK140"/>
  <c r="J138"/>
  <c r="BK133"/>
  <c r="J129"/>
  <c r="J148"/>
  <c r="J143"/>
  <c r="BK139"/>
  <c r="BK137"/>
  <c r="J134"/>
  <c i="12" r="J270"/>
  <c r="J265"/>
  <c r="BK261"/>
  <c r="J256"/>
  <c r="J252"/>
  <c r="BK249"/>
  <c r="J244"/>
  <c r="BK240"/>
  <c r="J236"/>
  <c r="J226"/>
  <c r="J220"/>
  <c r="J213"/>
  <c r="J204"/>
  <c r="BK182"/>
  <c r="BK138"/>
  <c r="J257"/>
  <c r="BK254"/>
  <c r="BK251"/>
  <c r="BK246"/>
  <c r="BK237"/>
  <c r="BK232"/>
  <c r="J230"/>
  <c r="BK226"/>
  <c r="BK221"/>
  <c r="BK214"/>
  <c r="BK210"/>
  <c r="J206"/>
  <c r="J191"/>
  <c r="J169"/>
  <c r="BK148"/>
  <c r="J138"/>
  <c r="J266"/>
  <c r="J261"/>
  <c r="J253"/>
  <c r="BK244"/>
  <c r="J232"/>
  <c r="J223"/>
  <c r="BK208"/>
  <c r="BK186"/>
  <c r="J156"/>
  <c r="J143"/>
  <c r="BK243"/>
  <c r="BK238"/>
  <c r="BK229"/>
  <c r="BK218"/>
  <c r="BK211"/>
  <c r="BK174"/>
  <c r="BK143"/>
  <c i="13" r="BK134"/>
  <c r="J127"/>
  <c r="BK135"/>
  <c r="J128"/>
  <c r="J139"/>
  <c r="BK129"/>
  <c r="BK126"/>
  <c i="14" r="J384"/>
  <c r="J360"/>
  <c r="J347"/>
  <c r="BK338"/>
  <c r="BK319"/>
  <c r="BK297"/>
  <c r="BK280"/>
  <c r="BK260"/>
  <c r="BK239"/>
  <c r="BK224"/>
  <c r="J190"/>
  <c r="J168"/>
  <c r="BK156"/>
  <c r="BK136"/>
  <c r="BK389"/>
  <c r="J351"/>
  <c r="BK331"/>
  <c r="BK314"/>
  <c r="BK307"/>
  <c r="J264"/>
  <c r="J253"/>
  <c r="J230"/>
  <c r="BK223"/>
  <c r="BK206"/>
  <c r="J195"/>
  <c r="J167"/>
  <c r="BK138"/>
  <c r="BK351"/>
  <c r="J329"/>
  <c r="J314"/>
  <c r="BK288"/>
  <c r="J271"/>
  <c r="BK243"/>
  <c r="J223"/>
  <c r="J212"/>
  <c r="BK191"/>
  <c r="BK168"/>
  <c r="J148"/>
  <c r="BK404"/>
  <c r="J400"/>
  <c r="J389"/>
  <c r="J378"/>
  <c r="BK352"/>
  <c r="J341"/>
  <c r="J301"/>
  <c r="J291"/>
  <c r="BK264"/>
  <c r="J259"/>
  <c r="J239"/>
  <c r="BK221"/>
  <c r="J199"/>
  <c r="J151"/>
  <c i="15" r="J163"/>
  <c r="BK141"/>
  <c r="BK132"/>
  <c r="BK226"/>
  <c r="BK221"/>
  <c r="J205"/>
  <c r="J233"/>
  <c r="J215"/>
  <c r="J190"/>
  <c r="BK178"/>
  <c r="BK163"/>
  <c r="J137"/>
  <c r="J204"/>
  <c r="J194"/>
  <c r="BK180"/>
  <c r="BK158"/>
  <c r="BK140"/>
  <c i="16" r="J215"/>
  <c r="BK200"/>
  <c r="J170"/>
  <c r="J136"/>
  <c r="J230"/>
  <c r="BK218"/>
  <c r="J205"/>
  <c r="J179"/>
  <c r="BK163"/>
  <c r="J237"/>
  <c r="J228"/>
  <c r="J208"/>
  <c r="J190"/>
  <c r="J169"/>
  <c r="J150"/>
  <c r="J200"/>
  <c r="J157"/>
  <c r="BK147"/>
  <c r="BK134"/>
  <c i="17" r="J227"/>
  <c r="J214"/>
  <c r="J202"/>
  <c r="BK169"/>
  <c r="BK150"/>
  <c r="J224"/>
  <c r="J213"/>
  <c r="BK200"/>
  <c r="BK164"/>
  <c r="BK144"/>
  <c r="BK139"/>
  <c r="BK232"/>
  <c r="BK219"/>
  <c r="J212"/>
  <c r="BK192"/>
  <c r="J176"/>
  <c r="J150"/>
  <c r="BK195"/>
  <c r="J156"/>
  <c r="BK136"/>
  <c r="J128"/>
  <c i="18" r="BK305"/>
  <c r="BK301"/>
  <c r="BK279"/>
  <c r="BK247"/>
  <c r="J234"/>
  <c r="J216"/>
  <c r="BK183"/>
  <c r="BK128"/>
  <c r="BK308"/>
  <c r="J302"/>
  <c r="J295"/>
  <c r="J264"/>
  <c r="J238"/>
  <c r="J224"/>
  <c r="J202"/>
  <c r="J183"/>
  <c r="J160"/>
  <c r="BK147"/>
  <c r="J300"/>
  <c r="J267"/>
  <c r="J255"/>
  <c r="J227"/>
  <c r="BK202"/>
  <c r="J191"/>
  <c r="BK157"/>
  <c r="J140"/>
  <c r="J270"/>
  <c r="J236"/>
  <c r="BK213"/>
  <c r="BK191"/>
  <c r="BK165"/>
  <c r="J157"/>
  <c r="J128"/>
  <c i="19" r="BK318"/>
  <c r="BK305"/>
  <c r="J290"/>
  <c r="J251"/>
  <c r="BK232"/>
  <c r="BK210"/>
  <c r="BK187"/>
  <c r="BK169"/>
  <c r="BK138"/>
  <c r="J326"/>
  <c r="BK320"/>
  <c r="J307"/>
  <c r="J286"/>
  <c r="BK251"/>
  <c r="J199"/>
  <c r="BK173"/>
  <c r="BK161"/>
  <c r="J138"/>
  <c r="BK329"/>
  <c r="J305"/>
  <c r="J269"/>
  <c r="J241"/>
  <c r="J227"/>
  <c r="BK167"/>
  <c r="BK147"/>
  <c r="J301"/>
  <c r="BK286"/>
  <c r="BK264"/>
  <c r="J224"/>
  <c r="BK202"/>
  <c r="J169"/>
  <c r="J147"/>
  <c i="20" r="J153"/>
  <c r="BK135"/>
  <c r="BK153"/>
  <c r="BK132"/>
  <c r="BK141"/>
  <c r="BK150"/>
  <c i="21" r="J148"/>
  <c r="BK140"/>
  <c r="J133"/>
  <c r="BK127"/>
  <c r="J141"/>
  <c r="J129"/>
  <c r="BK122"/>
  <c r="BK148"/>
  <c r="J143"/>
  <c r="J131"/>
  <c r="BK150"/>
  <c r="BK138"/>
  <c r="BK130"/>
  <c i="22" r="J145"/>
  <c r="J139"/>
  <c r="BK131"/>
  <c r="BK124"/>
  <c r="J143"/>
  <c r="J132"/>
  <c r="J122"/>
  <c r="J142"/>
  <c r="J138"/>
  <c r="J133"/>
  <c r="J127"/>
  <c r="BK127"/>
  <c i="23" r="J149"/>
  <c r="BK140"/>
  <c r="J129"/>
  <c r="BK123"/>
  <c r="BK146"/>
  <c r="J130"/>
  <c r="BK122"/>
  <c r="J146"/>
  <c r="J141"/>
  <c r="J132"/>
  <c r="J151"/>
  <c r="J143"/>
  <c r="J138"/>
  <c r="BK132"/>
  <c r="J126"/>
  <c i="24" r="BK134"/>
  <c r="BK125"/>
  <c r="J130"/>
  <c r="BK131"/>
  <c r="BK133"/>
  <c r="J125"/>
  <c i="25" r="J129"/>
  <c r="J124"/>
  <c r="BK137"/>
  <c r="BK128"/>
  <c r="BK139"/>
  <c r="BK133"/>
  <c r="J128"/>
  <c i="26" r="J165"/>
  <c r="J158"/>
  <c r="J154"/>
  <c r="BK135"/>
  <c r="BK126"/>
  <c r="BK160"/>
  <c r="BK144"/>
  <c r="BK137"/>
  <c r="BK159"/>
  <c r="J156"/>
  <c r="J148"/>
  <c r="BK141"/>
  <c r="J134"/>
  <c i="2" r="J1328"/>
  <c r="BK1307"/>
  <c r="J1203"/>
  <c r="J1192"/>
  <c r="BK1184"/>
  <c r="BK1179"/>
  <c r="J1153"/>
  <c r="BK1133"/>
  <c r="J1116"/>
  <c r="BK1102"/>
  <c r="BK1081"/>
  <c r="J1073"/>
  <c r="J1044"/>
  <c r="BK1004"/>
  <c r="J987"/>
  <c r="BK965"/>
  <c r="J948"/>
  <c r="BK932"/>
  <c r="BK875"/>
  <c r="J860"/>
  <c r="BK840"/>
  <c r="BK815"/>
  <c r="J632"/>
  <c r="BK597"/>
  <c r="BK567"/>
  <c r="J517"/>
  <c r="BK457"/>
  <c r="BK444"/>
  <c r="BK421"/>
  <c r="BK402"/>
  <c r="BK370"/>
  <c r="BK343"/>
  <c r="J275"/>
  <c r="BK233"/>
  <c r="J203"/>
  <c r="J194"/>
  <c r="BK166"/>
  <c i="1" r="AS102"/>
  <c i="2" r="J1323"/>
  <c r="BK1234"/>
  <c r="BK1092"/>
  <c r="J1075"/>
  <c r="BK1062"/>
  <c r="BK1048"/>
  <c r="BK1018"/>
  <c r="J1004"/>
  <c r="BK983"/>
  <c r="BK961"/>
  <c r="J936"/>
  <c r="J883"/>
  <c r="J876"/>
  <c r="BK862"/>
  <c r="J856"/>
  <c r="BK842"/>
  <c r="J830"/>
  <c r="J805"/>
  <c r="BK791"/>
  <c r="J729"/>
  <c r="BK607"/>
  <c r="BK577"/>
  <c r="J497"/>
  <c r="J455"/>
  <c r="J440"/>
  <c r="J400"/>
  <c r="J376"/>
  <c r="J344"/>
  <c r="J291"/>
  <c r="J255"/>
  <c r="J217"/>
  <c r="BK203"/>
  <c r="BK186"/>
  <c r="BK178"/>
  <c r="J168"/>
  <c r="BK1319"/>
  <c r="J1307"/>
  <c r="J1199"/>
  <c r="J1178"/>
  <c r="J1173"/>
  <c r="BK1171"/>
  <c r="J1155"/>
  <c r="BK1149"/>
  <c r="J1131"/>
  <c r="BK1124"/>
  <c r="BK1112"/>
  <c r="J1109"/>
  <c r="J1100"/>
  <c r="BK1090"/>
  <c r="BK1074"/>
  <c r="J1068"/>
  <c r="BK1060"/>
  <c r="BK1044"/>
  <c r="BK987"/>
  <c r="J979"/>
  <c r="J961"/>
  <c r="BK934"/>
  <c r="BK881"/>
  <c r="J862"/>
  <c r="J850"/>
  <c r="J832"/>
  <c r="BK813"/>
  <c r="J802"/>
  <c r="BK786"/>
  <c r="BK726"/>
  <c r="BK678"/>
  <c r="J604"/>
  <c r="J577"/>
  <c r="BK525"/>
  <c r="J500"/>
  <c r="J453"/>
  <c r="J445"/>
  <c r="J427"/>
  <c r="J390"/>
  <c r="J380"/>
  <c r="BK300"/>
  <c r="BK296"/>
  <c r="J263"/>
  <c r="BK217"/>
  <c r="J181"/>
  <c r="BK149"/>
  <c r="BK1327"/>
  <c r="J1319"/>
  <c r="J1309"/>
  <c r="J1236"/>
  <c r="J1200"/>
  <c r="BK1185"/>
  <c r="BK1175"/>
  <c r="BK1159"/>
  <c r="J1150"/>
  <c r="J1133"/>
  <c r="J1118"/>
  <c r="BK1109"/>
  <c r="J1093"/>
  <c r="BK1072"/>
  <c r="BK1065"/>
  <c r="J1038"/>
  <c r="BK1000"/>
  <c r="J965"/>
  <c r="BK938"/>
  <c r="BK883"/>
  <c r="BK857"/>
  <c r="J834"/>
  <c r="J818"/>
  <c r="J799"/>
  <c r="J786"/>
  <c r="BK782"/>
  <c r="BK725"/>
  <c r="BK604"/>
  <c r="J574"/>
  <c r="BK553"/>
  <c r="BK517"/>
  <c r="BK500"/>
  <c r="J464"/>
  <c r="BK449"/>
  <c r="BK427"/>
  <c r="BK400"/>
  <c r="J388"/>
  <c r="BK355"/>
  <c r="BK344"/>
  <c r="J305"/>
  <c r="J281"/>
  <c r="BK249"/>
  <c r="BK221"/>
  <c r="J178"/>
  <c r="J155"/>
  <c r="J143"/>
  <c i="3" r="BK253"/>
  <c r="J249"/>
  <c r="J246"/>
  <c r="BK241"/>
  <c r="J235"/>
  <c r="BK232"/>
  <c r="BK226"/>
  <c r="BK219"/>
  <c r="BK209"/>
  <c r="BK205"/>
  <c r="BK199"/>
  <c r="J190"/>
  <c r="BK183"/>
  <c r="BK180"/>
  <c r="J176"/>
  <c r="J169"/>
  <c r="J163"/>
  <c r="BK156"/>
  <c r="BK150"/>
  <c r="BK135"/>
  <c r="J250"/>
  <c r="BK245"/>
  <c r="BK239"/>
  <c r="J231"/>
  <c r="J223"/>
  <c r="J218"/>
  <c r="J213"/>
  <c r="J206"/>
  <c r="J203"/>
  <c r="BK198"/>
  <c r="J193"/>
  <c r="BK190"/>
  <c r="J185"/>
  <c r="J183"/>
  <c r="J178"/>
  <c r="BK172"/>
  <c r="J166"/>
  <c r="BK161"/>
  <c r="J159"/>
  <c r="J156"/>
  <c r="J154"/>
  <c r="J149"/>
  <c r="J145"/>
  <c r="BK137"/>
  <c r="BK246"/>
  <c r="J243"/>
  <c r="J238"/>
  <c r="J233"/>
  <c r="BK225"/>
  <c r="J221"/>
  <c r="J207"/>
  <c r="BK202"/>
  <c r="J198"/>
  <c r="BK189"/>
  <c r="J179"/>
  <c r="J170"/>
  <c r="BK158"/>
  <c r="BK149"/>
  <c r="J146"/>
  <c r="J140"/>
  <c r="BK136"/>
  <c r="BK238"/>
  <c r="BK229"/>
  <c r="BK223"/>
  <c r="BK218"/>
  <c r="J212"/>
  <c r="BK203"/>
  <c r="J195"/>
  <c r="J189"/>
  <c r="BK179"/>
  <c r="J174"/>
  <c r="BK166"/>
  <c r="BK160"/>
  <c r="J155"/>
  <c r="BK145"/>
  <c r="J139"/>
  <c i="4" r="J193"/>
  <c r="BK190"/>
  <c r="J185"/>
  <c r="J175"/>
  <c r="BK169"/>
  <c r="J159"/>
  <c r="BK151"/>
  <c r="J138"/>
  <c r="BK131"/>
  <c r="J189"/>
  <c r="J172"/>
  <c r="BK150"/>
  <c r="BK142"/>
  <c r="BK137"/>
  <c r="J134"/>
  <c r="J130"/>
  <c r="J179"/>
  <c r="J174"/>
  <c r="J171"/>
  <c r="J167"/>
  <c r="BK163"/>
  <c r="BK159"/>
  <c r="J156"/>
  <c r="J152"/>
  <c r="BK146"/>
  <c r="J141"/>
  <c r="BK134"/>
  <c r="J188"/>
  <c r="J178"/>
  <c r="BK168"/>
  <c r="J163"/>
  <c r="BK157"/>
  <c r="J154"/>
  <c r="BK148"/>
  <c r="BK143"/>
  <c r="BK138"/>
  <c r="J132"/>
  <c i="5" r="J153"/>
  <c r="J146"/>
  <c r="BK140"/>
  <c r="J140"/>
  <c r="BK135"/>
  <c r="J130"/>
  <c r="J155"/>
  <c r="BK147"/>
  <c r="J143"/>
  <c r="J137"/>
  <c r="BK128"/>
  <c r="J154"/>
  <c r="J148"/>
  <c r="BK143"/>
  <c r="J139"/>
  <c r="J135"/>
  <c r="BK132"/>
  <c r="J131"/>
  <c i="6" r="BK266"/>
  <c r="J262"/>
  <c r="J257"/>
  <c r="BK254"/>
  <c r="J251"/>
  <c r="BK248"/>
  <c r="J243"/>
  <c r="J237"/>
  <c r="BK220"/>
  <c r="BK215"/>
  <c r="J199"/>
  <c r="BK182"/>
  <c r="BK164"/>
  <c r="BK148"/>
  <c r="BK133"/>
  <c r="J266"/>
  <c r="J264"/>
  <c r="BK257"/>
  <c r="BK250"/>
  <c r="J246"/>
  <c r="BK236"/>
  <c r="BK229"/>
  <c r="J223"/>
  <c r="J219"/>
  <c r="J211"/>
  <c r="J207"/>
  <c r="J182"/>
  <c r="BK270"/>
  <c r="J265"/>
  <c r="BK245"/>
  <c r="BK244"/>
  <c r="J241"/>
  <c r="BK239"/>
  <c r="J238"/>
  <c r="J236"/>
  <c r="BK233"/>
  <c r="BK232"/>
  <c r="BK231"/>
  <c r="J230"/>
  <c r="J225"/>
  <c r="J224"/>
  <c r="BK218"/>
  <c r="BK213"/>
  <c r="J212"/>
  <c r="BK210"/>
  <c r="J208"/>
  <c r="BK206"/>
  <c r="BK199"/>
  <c r="J164"/>
  <c r="J138"/>
  <c r="BK251"/>
  <c r="J245"/>
  <c r="BK241"/>
  <c r="J234"/>
  <c r="J229"/>
  <c r="BK227"/>
  <c r="BK223"/>
  <c r="J220"/>
  <c r="J215"/>
  <c r="BK211"/>
  <c r="BK191"/>
  <c r="BK174"/>
  <c r="J148"/>
  <c i="7" r="BK134"/>
  <c r="J126"/>
  <c r="BK138"/>
  <c r="BK132"/>
  <c r="J127"/>
  <c r="J139"/>
  <c r="J131"/>
  <c r="J138"/>
  <c r="J135"/>
  <c r="BK129"/>
  <c i="8" r="J1323"/>
  <c r="BK1286"/>
  <c r="J1192"/>
  <c r="J1184"/>
  <c r="J1174"/>
  <c r="BK1169"/>
  <c r="BK1154"/>
  <c r="J1131"/>
  <c r="J1116"/>
  <c r="J1101"/>
  <c r="J1092"/>
  <c r="BK1080"/>
  <c r="BK1066"/>
  <c r="BK1056"/>
  <c r="BK1012"/>
  <c r="J981"/>
  <c r="J936"/>
  <c r="J880"/>
  <c r="J868"/>
  <c r="J860"/>
  <c r="BK842"/>
  <c r="J830"/>
  <c r="J805"/>
  <c r="J730"/>
  <c r="J621"/>
  <c r="BK600"/>
  <c r="BK570"/>
  <c r="BK525"/>
  <c r="J505"/>
  <c r="J449"/>
  <c r="BK400"/>
  <c r="J343"/>
  <c r="J304"/>
  <c r="BK263"/>
  <c r="BK233"/>
  <c r="BK217"/>
  <c r="J183"/>
  <c r="BK171"/>
  <c r="J147"/>
  <c r="J1309"/>
  <c r="J1284"/>
  <c r="J1200"/>
  <c r="BK1176"/>
  <c r="J1172"/>
  <c r="J1155"/>
  <c r="BK1143"/>
  <c r="BK1131"/>
  <c r="BK1116"/>
  <c r="J1103"/>
  <c r="BK1092"/>
  <c r="BK1081"/>
  <c r="J1074"/>
  <c r="J1048"/>
  <c r="J1012"/>
  <c r="BK991"/>
  <c r="J967"/>
  <c r="J940"/>
  <c r="BK919"/>
  <c r="BK875"/>
  <c r="J861"/>
  <c r="BK848"/>
  <c r="J832"/>
  <c r="J802"/>
  <c r="J782"/>
  <c r="BK725"/>
  <c r="BK632"/>
  <c r="BK607"/>
  <c r="BK590"/>
  <c r="J512"/>
  <c r="J452"/>
  <c r="BK440"/>
  <c r="J421"/>
  <c r="BK391"/>
  <c r="J388"/>
  <c r="BK360"/>
  <c r="J296"/>
  <c r="BK249"/>
  <c r="J199"/>
  <c r="BK183"/>
  <c r="J171"/>
  <c r="J149"/>
  <c r="BK1351"/>
  <c r="J1350"/>
  <c r="BK1341"/>
  <c r="BK1327"/>
  <c r="BK1284"/>
  <c r="J1234"/>
  <c r="J1199"/>
  <c r="BK1184"/>
  <c r="J1171"/>
  <c r="BK1150"/>
  <c r="BK1149"/>
  <c r="BK1126"/>
  <c r="BK1118"/>
  <c r="BK1109"/>
  <c r="J1089"/>
  <c r="BK1074"/>
  <c r="J1068"/>
  <c r="J1056"/>
  <c r="BK1038"/>
  <c r="J1006"/>
  <c r="J983"/>
  <c r="J963"/>
  <c r="BK936"/>
  <c r="BK917"/>
  <c r="BK880"/>
  <c r="J840"/>
  <c r="BK818"/>
  <c r="BK785"/>
  <c r="BK729"/>
  <c r="J678"/>
  <c r="J593"/>
  <c r="J556"/>
  <c r="J522"/>
  <c r="J463"/>
  <c r="BK454"/>
  <c r="BK445"/>
  <c r="BK402"/>
  <c r="J376"/>
  <c r="BK355"/>
  <c r="BK300"/>
  <c r="J255"/>
  <c r="BK200"/>
  <c r="BK199"/>
  <c r="BK181"/>
  <c r="BK173"/>
  <c r="BK149"/>
  <c r="J1315"/>
  <c r="J1307"/>
  <c r="BK1236"/>
  <c r="BK1199"/>
  <c r="J1186"/>
  <c r="BK1179"/>
  <c r="J848"/>
  <c r="J815"/>
  <c r="BK797"/>
  <c r="J786"/>
  <c r="BK780"/>
  <c r="J725"/>
  <c r="J597"/>
  <c r="J553"/>
  <c r="BK512"/>
  <c r="J479"/>
  <c r="BK457"/>
  <c r="J440"/>
  <c r="J402"/>
  <c r="J380"/>
  <c r="J360"/>
  <c r="BK304"/>
  <c r="J281"/>
  <c r="J263"/>
  <c r="J206"/>
  <c r="J200"/>
  <c r="J166"/>
  <c i="9" r="J248"/>
  <c r="BK242"/>
  <c r="J238"/>
  <c r="BK224"/>
  <c r="J220"/>
  <c r="J216"/>
  <c r="BK210"/>
  <c r="BK204"/>
  <c r="J195"/>
  <c r="J192"/>
  <c r="BK186"/>
  <c r="J178"/>
  <c r="BK169"/>
  <c r="BK152"/>
  <c r="J144"/>
  <c r="J139"/>
  <c r="BK135"/>
  <c r="BK246"/>
  <c r="J244"/>
  <c r="BK238"/>
  <c r="J235"/>
  <c r="J229"/>
  <c r="BK222"/>
  <c r="BK217"/>
  <c r="J253"/>
  <c r="BK241"/>
  <c r="BK233"/>
  <c r="BK229"/>
  <c r="BK226"/>
  <c r="BK216"/>
  <c r="BK213"/>
  <c r="J207"/>
  <c r="BK203"/>
  <c r="J189"/>
  <c r="J181"/>
  <c r="J172"/>
  <c r="J165"/>
  <c r="BK158"/>
  <c r="J153"/>
  <c r="J145"/>
  <c i="10" r="BK193"/>
  <c r="J188"/>
  <c r="J178"/>
  <c r="BK171"/>
  <c r="J162"/>
  <c r="BK155"/>
  <c r="BK147"/>
  <c r="J139"/>
  <c r="J130"/>
  <c r="J185"/>
  <c r="BK175"/>
  <c r="J172"/>
  <c r="J167"/>
  <c r="BK159"/>
  <c r="J156"/>
  <c r="BK151"/>
  <c r="BK143"/>
  <c r="BK138"/>
  <c r="J134"/>
  <c r="J193"/>
  <c r="J187"/>
  <c r="J170"/>
  <c r="BK168"/>
  <c r="BK163"/>
  <c r="J154"/>
  <c r="BK148"/>
  <c r="J145"/>
  <c r="BK139"/>
  <c r="J135"/>
  <c r="BK131"/>
  <c r="BK187"/>
  <c r="J176"/>
  <c r="BK166"/>
  <c r="J163"/>
  <c r="J158"/>
  <c r="BK145"/>
  <c r="J140"/>
  <c r="J132"/>
  <c i="11" r="BK154"/>
  <c r="J147"/>
  <c r="BK143"/>
  <c r="J140"/>
  <c r="BK135"/>
  <c r="J128"/>
  <c r="J155"/>
  <c r="J151"/>
  <c r="J139"/>
  <c r="BK134"/>
  <c r="J131"/>
  <c r="BK128"/>
  <c r="BK147"/>
  <c r="J142"/>
  <c r="BK136"/>
  <c r="BK129"/>
  <c i="12" r="BK266"/>
  <c r="BK262"/>
  <c r="BK259"/>
  <c r="J254"/>
  <c r="BK247"/>
  <c r="J243"/>
  <c r="BK239"/>
  <c r="J231"/>
  <c r="J221"/>
  <c r="BK216"/>
  <c r="BK215"/>
  <c r="BK207"/>
  <c r="J186"/>
  <c r="BK169"/>
  <c r="J269"/>
  <c r="J268"/>
  <c r="BK256"/>
  <c r="BK253"/>
  <c r="J247"/>
  <c r="J242"/>
  <c r="BK234"/>
  <c r="BK231"/>
  <c r="BK228"/>
  <c r="BK223"/>
  <c r="J215"/>
  <c r="J212"/>
  <c r="J207"/>
  <c r="BK199"/>
  <c r="J174"/>
  <c r="BK156"/>
  <c r="BK269"/>
  <c r="BK265"/>
  <c r="J262"/>
  <c r="BK257"/>
  <c r="J250"/>
  <c r="J239"/>
  <c r="BK227"/>
  <c r="BK220"/>
  <c r="BK195"/>
  <c r="J153"/>
  <c r="J248"/>
  <c r="J240"/>
  <c r="J233"/>
  <c r="BK225"/>
  <c r="J216"/>
  <c r="BK206"/>
  <c r="BK159"/>
  <c i="13" r="BK139"/>
  <c r="BK131"/>
  <c r="J138"/>
  <c r="J134"/>
  <c r="BK130"/>
  <c r="BK137"/>
  <c r="J125"/>
  <c r="BK136"/>
  <c r="BK128"/>
  <c i="14" r="J391"/>
  <c r="J380"/>
  <c r="J358"/>
  <c r="BK353"/>
  <c r="BK333"/>
  <c r="BK312"/>
  <c r="BK294"/>
  <c r="J279"/>
  <c r="J255"/>
  <c r="J227"/>
  <c r="J206"/>
  <c r="J186"/>
  <c r="J159"/>
  <c r="BK143"/>
  <c r="BK391"/>
  <c r="J372"/>
  <c r="J348"/>
  <c r="J333"/>
  <c r="BK321"/>
  <c r="BK291"/>
  <c r="BK267"/>
  <c r="BK255"/>
  <c r="BK235"/>
  <c r="J229"/>
  <c r="BK218"/>
  <c r="J205"/>
  <c r="J191"/>
  <c r="BK174"/>
  <c r="BK141"/>
  <c r="J353"/>
  <c r="J338"/>
  <c r="J319"/>
  <c r="J294"/>
  <c r="J280"/>
  <c r="J268"/>
  <c r="BK256"/>
  <c r="BK230"/>
  <c r="BK213"/>
  <c r="BK190"/>
  <c r="BK151"/>
  <c r="J141"/>
  <c r="BK400"/>
  <c r="J393"/>
  <c r="BK374"/>
  <c r="J355"/>
  <c r="J343"/>
  <c r="BK324"/>
  <c r="J297"/>
  <c r="BK281"/>
  <c r="BK263"/>
  <c r="BK250"/>
  <c r="J235"/>
  <c r="J213"/>
  <c r="BK203"/>
  <c r="J174"/>
  <c r="J138"/>
  <c i="15" r="J240"/>
  <c r="BK233"/>
  <c r="J224"/>
  <c r="BK205"/>
  <c r="BK185"/>
  <c r="J180"/>
  <c r="J173"/>
  <c r="BK155"/>
  <c r="J140"/>
  <c r="J239"/>
  <c r="BK223"/>
  <c r="BK211"/>
  <c r="J231"/>
  <c r="J211"/>
  <c r="BK194"/>
  <c r="J181"/>
  <c r="BK168"/>
  <c r="BK146"/>
  <c r="BK208"/>
  <c r="BK190"/>
  <c r="BK173"/>
  <c r="BK148"/>
  <c i="16" r="J225"/>
  <c r="BK212"/>
  <c r="BK195"/>
  <c r="BK140"/>
  <c r="BK234"/>
  <c r="BK221"/>
  <c r="J198"/>
  <c r="J177"/>
  <c r="J142"/>
  <c r="J236"/>
  <c r="J221"/>
  <c r="BK215"/>
  <c r="J186"/>
  <c r="BK157"/>
  <c r="J134"/>
  <c r="BK202"/>
  <c r="BK177"/>
  <c r="BK154"/>
  <c r="J139"/>
  <c i="17" r="BK224"/>
  <c r="BK211"/>
  <c r="J192"/>
  <c r="BK166"/>
  <c r="J232"/>
  <c r="J222"/>
  <c r="BK215"/>
  <c r="BK202"/>
  <c r="BK176"/>
  <c r="J158"/>
  <c r="BK141"/>
  <c r="BK128"/>
  <c r="BK230"/>
  <c r="BK213"/>
  <c r="J208"/>
  <c r="J184"/>
  <c r="J164"/>
  <c r="J139"/>
  <c r="BK180"/>
  <c r="J166"/>
  <c r="J144"/>
  <c r="J131"/>
  <c i="18" r="J304"/>
  <c r="J297"/>
  <c r="BK270"/>
  <c r="BK238"/>
  <c r="BK227"/>
  <c r="BK208"/>
  <c r="BK161"/>
  <c r="J145"/>
  <c r="J305"/>
  <c r="BK300"/>
  <c r="J289"/>
  <c r="J251"/>
  <c r="J237"/>
  <c r="J220"/>
  <c r="J189"/>
  <c r="J165"/>
  <c r="J311"/>
  <c r="BK295"/>
  <c r="J279"/>
  <c r="BK242"/>
  <c r="J228"/>
  <c r="J199"/>
  <c r="BK189"/>
  <c r="J166"/>
  <c r="BK152"/>
  <c r="J286"/>
  <c r="BK255"/>
  <c r="BK234"/>
  <c r="J208"/>
  <c r="BK174"/>
  <c r="J164"/>
  <c r="J150"/>
  <c r="BK134"/>
  <c i="19" r="BK325"/>
  <c r="J311"/>
  <c r="BK299"/>
  <c r="BK260"/>
  <c r="BK235"/>
  <c r="J218"/>
  <c r="J191"/>
  <c r="J172"/>
  <c r="BK143"/>
  <c r="J134"/>
  <c r="BK324"/>
  <c r="BK315"/>
  <c r="J299"/>
  <c r="BK276"/>
  <c r="J235"/>
  <c r="BK215"/>
  <c r="J176"/>
  <c r="J167"/>
  <c r="J151"/>
  <c r="BK134"/>
  <c r="BK322"/>
  <c r="J289"/>
  <c r="J264"/>
  <c r="BK243"/>
  <c r="BK191"/>
  <c r="BK153"/>
  <c r="J141"/>
  <c r="BK295"/>
  <c r="BK269"/>
  <c r="J248"/>
  <c r="J215"/>
  <c r="J184"/>
  <c r="J161"/>
  <c r="J146"/>
  <c i="20" r="J150"/>
  <c r="BK130"/>
  <c r="BK144"/>
  <c r="J130"/>
  <c r="J144"/>
  <c r="BK121"/>
  <c i="21" r="J139"/>
  <c r="J132"/>
  <c r="BK128"/>
  <c r="J122"/>
  <c r="J147"/>
  <c r="BK144"/>
  <c r="J136"/>
  <c r="BK126"/>
  <c r="J150"/>
  <c r="J144"/>
  <c r="J135"/>
  <c r="J126"/>
  <c r="BK143"/>
  <c r="J134"/>
  <c r="J123"/>
  <c i="22" r="BK142"/>
  <c r="J137"/>
  <c r="BK129"/>
  <c r="BK123"/>
  <c r="J140"/>
  <c r="BK130"/>
  <c r="J125"/>
  <c r="BK143"/>
  <c r="BK139"/>
  <c r="BK134"/>
  <c r="J131"/>
  <c r="J124"/>
  <c i="23" r="J152"/>
  <c r="BK144"/>
  <c r="J137"/>
  <c r="BK126"/>
  <c r="J148"/>
  <c r="BK134"/>
  <c r="BK127"/>
  <c r="BK152"/>
  <c r="J144"/>
  <c r="BK136"/>
  <c r="BK128"/>
  <c r="J123"/>
  <c r="J145"/>
  <c r="J140"/>
  <c r="BK131"/>
  <c i="24" r="J135"/>
  <c r="BK123"/>
  <c r="BK129"/>
  <c r="BK135"/>
  <c r="J124"/>
  <c r="J123"/>
  <c i="25" r="J127"/>
  <c r="BK123"/>
  <c r="J135"/>
  <c r="J131"/>
  <c r="J123"/>
  <c r="J134"/>
  <c r="BK129"/>
  <c i="26" r="BK156"/>
  <c r="J131"/>
  <c r="BK164"/>
  <c r="BK148"/>
  <c r="J164"/>
  <c r="J157"/>
  <c r="BK154"/>
  <c r="J144"/>
  <c r="J135"/>
  <c r="J126"/>
  <c i="2" l="1" r="BK142"/>
  <c r="J142"/>
  <c r="J98"/>
  <c r="BK177"/>
  <c r="J177"/>
  <c r="J99"/>
  <c r="BK220"/>
  <c r="J220"/>
  <c r="J100"/>
  <c r="BK363"/>
  <c r="J363"/>
  <c r="J101"/>
  <c r="T456"/>
  <c r="BK776"/>
  <c r="J776"/>
  <c r="J103"/>
  <c r="R801"/>
  <c r="P833"/>
  <c r="P882"/>
  <c r="P986"/>
  <c r="P1005"/>
  <c r="P1039"/>
  <c r="T1039"/>
  <c r="R1061"/>
  <c r="P1151"/>
  <c r="R1202"/>
  <c r="BK1285"/>
  <c r="J1285"/>
  <c r="J115"/>
  <c r="BK1310"/>
  <c r="J1310"/>
  <c r="J116"/>
  <c r="P1346"/>
  <c i="3" r="R134"/>
  <c r="R138"/>
  <c r="R164"/>
  <c r="R168"/>
  <c r="P175"/>
  <c r="P187"/>
  <c r="T197"/>
  <c r="R211"/>
  <c r="R227"/>
  <c r="R247"/>
  <c r="R252"/>
  <c i="4" r="BK129"/>
  <c r="J129"/>
  <c r="J100"/>
  <c r="BK149"/>
  <c r="J149"/>
  <c r="J101"/>
  <c r="R160"/>
  <c r="P177"/>
  <c r="P186"/>
  <c r="P191"/>
  <c i="5" r="P127"/>
  <c r="P144"/>
  <c r="P149"/>
  <c r="R152"/>
  <c i="6" r="P132"/>
  <c r="BK190"/>
  <c r="J190"/>
  <c r="J101"/>
  <c r="R203"/>
  <c r="R209"/>
  <c r="P222"/>
  <c r="P235"/>
  <c r="P258"/>
  <c r="P263"/>
  <c r="BK267"/>
  <c r="J267"/>
  <c r="J108"/>
  <c i="7" r="R124"/>
  <c r="R123"/>
  <c r="R122"/>
  <c i="8" r="BK142"/>
  <c r="J142"/>
  <c r="J98"/>
  <c r="P177"/>
  <c r="R220"/>
  <c r="T363"/>
  <c r="P456"/>
  <c r="BK776"/>
  <c r="J776"/>
  <c r="J103"/>
  <c r="BK801"/>
  <c r="J801"/>
  <c r="J106"/>
  <c r="BK833"/>
  <c r="J833"/>
  <c r="J107"/>
  <c r="P882"/>
  <c r="R986"/>
  <c r="R1005"/>
  <c r="R1039"/>
  <c r="P1061"/>
  <c r="BK1151"/>
  <c r="J1151"/>
  <c r="J113"/>
  <c r="BK1202"/>
  <c r="J1202"/>
  <c r="J114"/>
  <c r="BK1285"/>
  <c r="J1285"/>
  <c r="J115"/>
  <c r="R1310"/>
  <c r="P1346"/>
  <c i="9" r="T134"/>
  <c r="T138"/>
  <c r="T164"/>
  <c r="R168"/>
  <c r="T175"/>
  <c r="T187"/>
  <c r="T197"/>
  <c r="T211"/>
  <c r="T227"/>
  <c r="T247"/>
  <c r="T252"/>
  <c i="10" r="P129"/>
  <c r="BK149"/>
  <c r="J149"/>
  <c r="J101"/>
  <c r="R160"/>
  <c r="P177"/>
  <c r="T186"/>
  <c r="T191"/>
  <c i="11" r="R127"/>
  <c r="R126"/>
  <c r="R125"/>
  <c r="R144"/>
  <c r="R149"/>
  <c r="R152"/>
  <c i="12" r="R132"/>
  <c r="BK190"/>
  <c r="J190"/>
  <c r="J101"/>
  <c r="BK203"/>
  <c r="J203"/>
  <c r="J102"/>
  <c r="BK209"/>
  <c r="J209"/>
  <c r="J103"/>
  <c r="BK222"/>
  <c r="J222"/>
  <c r="J104"/>
  <c r="BK235"/>
  <c r="J235"/>
  <c r="J105"/>
  <c r="BK258"/>
  <c r="J258"/>
  <c r="J106"/>
  <c r="T258"/>
  <c r="R263"/>
  <c r="R267"/>
  <c i="13" r="BK124"/>
  <c r="J124"/>
  <c r="J100"/>
  <c i="14" r="BK131"/>
  <c r="P147"/>
  <c r="P181"/>
  <c r="P194"/>
  <c r="BK217"/>
  <c r="J217"/>
  <c r="J102"/>
  <c r="BK273"/>
  <c r="J273"/>
  <c r="J103"/>
  <c r="T303"/>
  <c r="T332"/>
  <c r="P354"/>
  <c r="BK399"/>
  <c r="J399"/>
  <c r="J109"/>
  <c i="15" r="P131"/>
  <c r="P142"/>
  <c r="BK154"/>
  <c r="J154"/>
  <c r="J100"/>
  <c r="P176"/>
  <c r="P184"/>
  <c r="BK198"/>
  <c r="J198"/>
  <c r="J103"/>
  <c r="P217"/>
  <c r="BK227"/>
  <c r="J227"/>
  <c r="J107"/>
  <c r="T227"/>
  <c r="R232"/>
  <c r="P238"/>
  <c i="16" r="R130"/>
  <c r="R141"/>
  <c r="BK153"/>
  <c r="J153"/>
  <c r="J100"/>
  <c r="BK178"/>
  <c r="J178"/>
  <c r="J101"/>
  <c r="BK194"/>
  <c r="J194"/>
  <c r="J102"/>
  <c r="T214"/>
  <c r="T224"/>
  <c r="T229"/>
  <c r="T235"/>
  <c i="17" r="BK124"/>
  <c r="J124"/>
  <c r="J98"/>
  <c r="T175"/>
  <c r="T207"/>
  <c i="18" r="P127"/>
  <c r="P204"/>
  <c r="P223"/>
  <c r="P233"/>
  <c r="R269"/>
  <c r="T299"/>
  <c r="T298"/>
  <c i="19" r="R129"/>
  <c r="R190"/>
  <c r="R250"/>
  <c r="T263"/>
  <c r="BK294"/>
  <c r="J294"/>
  <c r="J105"/>
  <c r="P323"/>
  <c i="20" r="R120"/>
  <c r="R119"/>
  <c r="R118"/>
  <c i="21" r="P121"/>
  <c r="R137"/>
  <c i="22" r="P121"/>
  <c r="BK135"/>
  <c r="J135"/>
  <c r="J99"/>
  <c r="T135"/>
  <c i="23" r="R121"/>
  <c r="T139"/>
  <c i="24" r="R122"/>
  <c r="R121"/>
  <c r="R126"/>
  <c r="P132"/>
  <c i="25" r="R122"/>
  <c i="2" r="P142"/>
  <c r="P177"/>
  <c r="T220"/>
  <c r="T363"/>
  <c r="BK456"/>
  <c r="J456"/>
  <c r="J102"/>
  <c r="R776"/>
  <c r="BK801"/>
  <c r="J801"/>
  <c r="J106"/>
  <c r="BK833"/>
  <c r="J833"/>
  <c r="J107"/>
  <c r="BK882"/>
  <c r="J882"/>
  <c r="J108"/>
  <c r="BK986"/>
  <c r="J986"/>
  <c r="J109"/>
  <c r="BK1005"/>
  <c r="J1005"/>
  <c r="J110"/>
  <c r="BK1039"/>
  <c r="J1039"/>
  <c r="J111"/>
  <c r="R1039"/>
  <c r="P1061"/>
  <c r="BK1151"/>
  <c r="J1151"/>
  <c r="J113"/>
  <c r="T1151"/>
  <c r="BK1202"/>
  <c r="J1202"/>
  <c r="J114"/>
  <c r="R1285"/>
  <c r="P1310"/>
  <c r="R1346"/>
  <c i="3" r="T134"/>
  <c r="T138"/>
  <c r="T164"/>
  <c r="T168"/>
  <c r="T175"/>
  <c r="R187"/>
  <c r="P197"/>
  <c r="T211"/>
  <c r="T227"/>
  <c r="T247"/>
  <c r="T252"/>
  <c i="4" r="R129"/>
  <c r="P149"/>
  <c r="P160"/>
  <c r="T177"/>
  <c r="T186"/>
  <c r="T191"/>
  <c i="5" r="BK127"/>
  <c r="BK126"/>
  <c r="BK125"/>
  <c r="J125"/>
  <c r="J98"/>
  <c r="BK144"/>
  <c r="J144"/>
  <c r="J101"/>
  <c r="BK149"/>
  <c r="J149"/>
  <c r="J102"/>
  <c r="BK152"/>
  <c r="J152"/>
  <c r="J103"/>
  <c i="6" r="R132"/>
  <c r="R190"/>
  <c r="P203"/>
  <c r="BK209"/>
  <c r="J209"/>
  <c r="J103"/>
  <c r="BK222"/>
  <c r="J222"/>
  <c r="J104"/>
  <c r="BK235"/>
  <c r="J235"/>
  <c r="J105"/>
  <c r="BK258"/>
  <c r="J258"/>
  <c r="J106"/>
  <c r="BK263"/>
  <c r="J263"/>
  <c r="J107"/>
  <c r="P267"/>
  <c i="7" r="P124"/>
  <c r="P123"/>
  <c r="P122"/>
  <c i="1" r="AU101"/>
  <c i="8" r="P142"/>
  <c r="BK177"/>
  <c r="J177"/>
  <c r="J99"/>
  <c r="BK220"/>
  <c r="J220"/>
  <c r="J100"/>
  <c r="BK363"/>
  <c r="J363"/>
  <c r="J101"/>
  <c r="R456"/>
  <c r="R776"/>
  <c r="R801"/>
  <c r="R833"/>
  <c r="T882"/>
  <c r="T986"/>
  <c r="T1005"/>
  <c r="T1039"/>
  <c r="R1061"/>
  <c r="R1151"/>
  <c r="P1202"/>
  <c r="R1285"/>
  <c r="P1310"/>
  <c r="R1346"/>
  <c i="9" r="R134"/>
  <c r="BK138"/>
  <c r="J138"/>
  <c r="J101"/>
  <c r="P164"/>
  <c r="P168"/>
  <c r="BK175"/>
  <c r="J175"/>
  <c r="J104"/>
  <c r="BK187"/>
  <c r="J187"/>
  <c r="J105"/>
  <c r="BK197"/>
  <c r="J197"/>
  <c r="J106"/>
  <c r="BK211"/>
  <c r="J211"/>
  <c r="J107"/>
  <c r="BK227"/>
  <c r="J227"/>
  <c r="J108"/>
  <c r="BK247"/>
  <c r="J247"/>
  <c r="J109"/>
  <c r="BK252"/>
  <c r="J252"/>
  <c r="J110"/>
  <c i="10" r="BK129"/>
  <c r="J129"/>
  <c r="J100"/>
  <c r="R149"/>
  <c r="P160"/>
  <c r="R177"/>
  <c r="P186"/>
  <c r="P191"/>
  <c i="11" r="P127"/>
  <c r="P144"/>
  <c r="P149"/>
  <c r="BK152"/>
  <c r="J152"/>
  <c r="J103"/>
  <c i="12" r="BK132"/>
  <c r="J132"/>
  <c r="J100"/>
  <c r="R190"/>
  <c r="R203"/>
  <c r="P209"/>
  <c r="T222"/>
  <c r="P235"/>
  <c r="P258"/>
  <c r="BK263"/>
  <c r="J263"/>
  <c r="J107"/>
  <c r="T263"/>
  <c r="P267"/>
  <c i="13" r="P124"/>
  <c r="P123"/>
  <c r="P122"/>
  <c i="1" r="AU108"/>
  <c i="14" r="P131"/>
  <c r="BK147"/>
  <c r="J147"/>
  <c r="J99"/>
  <c r="BK181"/>
  <c r="J181"/>
  <c r="J100"/>
  <c r="BK194"/>
  <c r="J194"/>
  <c r="J101"/>
  <c r="T217"/>
  <c r="P273"/>
  <c r="P303"/>
  <c r="R332"/>
  <c r="BK354"/>
  <c r="J354"/>
  <c r="J108"/>
  <c r="P399"/>
  <c i="15" r="T131"/>
  <c r="T142"/>
  <c r="T154"/>
  <c r="R176"/>
  <c r="T184"/>
  <c r="P198"/>
  <c r="R217"/>
  <c r="P227"/>
  <c r="BK232"/>
  <c r="J232"/>
  <c r="J108"/>
  <c r="T232"/>
  <c r="R238"/>
  <c i="16" r="P130"/>
  <c r="P141"/>
  <c r="R153"/>
  <c r="P178"/>
  <c r="T194"/>
  <c r="P214"/>
  <c r="BK224"/>
  <c r="J224"/>
  <c r="J106"/>
  <c r="BK229"/>
  <c r="J229"/>
  <c r="J107"/>
  <c r="BK235"/>
  <c r="J235"/>
  <c r="J108"/>
  <c i="17" r="R124"/>
  <c r="BK175"/>
  <c r="J175"/>
  <c r="J100"/>
  <c r="P207"/>
  <c i="18" r="R127"/>
  <c r="R204"/>
  <c r="R223"/>
  <c r="R233"/>
  <c r="P269"/>
  <c r="P299"/>
  <c r="P298"/>
  <c i="19" r="BK129"/>
  <c r="J129"/>
  <c r="J98"/>
  <c r="P190"/>
  <c r="P250"/>
  <c r="BK263"/>
  <c r="J263"/>
  <c r="J102"/>
  <c r="P294"/>
  <c r="P293"/>
  <c r="T323"/>
  <c i="20" r="P120"/>
  <c r="P119"/>
  <c r="P118"/>
  <c i="1" r="AU115"/>
  <c i="21" r="R121"/>
  <c r="R120"/>
  <c r="R119"/>
  <c r="P137"/>
  <c i="22" r="BK121"/>
  <c r="J121"/>
  <c r="J98"/>
  <c r="R121"/>
  <c r="R135"/>
  <c i="23" r="T121"/>
  <c r="T120"/>
  <c r="T119"/>
  <c r="R139"/>
  <c i="24" r="T122"/>
  <c r="BK126"/>
  <c r="J126"/>
  <c r="J99"/>
  <c r="T132"/>
  <c i="25" r="P122"/>
  <c r="BK130"/>
  <c r="J130"/>
  <c r="J99"/>
  <c r="R130"/>
  <c r="P136"/>
  <c i="2" r="T142"/>
  <c r="T177"/>
  <c r="P220"/>
  <c r="R363"/>
  <c r="R456"/>
  <c r="T776"/>
  <c r="P801"/>
  <c r="T833"/>
  <c r="R882"/>
  <c r="R986"/>
  <c r="R1005"/>
  <c r="BK1061"/>
  <c r="J1061"/>
  <c r="J112"/>
  <c r="T1061"/>
  <c r="R1151"/>
  <c r="P1202"/>
  <c r="P1285"/>
  <c r="R1310"/>
  <c r="T1346"/>
  <c i="3" r="BK134"/>
  <c r="J134"/>
  <c r="J100"/>
  <c r="BK138"/>
  <c r="J138"/>
  <c r="J101"/>
  <c r="BK164"/>
  <c r="J164"/>
  <c r="J102"/>
  <c r="BK168"/>
  <c r="J168"/>
  <c r="J103"/>
  <c r="BK175"/>
  <c r="J175"/>
  <c r="J104"/>
  <c r="BK187"/>
  <c r="J187"/>
  <c r="J105"/>
  <c r="R197"/>
  <c r="P211"/>
  <c r="P227"/>
  <c r="BK247"/>
  <c r="J247"/>
  <c r="J109"/>
  <c r="P252"/>
  <c i="4" r="T129"/>
  <c r="R149"/>
  <c r="BK160"/>
  <c r="J160"/>
  <c r="J102"/>
  <c r="BK177"/>
  <c r="J177"/>
  <c r="J103"/>
  <c r="BK186"/>
  <c r="J186"/>
  <c r="J104"/>
  <c r="BK191"/>
  <c r="J191"/>
  <c r="J105"/>
  <c i="5" r="T127"/>
  <c r="T126"/>
  <c r="T125"/>
  <c r="T144"/>
  <c r="T149"/>
  <c r="T152"/>
  <c i="6" r="T132"/>
  <c r="T190"/>
  <c r="T203"/>
  <c r="P209"/>
  <c r="T222"/>
  <c r="T235"/>
  <c r="T258"/>
  <c r="T263"/>
  <c r="T267"/>
  <c i="7" r="T124"/>
  <c r="T123"/>
  <c r="T122"/>
  <c i="8" r="R142"/>
  <c r="T177"/>
  <c r="P220"/>
  <c r="P363"/>
  <c r="T456"/>
  <c r="T776"/>
  <c r="T801"/>
  <c r="T833"/>
  <c r="BK882"/>
  <c r="J882"/>
  <c r="J108"/>
  <c r="BK986"/>
  <c r="J986"/>
  <c r="J109"/>
  <c r="BK1005"/>
  <c r="J1005"/>
  <c r="J110"/>
  <c r="BK1039"/>
  <c r="J1039"/>
  <c r="J111"/>
  <c r="BK1061"/>
  <c r="J1061"/>
  <c r="J112"/>
  <c r="T1151"/>
  <c r="R1202"/>
  <c r="P1285"/>
  <c r="BK1310"/>
  <c r="J1310"/>
  <c r="J116"/>
  <c r="T1346"/>
  <c i="9" r="BK134"/>
  <c r="J134"/>
  <c r="J100"/>
  <c r="P138"/>
  <c r="BK164"/>
  <c r="J164"/>
  <c r="J102"/>
  <c r="BK168"/>
  <c r="J168"/>
  <c r="J103"/>
  <c r="P175"/>
  <c r="P187"/>
  <c r="R197"/>
  <c r="R211"/>
  <c r="P227"/>
  <c r="P247"/>
  <c r="P252"/>
  <c i="10" r="R129"/>
  <c r="P149"/>
  <c r="BK160"/>
  <c r="J160"/>
  <c r="J102"/>
  <c r="BK177"/>
  <c r="J177"/>
  <c r="J103"/>
  <c r="BK186"/>
  <c r="J186"/>
  <c r="J104"/>
  <c r="BK191"/>
  <c r="J191"/>
  <c r="J105"/>
  <c i="11" r="T127"/>
  <c r="T126"/>
  <c r="T125"/>
  <c r="T144"/>
  <c r="T149"/>
  <c r="T152"/>
  <c i="12" r="P132"/>
  <c r="T190"/>
  <c r="T203"/>
  <c r="R209"/>
  <c r="P222"/>
  <c r="R235"/>
  <c r="R258"/>
  <c r="P263"/>
  <c r="BK267"/>
  <c r="J267"/>
  <c r="J108"/>
  <c r="T267"/>
  <c i="13" r="T124"/>
  <c r="T123"/>
  <c r="T122"/>
  <c i="14" r="T131"/>
  <c r="T147"/>
  <c r="T181"/>
  <c r="T194"/>
  <c r="R217"/>
  <c r="T273"/>
  <c r="BK303"/>
  <c r="BK332"/>
  <c r="J332"/>
  <c r="J107"/>
  <c r="R354"/>
  <c r="R399"/>
  <c i="15" r="BK131"/>
  <c r="J131"/>
  <c r="J98"/>
  <c r="BK142"/>
  <c r="J142"/>
  <c r="J99"/>
  <c r="P154"/>
  <c r="BK176"/>
  <c r="J176"/>
  <c r="J101"/>
  <c r="BK184"/>
  <c r="J184"/>
  <c r="J102"/>
  <c r="R198"/>
  <c i="16" r="T130"/>
  <c r="T141"/>
  <c r="T153"/>
  <c r="T178"/>
  <c r="P194"/>
  <c r="R214"/>
  <c r="R224"/>
  <c r="P229"/>
  <c r="P235"/>
  <c i="17" r="P124"/>
  <c r="P123"/>
  <c r="P122"/>
  <c i="1" r="AU112"/>
  <c i="17" r="P175"/>
  <c r="BK207"/>
  <c r="J207"/>
  <c r="J101"/>
  <c i="18" r="BK127"/>
  <c r="J127"/>
  <c r="J98"/>
  <c r="BK204"/>
  <c r="J204"/>
  <c r="J99"/>
  <c r="BK223"/>
  <c r="J223"/>
  <c r="J100"/>
  <c r="BK233"/>
  <c r="J233"/>
  <c r="J101"/>
  <c r="T269"/>
  <c r="BK299"/>
  <c r="J299"/>
  <c r="J105"/>
  <c i="19" r="P129"/>
  <c r="P128"/>
  <c r="P127"/>
  <c i="1" r="AU114"/>
  <c i="19" r="BK190"/>
  <c r="J190"/>
  <c r="J100"/>
  <c r="BK250"/>
  <c r="J250"/>
  <c r="J101"/>
  <c r="P263"/>
  <c r="R294"/>
  <c r="BK323"/>
  <c r="J323"/>
  <c r="J106"/>
  <c i="20" r="BK120"/>
  <c r="J120"/>
  <c r="J98"/>
  <c i="21" r="BK121"/>
  <c r="J121"/>
  <c r="J98"/>
  <c r="T137"/>
  <c i="23" r="P121"/>
  <c r="P139"/>
  <c i="24" r="P122"/>
  <c r="P126"/>
  <c r="BK132"/>
  <c r="J132"/>
  <c r="J100"/>
  <c i="25" r="BK122"/>
  <c r="J122"/>
  <c r="J98"/>
  <c r="P130"/>
  <c r="BK136"/>
  <c r="J136"/>
  <c r="J100"/>
  <c r="T136"/>
  <c i="26" r="P125"/>
  <c r="T125"/>
  <c i="2" r="R142"/>
  <c r="R177"/>
  <c r="R220"/>
  <c r="P363"/>
  <c r="P456"/>
  <c r="P776"/>
  <c r="T801"/>
  <c r="R833"/>
  <c r="T882"/>
  <c r="T986"/>
  <c r="T1005"/>
  <c r="T1202"/>
  <c r="T1285"/>
  <c r="T1310"/>
  <c r="BK1346"/>
  <c r="J1346"/>
  <c r="J118"/>
  <c i="3" r="P134"/>
  <c r="P138"/>
  <c r="P164"/>
  <c r="P168"/>
  <c r="R175"/>
  <c r="T187"/>
  <c r="BK197"/>
  <c r="J197"/>
  <c r="J106"/>
  <c r="BK211"/>
  <c r="J211"/>
  <c r="J107"/>
  <c r="BK227"/>
  <c r="J227"/>
  <c r="J108"/>
  <c r="P247"/>
  <c r="BK252"/>
  <c r="J252"/>
  <c r="J110"/>
  <c i="4" r="P129"/>
  <c r="P128"/>
  <c r="P127"/>
  <c i="1" r="AU98"/>
  <c i="4" r="T149"/>
  <c r="T160"/>
  <c r="R177"/>
  <c r="R186"/>
  <c r="R191"/>
  <c i="5" r="R127"/>
  <c r="R126"/>
  <c r="R125"/>
  <c r="R144"/>
  <c r="R149"/>
  <c r="P152"/>
  <c i="6" r="BK132"/>
  <c r="J132"/>
  <c r="J100"/>
  <c r="P190"/>
  <c r="BK203"/>
  <c r="J203"/>
  <c r="J102"/>
  <c r="T209"/>
  <c r="R222"/>
  <c r="R235"/>
  <c r="R258"/>
  <c r="R263"/>
  <c r="R267"/>
  <c i="7" r="BK124"/>
  <c r="J124"/>
  <c r="J100"/>
  <c i="8" r="T142"/>
  <c r="R177"/>
  <c r="T220"/>
  <c r="R363"/>
  <c r="BK456"/>
  <c r="J456"/>
  <c r="J102"/>
  <c r="P776"/>
  <c r="P801"/>
  <c r="P833"/>
  <c r="R882"/>
  <c r="P986"/>
  <c r="P1005"/>
  <c r="P1039"/>
  <c r="T1061"/>
  <c r="P1151"/>
  <c r="T1202"/>
  <c r="T1285"/>
  <c r="T1310"/>
  <c r="BK1346"/>
  <c r="J1346"/>
  <c r="J118"/>
  <c i="9" r="P134"/>
  <c r="R138"/>
  <c r="R164"/>
  <c r="T168"/>
  <c r="R175"/>
  <c r="R187"/>
  <c r="P197"/>
  <c r="P211"/>
  <c r="R227"/>
  <c r="R247"/>
  <c r="R252"/>
  <c i="10" r="T129"/>
  <c r="T149"/>
  <c r="T160"/>
  <c r="T177"/>
  <c r="R186"/>
  <c r="R191"/>
  <c i="11" r="BK127"/>
  <c r="J127"/>
  <c r="J100"/>
  <c r="BK144"/>
  <c r="J144"/>
  <c r="J101"/>
  <c r="BK149"/>
  <c r="J149"/>
  <c r="J102"/>
  <c r="P152"/>
  <c i="12" r="T132"/>
  <c r="P190"/>
  <c r="P203"/>
  <c r="T209"/>
  <c r="R222"/>
  <c r="T235"/>
  <c i="13" r="R124"/>
  <c r="R123"/>
  <c r="R122"/>
  <c i="14" r="R131"/>
  <c r="R147"/>
  <c r="R181"/>
  <c r="R194"/>
  <c r="P217"/>
  <c r="R273"/>
  <c r="R303"/>
  <c r="R302"/>
  <c r="P332"/>
  <c r="T354"/>
  <c r="T399"/>
  <c i="15" r="R131"/>
  <c r="R142"/>
  <c r="R154"/>
  <c r="T176"/>
  <c r="R184"/>
  <c r="T198"/>
  <c r="BK217"/>
  <c r="J217"/>
  <c r="J106"/>
  <c r="T217"/>
  <c r="R227"/>
  <c r="P232"/>
  <c r="BK238"/>
  <c r="J238"/>
  <c r="J109"/>
  <c r="T238"/>
  <c i="16" r="BK130"/>
  <c r="J130"/>
  <c r="J98"/>
  <c r="BK141"/>
  <c r="J141"/>
  <c r="J99"/>
  <c r="P153"/>
  <c r="R178"/>
  <c r="R194"/>
  <c r="BK214"/>
  <c r="BK213"/>
  <c r="J213"/>
  <c r="J104"/>
  <c r="P224"/>
  <c r="R229"/>
  <c r="R235"/>
  <c i="17" r="T124"/>
  <c r="T123"/>
  <c r="T122"/>
  <c r="R175"/>
  <c r="R207"/>
  <c i="18" r="T127"/>
  <c r="T126"/>
  <c r="T125"/>
  <c r="T204"/>
  <c r="T223"/>
  <c r="T233"/>
  <c r="BK269"/>
  <c r="J269"/>
  <c r="J102"/>
  <c r="R299"/>
  <c r="R298"/>
  <c i="19" r="T129"/>
  <c r="T190"/>
  <c r="T250"/>
  <c r="R263"/>
  <c r="T294"/>
  <c r="T293"/>
  <c r="R323"/>
  <c i="20" r="T120"/>
  <c r="T119"/>
  <c r="T118"/>
  <c i="21" r="T121"/>
  <c r="T120"/>
  <c r="T119"/>
  <c r="BK137"/>
  <c r="J137"/>
  <c r="J99"/>
  <c i="22" r="T121"/>
  <c r="T120"/>
  <c r="T119"/>
  <c r="P135"/>
  <c i="23" r="BK121"/>
  <c r="J121"/>
  <c r="J98"/>
  <c r="BK139"/>
  <c r="J139"/>
  <c r="J99"/>
  <c i="24" r="BK122"/>
  <c r="J122"/>
  <c r="J98"/>
  <c r="T126"/>
  <c r="R132"/>
  <c i="25" r="T122"/>
  <c r="T121"/>
  <c r="T120"/>
  <c r="T130"/>
  <c r="R136"/>
  <c i="26" r="BK125"/>
  <c r="J125"/>
  <c r="J98"/>
  <c r="R125"/>
  <c r="BK140"/>
  <c r="J140"/>
  <c r="J100"/>
  <c r="P140"/>
  <c r="R140"/>
  <c r="T140"/>
  <c r="BK150"/>
  <c r="J150"/>
  <c r="J103"/>
  <c r="P150"/>
  <c r="P149"/>
  <c r="R150"/>
  <c r="R149"/>
  <c r="T150"/>
  <c r="T149"/>
  <c i="2" r="BK798"/>
  <c r="J798"/>
  <c r="J104"/>
  <c i="14" r="BK300"/>
  <c r="J300"/>
  <c r="J104"/>
  <c i="15" r="BK214"/>
  <c r="J214"/>
  <c r="J104"/>
  <c i="16" r="BK211"/>
  <c r="J211"/>
  <c r="J103"/>
  <c i="17" r="BK171"/>
  <c r="J171"/>
  <c r="J99"/>
  <c i="2" r="BK1322"/>
  <c r="J1322"/>
  <c r="J117"/>
  <c i="18" r="BK296"/>
  <c r="J296"/>
  <c r="J103"/>
  <c i="19" r="BK186"/>
  <c r="J186"/>
  <c r="J99"/>
  <c i="2" r="BK1353"/>
  <c r="J1353"/>
  <c r="J120"/>
  <c i="17" r="BK231"/>
  <c r="J231"/>
  <c r="J102"/>
  <c i="8" r="BK798"/>
  <c r="J798"/>
  <c r="J104"/>
  <c r="BK1322"/>
  <c r="J1322"/>
  <c r="J117"/>
  <c r="BK1353"/>
  <c r="J1353"/>
  <c r="J120"/>
  <c i="19" r="BK291"/>
  <c r="J291"/>
  <c r="J103"/>
  <c r="BK328"/>
  <c r="J328"/>
  <c r="J107"/>
  <c i="26" r="BK136"/>
  <c r="J136"/>
  <c r="J99"/>
  <c r="BK147"/>
  <c r="J147"/>
  <c r="J101"/>
  <c r="E113"/>
  <c r="J117"/>
  <c r="BF148"/>
  <c r="BF164"/>
  <c r="F92"/>
  <c r="BF126"/>
  <c r="BF129"/>
  <c r="BF131"/>
  <c r="BF134"/>
  <c r="BF144"/>
  <c r="BF154"/>
  <c r="BF155"/>
  <c r="BF156"/>
  <c r="BF157"/>
  <c r="BF158"/>
  <c r="BF135"/>
  <c r="BF137"/>
  <c r="BF141"/>
  <c r="BF145"/>
  <c r="BF146"/>
  <c r="BF151"/>
  <c r="BF159"/>
  <c r="BF160"/>
  <c r="BF161"/>
  <c r="BF165"/>
  <c i="25" r="BF124"/>
  <c r="BF129"/>
  <c r="BF134"/>
  <c r="E85"/>
  <c r="J89"/>
  <c r="BF125"/>
  <c r="BF126"/>
  <c r="BF128"/>
  <c r="BF133"/>
  <c r="BF135"/>
  <c r="BF139"/>
  <c r="F92"/>
  <c r="BF123"/>
  <c r="BF127"/>
  <c r="BF131"/>
  <c r="BF132"/>
  <c r="BF137"/>
  <c r="BF138"/>
  <c i="24" r="F92"/>
  <c r="BF123"/>
  <c r="BF124"/>
  <c r="BF129"/>
  <c r="BF133"/>
  <c r="BF134"/>
  <c r="E85"/>
  <c r="BF128"/>
  <c r="BF131"/>
  <c r="J114"/>
  <c r="BF125"/>
  <c r="BF135"/>
  <c r="BF127"/>
  <c r="BF130"/>
  <c i="23" r="E85"/>
  <c r="BF124"/>
  <c r="BF126"/>
  <c r="BF133"/>
  <c r="BF138"/>
  <c r="BF141"/>
  <c r="BF142"/>
  <c r="BF144"/>
  <c r="BF146"/>
  <c r="J89"/>
  <c r="BF122"/>
  <c r="BF123"/>
  <c r="BF129"/>
  <c r="BF131"/>
  <c r="BF134"/>
  <c r="BF145"/>
  <c r="BF152"/>
  <c r="F92"/>
  <c r="BF125"/>
  <c r="BF132"/>
  <c r="BF136"/>
  <c r="BF147"/>
  <c r="BF149"/>
  <c r="BF150"/>
  <c r="BF127"/>
  <c r="BF128"/>
  <c r="BF130"/>
  <c r="BF135"/>
  <c r="BF137"/>
  <c r="BF140"/>
  <c r="BF143"/>
  <c r="BF148"/>
  <c r="BF151"/>
  <c i="22" r="F92"/>
  <c r="BF126"/>
  <c r="BF124"/>
  <c r="BF128"/>
  <c r="BF129"/>
  <c r="BF145"/>
  <c r="J89"/>
  <c r="E109"/>
  <c r="BF125"/>
  <c r="BF130"/>
  <c r="BF136"/>
  <c r="BF137"/>
  <c r="BF138"/>
  <c r="BF140"/>
  <c r="BF141"/>
  <c r="BF144"/>
  <c r="BF122"/>
  <c r="BF123"/>
  <c r="BF127"/>
  <c r="BF131"/>
  <c r="BF132"/>
  <c r="BF133"/>
  <c r="BF134"/>
  <c r="BF139"/>
  <c r="BF142"/>
  <c r="BF143"/>
  <c r="BF146"/>
  <c i="21" r="J89"/>
  <c r="E109"/>
  <c r="BF122"/>
  <c r="BF133"/>
  <c r="BF143"/>
  <c r="BF146"/>
  <c r="BF149"/>
  <c r="BF123"/>
  <c r="BF127"/>
  <c r="BF148"/>
  <c r="BF151"/>
  <c i="20" r="BK119"/>
  <c r="J119"/>
  <c r="J97"/>
  <c i="21" r="F92"/>
  <c r="BF124"/>
  <c r="BF125"/>
  <c r="BF134"/>
  <c r="BF135"/>
  <c r="BF136"/>
  <c r="BF139"/>
  <c r="BF140"/>
  <c r="BF142"/>
  <c r="BF144"/>
  <c r="BF145"/>
  <c r="BF147"/>
  <c r="BF150"/>
  <c r="BF126"/>
  <c r="BF128"/>
  <c r="BF129"/>
  <c r="BF130"/>
  <c r="BF131"/>
  <c r="BF132"/>
  <c r="BF138"/>
  <c r="BF141"/>
  <c i="20" r="F92"/>
  <c r="BF135"/>
  <c r="BF144"/>
  <c r="BF147"/>
  <c r="BF141"/>
  <c r="J112"/>
  <c r="BF121"/>
  <c r="BF127"/>
  <c r="BF132"/>
  <c r="BF136"/>
  <c r="BF150"/>
  <c r="BF153"/>
  <c r="E85"/>
  <c r="BF124"/>
  <c r="BF130"/>
  <c i="19" r="BF143"/>
  <c r="BF146"/>
  <c r="BF151"/>
  <c r="BF153"/>
  <c r="BF181"/>
  <c r="BF184"/>
  <c r="BF202"/>
  <c r="BF210"/>
  <c r="BF218"/>
  <c r="BF221"/>
  <c r="BF224"/>
  <c r="BF251"/>
  <c r="BF260"/>
  <c r="BF264"/>
  <c r="BF290"/>
  <c r="E85"/>
  <c r="J89"/>
  <c r="BF130"/>
  <c r="BF138"/>
  <c r="BF141"/>
  <c r="BF169"/>
  <c r="BF173"/>
  <c r="BF176"/>
  <c r="BF179"/>
  <c r="BF235"/>
  <c r="BF237"/>
  <c r="BF243"/>
  <c r="BF269"/>
  <c r="BF286"/>
  <c r="BF301"/>
  <c r="BF307"/>
  <c r="BF311"/>
  <c r="BF315"/>
  <c r="BF322"/>
  <c r="BF324"/>
  <c r="BF327"/>
  <c r="BF134"/>
  <c r="BF148"/>
  <c r="BF161"/>
  <c r="BF164"/>
  <c r="BF167"/>
  <c r="BF232"/>
  <c r="BF241"/>
  <c r="BF256"/>
  <c r="BF276"/>
  <c r="BF278"/>
  <c r="BF289"/>
  <c r="BF292"/>
  <c r="BF295"/>
  <c r="BF299"/>
  <c r="BF305"/>
  <c r="BF325"/>
  <c r="BF329"/>
  <c r="F92"/>
  <c r="BF147"/>
  <c r="BF172"/>
  <c r="BF187"/>
  <c r="BF191"/>
  <c r="BF199"/>
  <c r="BF215"/>
  <c r="BF227"/>
  <c r="BF248"/>
  <c r="BF267"/>
  <c r="BF313"/>
  <c r="BF318"/>
  <c r="BF320"/>
  <c r="BF326"/>
  <c i="18" r="F92"/>
  <c r="J119"/>
  <c r="BF147"/>
  <c r="BF155"/>
  <c r="BF160"/>
  <c r="BF165"/>
  <c r="BF166"/>
  <c r="BF183"/>
  <c r="BF197"/>
  <c r="BF205"/>
  <c r="BF235"/>
  <c r="BF247"/>
  <c r="BF251"/>
  <c r="BF259"/>
  <c r="BF279"/>
  <c r="BF134"/>
  <c r="BF145"/>
  <c r="BF189"/>
  <c r="BF224"/>
  <c r="BF227"/>
  <c r="BF234"/>
  <c r="BF264"/>
  <c r="BF277"/>
  <c r="BF286"/>
  <c r="BF290"/>
  <c r="BF295"/>
  <c r="BF301"/>
  <c r="BF302"/>
  <c r="BF303"/>
  <c r="BF304"/>
  <c r="BF305"/>
  <c r="BF128"/>
  <c r="BF157"/>
  <c r="BF164"/>
  <c r="BF169"/>
  <c r="BF172"/>
  <c r="BF174"/>
  <c r="BF186"/>
  <c r="BF191"/>
  <c r="BF194"/>
  <c r="BF199"/>
  <c r="BF219"/>
  <c r="BF228"/>
  <c r="BF236"/>
  <c r="BF237"/>
  <c r="BF262"/>
  <c r="BF297"/>
  <c r="BF300"/>
  <c r="BF308"/>
  <c r="BF310"/>
  <c r="BF311"/>
  <c r="E85"/>
  <c r="BF140"/>
  <c r="BF150"/>
  <c r="BF152"/>
  <c r="BF161"/>
  <c r="BF202"/>
  <c r="BF208"/>
  <c r="BF213"/>
  <c r="BF216"/>
  <c r="BF220"/>
  <c r="BF231"/>
  <c r="BF238"/>
  <c r="BF242"/>
  <c r="BF255"/>
  <c r="BF267"/>
  <c r="BF270"/>
  <c r="BF289"/>
  <c r="BF294"/>
  <c i="17" r="E85"/>
  <c r="F92"/>
  <c r="BF141"/>
  <c r="BF153"/>
  <c r="BF164"/>
  <c r="BF166"/>
  <c r="BF169"/>
  <c r="BF200"/>
  <c i="16" r="J214"/>
  <c r="J105"/>
  <c i="17" r="J116"/>
  <c r="BF128"/>
  <c r="BF131"/>
  <c r="BF139"/>
  <c r="BF140"/>
  <c r="BF146"/>
  <c r="BF161"/>
  <c r="BF172"/>
  <c r="BF176"/>
  <c r="BF202"/>
  <c r="BF212"/>
  <c r="BF215"/>
  <c r="BF219"/>
  <c r="BF222"/>
  <c r="BF125"/>
  <c r="BF134"/>
  <c r="BF136"/>
  <c r="BF144"/>
  <c r="BF156"/>
  <c r="BF158"/>
  <c r="BF184"/>
  <c r="BF195"/>
  <c r="BF208"/>
  <c r="BF211"/>
  <c r="BF213"/>
  <c r="BF232"/>
  <c r="BF150"/>
  <c r="BF180"/>
  <c r="BF188"/>
  <c r="BF192"/>
  <c r="BF197"/>
  <c r="BF205"/>
  <c r="BF214"/>
  <c r="BF216"/>
  <c r="BF224"/>
  <c r="BF227"/>
  <c r="BF230"/>
  <c i="16" r="F92"/>
  <c r="BF136"/>
  <c r="BF140"/>
  <c r="BF150"/>
  <c r="BF157"/>
  <c r="BF163"/>
  <c r="BF169"/>
  <c r="BF170"/>
  <c r="BF198"/>
  <c r="BF202"/>
  <c r="BF208"/>
  <c r="E85"/>
  <c r="J122"/>
  <c r="BF131"/>
  <c r="BF174"/>
  <c r="BF179"/>
  <c r="BF190"/>
  <c r="BF205"/>
  <c r="BF221"/>
  <c r="BF225"/>
  <c r="BF228"/>
  <c r="BF230"/>
  <c r="BF234"/>
  <c r="BF134"/>
  <c r="BF142"/>
  <c r="BF145"/>
  <c r="BF147"/>
  <c r="BF154"/>
  <c r="BF177"/>
  <c r="BF186"/>
  <c r="BF195"/>
  <c r="BF212"/>
  <c r="BF218"/>
  <c r="BF223"/>
  <c r="BF236"/>
  <c r="BF139"/>
  <c r="BF185"/>
  <c r="BF200"/>
  <c r="BF201"/>
  <c r="BF215"/>
  <c r="BF220"/>
  <c r="BF237"/>
  <c i="14" r="J131"/>
  <c r="J98"/>
  <c i="15" r="J89"/>
  <c r="BF132"/>
  <c r="BF135"/>
  <c r="BF151"/>
  <c r="BF158"/>
  <c r="BF173"/>
  <c r="BF177"/>
  <c r="BF181"/>
  <c r="BF182"/>
  <c r="BF189"/>
  <c r="BF202"/>
  <c i="14" r="J303"/>
  <c r="J106"/>
  <c i="15" r="E85"/>
  <c r="F92"/>
  <c r="BF137"/>
  <c r="BF140"/>
  <c r="BF141"/>
  <c r="BF143"/>
  <c r="BF155"/>
  <c r="BF169"/>
  <c r="BF183"/>
  <c r="BF185"/>
  <c r="BF190"/>
  <c r="BF194"/>
  <c r="BF215"/>
  <c r="BF221"/>
  <c r="BF223"/>
  <c r="BF224"/>
  <c r="BF226"/>
  <c r="BF237"/>
  <c r="BF240"/>
  <c r="BF199"/>
  <c r="BF204"/>
  <c r="BF231"/>
  <c r="BF233"/>
  <c r="BF146"/>
  <c r="BF148"/>
  <c r="BF163"/>
  <c r="BF168"/>
  <c r="BF178"/>
  <c r="BF180"/>
  <c r="BF205"/>
  <c r="BF208"/>
  <c r="BF211"/>
  <c r="BF218"/>
  <c r="BF228"/>
  <c r="BF239"/>
  <c i="14" r="E85"/>
  <c r="BF148"/>
  <c r="BF151"/>
  <c r="BF171"/>
  <c r="BF178"/>
  <c r="BF195"/>
  <c r="BF221"/>
  <c r="BF230"/>
  <c r="BF234"/>
  <c r="BF235"/>
  <c r="BF239"/>
  <c r="BF259"/>
  <c r="BF274"/>
  <c r="BF282"/>
  <c r="BF285"/>
  <c r="BF291"/>
  <c r="BF333"/>
  <c r="BF338"/>
  <c r="BF341"/>
  <c r="BF347"/>
  <c r="BF389"/>
  <c r="BF396"/>
  <c r="BF398"/>
  <c r="BF400"/>
  <c r="BF404"/>
  <c r="J89"/>
  <c r="BF141"/>
  <c r="BF142"/>
  <c r="BF143"/>
  <c r="BF153"/>
  <c r="BF163"/>
  <c r="BF174"/>
  <c r="BF186"/>
  <c r="BF190"/>
  <c r="BF199"/>
  <c r="BF211"/>
  <c r="BF218"/>
  <c r="BF223"/>
  <c r="BF229"/>
  <c r="BF250"/>
  <c r="BF260"/>
  <c r="BF264"/>
  <c r="BF268"/>
  <c r="BF277"/>
  <c r="BF279"/>
  <c r="BF280"/>
  <c r="BF288"/>
  <c r="BF304"/>
  <c r="BF312"/>
  <c r="BF314"/>
  <c r="BF336"/>
  <c r="BF358"/>
  <c r="F92"/>
  <c r="BF136"/>
  <c r="BF138"/>
  <c r="BF159"/>
  <c r="BF168"/>
  <c r="BF203"/>
  <c r="BF204"/>
  <c r="BF212"/>
  <c r="BF222"/>
  <c r="BF247"/>
  <c r="BF254"/>
  <c r="BF255"/>
  <c r="BF256"/>
  <c r="BF263"/>
  <c r="BF271"/>
  <c r="BF297"/>
  <c r="BF307"/>
  <c r="BF309"/>
  <c r="BF319"/>
  <c r="BF324"/>
  <c r="BF326"/>
  <c r="BF329"/>
  <c r="BF331"/>
  <c r="BF348"/>
  <c r="BF351"/>
  <c r="BF353"/>
  <c r="BF370"/>
  <c r="BF374"/>
  <c r="BF378"/>
  <c r="BF380"/>
  <c r="BF384"/>
  <c r="BF132"/>
  <c r="BF156"/>
  <c r="BF167"/>
  <c r="BF182"/>
  <c r="BF191"/>
  <c r="BF205"/>
  <c r="BF206"/>
  <c r="BF213"/>
  <c r="BF224"/>
  <c r="BF227"/>
  <c r="BF228"/>
  <c r="BF243"/>
  <c r="BF253"/>
  <c r="BF267"/>
  <c r="BF281"/>
  <c r="BF294"/>
  <c r="BF301"/>
  <c r="BF321"/>
  <c r="BF343"/>
  <c r="BF346"/>
  <c r="BF352"/>
  <c r="BF355"/>
  <c r="BF360"/>
  <c r="BF372"/>
  <c r="BF386"/>
  <c r="BF391"/>
  <c r="BF393"/>
  <c i="13" r="BF127"/>
  <c r="BF140"/>
  <c r="E85"/>
  <c r="J116"/>
  <c r="BF125"/>
  <c r="BF126"/>
  <c r="BF133"/>
  <c r="BF130"/>
  <c r="BF132"/>
  <c r="BF135"/>
  <c r="BF136"/>
  <c r="BF137"/>
  <c r="BF139"/>
  <c r="F94"/>
  <c r="BF128"/>
  <c r="BF129"/>
  <c r="BF131"/>
  <c r="BF134"/>
  <c r="BF138"/>
  <c i="12" r="BF133"/>
  <c r="BF195"/>
  <c r="BF208"/>
  <c r="BF211"/>
  <c r="BF218"/>
  <c r="BF225"/>
  <c r="BF232"/>
  <c r="BF236"/>
  <c r="BF237"/>
  <c r="BF244"/>
  <c r="BF248"/>
  <c r="F127"/>
  <c r="BF138"/>
  <c r="BF143"/>
  <c r="BF164"/>
  <c r="BF186"/>
  <c r="BF191"/>
  <c r="BF204"/>
  <c r="BF205"/>
  <c r="BF213"/>
  <c r="BF215"/>
  <c r="BF217"/>
  <c r="BF238"/>
  <c r="BF243"/>
  <c r="BF249"/>
  <c r="BF250"/>
  <c r="BF252"/>
  <c r="BF253"/>
  <c r="BF254"/>
  <c r="BF255"/>
  <c r="E85"/>
  <c r="J91"/>
  <c r="BF153"/>
  <c r="BF156"/>
  <c r="BF159"/>
  <c r="BF206"/>
  <c r="BF207"/>
  <c r="BF214"/>
  <c r="BF221"/>
  <c r="BF223"/>
  <c r="BF227"/>
  <c r="BF228"/>
  <c r="BF229"/>
  <c r="BF233"/>
  <c r="BF240"/>
  <c r="BF241"/>
  <c r="BF245"/>
  <c r="BF246"/>
  <c r="BF251"/>
  <c r="BF259"/>
  <c r="BF260"/>
  <c r="BF261"/>
  <c r="BF262"/>
  <c r="BF264"/>
  <c r="BF265"/>
  <c r="BF268"/>
  <c r="BF269"/>
  <c r="BF270"/>
  <c r="BF148"/>
  <c r="BF169"/>
  <c r="BF174"/>
  <c r="BF178"/>
  <c r="BF182"/>
  <c r="BF199"/>
  <c r="BF210"/>
  <c r="BF212"/>
  <c r="BF216"/>
  <c r="BF219"/>
  <c r="BF220"/>
  <c r="BF224"/>
  <c r="BF226"/>
  <c r="BF230"/>
  <c r="BF231"/>
  <c r="BF234"/>
  <c r="BF239"/>
  <c r="BF242"/>
  <c r="BF247"/>
  <c r="BF256"/>
  <c r="BF257"/>
  <c r="BF266"/>
  <c i="11" r="F122"/>
  <c r="BF131"/>
  <c r="BF137"/>
  <c r="BF138"/>
  <c r="BF145"/>
  <c r="BF147"/>
  <c r="BF150"/>
  <c r="E113"/>
  <c r="BF134"/>
  <c r="BF135"/>
  <c r="BF140"/>
  <c r="BF141"/>
  <c r="BF142"/>
  <c r="BF146"/>
  <c r="BF148"/>
  <c r="BF155"/>
  <c r="BF156"/>
  <c r="J91"/>
  <c r="BF153"/>
  <c r="BF154"/>
  <c r="BF128"/>
  <c r="BF129"/>
  <c r="BF130"/>
  <c r="BF132"/>
  <c r="BF133"/>
  <c r="BF136"/>
  <c r="BF139"/>
  <c r="BF143"/>
  <c r="BF151"/>
  <c i="10" r="BF132"/>
  <c r="BF139"/>
  <c r="BF140"/>
  <c r="BF143"/>
  <c r="BF147"/>
  <c r="BF150"/>
  <c r="BF153"/>
  <c r="BF157"/>
  <c r="BF161"/>
  <c r="BF162"/>
  <c r="BF163"/>
  <c r="BF165"/>
  <c r="BF170"/>
  <c r="BF171"/>
  <c r="BF172"/>
  <c r="BF175"/>
  <c r="BF179"/>
  <c r="BF185"/>
  <c r="BF187"/>
  <c r="E85"/>
  <c r="F94"/>
  <c r="BF134"/>
  <c r="BF136"/>
  <c r="BF141"/>
  <c r="BF142"/>
  <c r="BF144"/>
  <c r="BF145"/>
  <c r="BF146"/>
  <c r="BF154"/>
  <c r="BF158"/>
  <c r="BF167"/>
  <c r="BF168"/>
  <c r="BF169"/>
  <c r="BF173"/>
  <c r="BF174"/>
  <c r="BF188"/>
  <c r="BF192"/>
  <c r="J121"/>
  <c r="BF130"/>
  <c r="BF133"/>
  <c r="BF151"/>
  <c r="BF152"/>
  <c r="BF155"/>
  <c r="BF166"/>
  <c r="BF178"/>
  <c r="BF184"/>
  <c r="BF189"/>
  <c r="BF190"/>
  <c r="BF131"/>
  <c r="BF135"/>
  <c r="BF137"/>
  <c r="BF138"/>
  <c r="BF148"/>
  <c r="BF156"/>
  <c r="BF159"/>
  <c r="BF164"/>
  <c r="BF176"/>
  <c r="BF193"/>
  <c r="BF194"/>
  <c i="8" r="BK141"/>
  <c i="9" r="J91"/>
  <c r="E120"/>
  <c r="BF139"/>
  <c r="BF142"/>
  <c r="BF148"/>
  <c r="BF153"/>
  <c r="BF166"/>
  <c r="BF171"/>
  <c r="BF180"/>
  <c r="BF182"/>
  <c r="BF184"/>
  <c r="BF185"/>
  <c r="BF191"/>
  <c r="BF207"/>
  <c r="BF208"/>
  <c r="BF209"/>
  <c r="BF213"/>
  <c r="BF216"/>
  <c r="BF222"/>
  <c r="BF224"/>
  <c r="BF226"/>
  <c r="BF229"/>
  <c r="BF232"/>
  <c r="BF238"/>
  <c r="BF239"/>
  <c r="BF243"/>
  <c r="BF249"/>
  <c r="BF251"/>
  <c r="BF255"/>
  <c r="F129"/>
  <c r="BF141"/>
  <c r="BF145"/>
  <c r="BF147"/>
  <c r="BF150"/>
  <c r="BF152"/>
  <c r="BF154"/>
  <c r="BF155"/>
  <c r="BF157"/>
  <c r="BF161"/>
  <c r="BF169"/>
  <c r="BF170"/>
  <c r="BF179"/>
  <c r="BF183"/>
  <c r="BF189"/>
  <c r="BF192"/>
  <c r="BF198"/>
  <c r="BF206"/>
  <c r="BF210"/>
  <c r="BF212"/>
  <c r="BF231"/>
  <c r="BF240"/>
  <c r="BF241"/>
  <c r="BF242"/>
  <c r="BF244"/>
  <c r="BF250"/>
  <c r="BF143"/>
  <c r="BF151"/>
  <c r="BF159"/>
  <c r="BF160"/>
  <c r="BF165"/>
  <c r="BF167"/>
  <c r="BF172"/>
  <c r="BF173"/>
  <c r="BF174"/>
  <c r="BF178"/>
  <c r="BF186"/>
  <c r="BF188"/>
  <c r="BF190"/>
  <c r="BF193"/>
  <c r="BF194"/>
  <c r="BF196"/>
  <c r="BF200"/>
  <c r="BF202"/>
  <c r="BF215"/>
  <c r="BF218"/>
  <c r="BF221"/>
  <c r="BF225"/>
  <c r="BF228"/>
  <c r="BF230"/>
  <c r="BF234"/>
  <c r="BF245"/>
  <c r="BF248"/>
  <c r="BF254"/>
  <c r="BF135"/>
  <c r="BF136"/>
  <c r="BF137"/>
  <c r="BF140"/>
  <c r="BF144"/>
  <c r="BF146"/>
  <c r="BF149"/>
  <c r="BF156"/>
  <c r="BF158"/>
  <c r="BF162"/>
  <c r="BF163"/>
  <c r="BF176"/>
  <c r="BF177"/>
  <c r="BF181"/>
  <c r="BF195"/>
  <c r="BF199"/>
  <c r="BF201"/>
  <c r="BF203"/>
  <c r="BF204"/>
  <c r="BF205"/>
  <c r="BF214"/>
  <c r="BF217"/>
  <c r="BF219"/>
  <c r="BF220"/>
  <c r="BF223"/>
  <c r="BF233"/>
  <c r="BF235"/>
  <c r="BF236"/>
  <c r="BF237"/>
  <c r="BF246"/>
  <c r="BF253"/>
  <c i="7" r="BK123"/>
  <c r="J123"/>
  <c r="J99"/>
  <c i="8" r="J134"/>
  <c r="BF155"/>
  <c r="BF166"/>
  <c r="BF168"/>
  <c r="BF172"/>
  <c r="BF269"/>
  <c r="BF275"/>
  <c r="BF304"/>
  <c r="BF355"/>
  <c r="BF360"/>
  <c r="BF376"/>
  <c r="BF388"/>
  <c r="BF390"/>
  <c r="BF401"/>
  <c r="BF436"/>
  <c r="BF440"/>
  <c r="BF444"/>
  <c r="BF449"/>
  <c r="BF464"/>
  <c r="BF497"/>
  <c r="BF512"/>
  <c r="BF517"/>
  <c r="BF549"/>
  <c r="BF556"/>
  <c r="BF597"/>
  <c r="BF632"/>
  <c r="BF777"/>
  <c r="BF782"/>
  <c r="BF797"/>
  <c r="BF813"/>
  <c r="BF815"/>
  <c r="BF824"/>
  <c r="BF842"/>
  <c r="BF848"/>
  <c r="BF856"/>
  <c r="BF857"/>
  <c r="BF870"/>
  <c r="BF874"/>
  <c r="BF875"/>
  <c r="BF876"/>
  <c r="BF880"/>
  <c r="BF919"/>
  <c r="BF940"/>
  <c r="BF952"/>
  <c r="BF963"/>
  <c r="BF967"/>
  <c r="BF979"/>
  <c r="BF981"/>
  <c r="BF987"/>
  <c r="BF1004"/>
  <c r="BF1018"/>
  <c r="BF1052"/>
  <c r="BF1060"/>
  <c r="BF1065"/>
  <c r="BF1066"/>
  <c r="BF1068"/>
  <c r="BF1072"/>
  <c r="BF1080"/>
  <c r="BF1103"/>
  <c r="BF1104"/>
  <c r="BF1109"/>
  <c r="BF1124"/>
  <c r="BF1150"/>
  <c r="BF1152"/>
  <c r="BF1159"/>
  <c r="BF1170"/>
  <c r="BF1185"/>
  <c r="BF1234"/>
  <c r="BF1319"/>
  <c r="BF1327"/>
  <c r="F92"/>
  <c r="BF147"/>
  <c r="BF153"/>
  <c r="BF178"/>
  <c r="BF181"/>
  <c r="BF194"/>
  <c r="BF233"/>
  <c r="BF241"/>
  <c r="BF263"/>
  <c r="BF291"/>
  <c r="BF344"/>
  <c r="BF364"/>
  <c r="BF370"/>
  <c r="BF380"/>
  <c r="BF391"/>
  <c r="BF413"/>
  <c r="BF452"/>
  <c r="BF454"/>
  <c r="BF455"/>
  <c r="BF457"/>
  <c r="BF570"/>
  <c r="BF590"/>
  <c r="BF593"/>
  <c r="BF604"/>
  <c r="BF729"/>
  <c r="BF785"/>
  <c r="BF786"/>
  <c r="BF799"/>
  <c r="BF820"/>
  <c r="BF834"/>
  <c r="BF855"/>
  <c r="BF881"/>
  <c r="BF917"/>
  <c r="BF932"/>
  <c r="BF950"/>
  <c r="BF961"/>
  <c r="BF983"/>
  <c r="BF985"/>
  <c r="BF1012"/>
  <c r="BF1038"/>
  <c r="BF1040"/>
  <c r="BF1048"/>
  <c r="BF1062"/>
  <c r="BF1067"/>
  <c r="BF1081"/>
  <c r="BF1092"/>
  <c r="BF1093"/>
  <c r="BF1094"/>
  <c r="BF1100"/>
  <c r="BF1110"/>
  <c r="BF1111"/>
  <c r="BF1118"/>
  <c r="BF1126"/>
  <c r="BF1143"/>
  <c r="BF1155"/>
  <c r="BF1171"/>
  <c r="BF1178"/>
  <c r="BF1184"/>
  <c r="BF1192"/>
  <c r="BF1307"/>
  <c r="BF1309"/>
  <c r="BF1315"/>
  <c r="BF1328"/>
  <c r="BF1341"/>
  <c r="BF1347"/>
  <c r="BF1350"/>
  <c r="BF1351"/>
  <c r="BF1354"/>
  <c r="E85"/>
  <c r="BF171"/>
  <c r="BF183"/>
  <c r="BF186"/>
  <c r="BF199"/>
  <c r="BF206"/>
  <c r="BF281"/>
  <c r="BF287"/>
  <c r="BF296"/>
  <c r="BF305"/>
  <c r="BF343"/>
  <c r="BF389"/>
  <c r="BF400"/>
  <c r="BF402"/>
  <c r="BF427"/>
  <c r="BF453"/>
  <c r="BF463"/>
  <c r="BF505"/>
  <c r="BF522"/>
  <c r="BF553"/>
  <c r="BF574"/>
  <c r="BF621"/>
  <c r="BF628"/>
  <c r="BF678"/>
  <c r="BF679"/>
  <c r="BF726"/>
  <c r="BF730"/>
  <c r="BF780"/>
  <c r="BF783"/>
  <c r="BF791"/>
  <c r="BF796"/>
  <c r="BF830"/>
  <c r="BF832"/>
  <c r="BF840"/>
  <c r="BF850"/>
  <c r="BF860"/>
  <c r="BF862"/>
  <c r="BF936"/>
  <c r="BF948"/>
  <c r="BF965"/>
  <c r="BF1000"/>
  <c r="BF1006"/>
  <c r="BF1044"/>
  <c r="BF1073"/>
  <c r="BF1079"/>
  <c r="BF1102"/>
  <c r="BF1112"/>
  <c r="BF1116"/>
  <c r="BF1127"/>
  <c r="BF1133"/>
  <c r="BF1134"/>
  <c r="BF1142"/>
  <c r="BF1153"/>
  <c r="BF1154"/>
  <c r="BF1169"/>
  <c r="BF1172"/>
  <c r="BF1176"/>
  <c r="BF1187"/>
  <c r="BF1201"/>
  <c r="BF1203"/>
  <c r="BF1236"/>
  <c r="BF1284"/>
  <c r="BF1286"/>
  <c r="BF1311"/>
  <c r="BF143"/>
  <c r="BF149"/>
  <c r="BF173"/>
  <c r="BF189"/>
  <c r="BF200"/>
  <c r="BF203"/>
  <c r="BF217"/>
  <c r="BF221"/>
  <c r="BF249"/>
  <c r="BF255"/>
  <c r="BF300"/>
  <c r="BF324"/>
  <c r="BF347"/>
  <c r="BF421"/>
  <c r="BF435"/>
  <c r="BF445"/>
  <c r="BF479"/>
  <c r="BF500"/>
  <c r="BF525"/>
  <c r="BF567"/>
  <c r="BF577"/>
  <c r="BF600"/>
  <c r="BF607"/>
  <c r="BF725"/>
  <c r="BF802"/>
  <c r="BF805"/>
  <c r="BF807"/>
  <c r="BF818"/>
  <c r="BF861"/>
  <c r="BF868"/>
  <c r="BF879"/>
  <c r="BF883"/>
  <c r="BF934"/>
  <c r="BF938"/>
  <c r="BF991"/>
  <c r="BF995"/>
  <c r="BF1024"/>
  <c r="BF1056"/>
  <c r="BF1074"/>
  <c r="BF1075"/>
  <c r="BF1089"/>
  <c r="BF1090"/>
  <c r="BF1091"/>
  <c r="BF1101"/>
  <c r="BF1119"/>
  <c r="BF1131"/>
  <c r="BF1149"/>
  <c r="BF1158"/>
  <c r="BF1173"/>
  <c r="BF1174"/>
  <c r="BF1175"/>
  <c r="BF1177"/>
  <c r="BF1179"/>
  <c r="BF1186"/>
  <c r="BF1191"/>
  <c r="BF1199"/>
  <c r="BF1200"/>
  <c r="BF1282"/>
  <c r="BF1323"/>
  <c i="7" r="F94"/>
  <c r="BF133"/>
  <c r="BF137"/>
  <c r="BF138"/>
  <c r="BF140"/>
  <c r="E85"/>
  <c r="BF125"/>
  <c r="BF129"/>
  <c r="BF132"/>
  <c r="BF134"/>
  <c r="BF139"/>
  <c r="J91"/>
  <c r="BF126"/>
  <c r="BF127"/>
  <c r="BF128"/>
  <c r="BF130"/>
  <c r="BF131"/>
  <c r="BF135"/>
  <c r="BF136"/>
  <c i="5" r="J126"/>
  <c r="J99"/>
  <c i="6" r="F127"/>
  <c r="BF133"/>
  <c r="BF138"/>
  <c r="BF174"/>
  <c r="BF191"/>
  <c r="BF210"/>
  <c r="BF214"/>
  <c r="BF215"/>
  <c r="BF216"/>
  <c r="BF220"/>
  <c r="BF227"/>
  <c r="BF229"/>
  <c r="BF232"/>
  <c r="BF233"/>
  <c r="BF239"/>
  <c r="BF243"/>
  <c r="BF247"/>
  <c r="BF250"/>
  <c r="E85"/>
  <c r="BF159"/>
  <c r="BF164"/>
  <c r="BF186"/>
  <c r="BF207"/>
  <c r="BF212"/>
  <c r="BF223"/>
  <c r="BF225"/>
  <c r="BF230"/>
  <c r="BF231"/>
  <c r="BF237"/>
  <c r="BF240"/>
  <c r="BF246"/>
  <c r="BF253"/>
  <c r="BF256"/>
  <c r="BF257"/>
  <c r="BF260"/>
  <c r="BF261"/>
  <c r="BF262"/>
  <c r="BF264"/>
  <c r="BF265"/>
  <c i="5" r="J127"/>
  <c r="J100"/>
  <c i="6" r="BF143"/>
  <c r="BF169"/>
  <c r="BF178"/>
  <c r="BF199"/>
  <c r="BF205"/>
  <c r="BF206"/>
  <c r="BF208"/>
  <c r="BF211"/>
  <c r="BF218"/>
  <c r="BF219"/>
  <c r="BF221"/>
  <c r="BF224"/>
  <c r="BF226"/>
  <c r="BF234"/>
  <c r="BF238"/>
  <c r="BF245"/>
  <c r="BF248"/>
  <c r="BF249"/>
  <c r="BF251"/>
  <c r="BF255"/>
  <c r="BF259"/>
  <c r="BF268"/>
  <c r="BF269"/>
  <c r="BF270"/>
  <c r="J91"/>
  <c r="BF148"/>
  <c r="BF153"/>
  <c r="BF156"/>
  <c r="BF182"/>
  <c r="BF195"/>
  <c r="BF204"/>
  <c r="BF213"/>
  <c r="BF217"/>
  <c r="BF228"/>
  <c r="BF236"/>
  <c r="BF241"/>
  <c r="BF242"/>
  <c r="BF244"/>
  <c r="BF252"/>
  <c r="BF254"/>
  <c r="BF266"/>
  <c i="5" r="E113"/>
  <c r="BF130"/>
  <c r="BF136"/>
  <c r="BF138"/>
  <c r="BF139"/>
  <c r="BF145"/>
  <c r="J119"/>
  <c r="BF128"/>
  <c r="BF129"/>
  <c r="BF137"/>
  <c r="BF150"/>
  <c r="BF151"/>
  <c r="BF155"/>
  <c r="BF156"/>
  <c r="F94"/>
  <c r="BF131"/>
  <c r="BF133"/>
  <c r="BF135"/>
  <c r="BF141"/>
  <c r="BF132"/>
  <c r="BF134"/>
  <c r="BF140"/>
  <c r="BF142"/>
  <c r="BF143"/>
  <c r="BF146"/>
  <c r="BF147"/>
  <c r="BF148"/>
  <c r="BF153"/>
  <c r="BF154"/>
  <c i="4" r="E85"/>
  <c r="BF136"/>
  <c r="BF143"/>
  <c r="BF144"/>
  <c r="BF146"/>
  <c r="BF164"/>
  <c r="BF185"/>
  <c r="BF187"/>
  <c r="BF189"/>
  <c r="BF190"/>
  <c r="BF193"/>
  <c r="F94"/>
  <c r="BF131"/>
  <c r="BF134"/>
  <c r="BF138"/>
  <c r="BF140"/>
  <c r="BF141"/>
  <c r="BF142"/>
  <c r="BF147"/>
  <c r="BF148"/>
  <c r="BF152"/>
  <c r="BF159"/>
  <c r="BF166"/>
  <c r="BF168"/>
  <c r="BF169"/>
  <c r="BF171"/>
  <c r="BF172"/>
  <c r="BF175"/>
  <c r="J91"/>
  <c r="BF130"/>
  <c r="BF132"/>
  <c r="BF133"/>
  <c r="BF135"/>
  <c r="BF139"/>
  <c r="BF145"/>
  <c r="BF150"/>
  <c r="BF167"/>
  <c r="BF170"/>
  <c r="BF173"/>
  <c r="BF178"/>
  <c r="BF192"/>
  <c r="BF137"/>
  <c r="BF151"/>
  <c r="BF153"/>
  <c r="BF154"/>
  <c r="BF155"/>
  <c r="BF156"/>
  <c r="BF157"/>
  <c r="BF158"/>
  <c r="BF161"/>
  <c r="BF162"/>
  <c r="BF163"/>
  <c r="BF165"/>
  <c r="BF174"/>
  <c r="BF176"/>
  <c r="BF179"/>
  <c r="BF184"/>
  <c r="BF188"/>
  <c r="BF194"/>
  <c i="3" r="F94"/>
  <c r="BF135"/>
  <c r="BF137"/>
  <c r="BF143"/>
  <c r="BF145"/>
  <c r="BF146"/>
  <c r="BF147"/>
  <c r="BF148"/>
  <c r="BF149"/>
  <c r="BF152"/>
  <c r="BF154"/>
  <c r="BF155"/>
  <c r="BF156"/>
  <c r="BF158"/>
  <c r="BF160"/>
  <c r="BF163"/>
  <c r="BF165"/>
  <c r="BF170"/>
  <c r="BF174"/>
  <c r="BF177"/>
  <c r="BF179"/>
  <c r="BF180"/>
  <c r="BF188"/>
  <c r="BF193"/>
  <c r="BF194"/>
  <c r="BF198"/>
  <c r="BF201"/>
  <c r="BF202"/>
  <c r="BF204"/>
  <c r="BF208"/>
  <c r="BF213"/>
  <c r="BF219"/>
  <c r="BF220"/>
  <c r="BF226"/>
  <c r="BF228"/>
  <c r="BF229"/>
  <c r="BF231"/>
  <c r="J126"/>
  <c r="BF136"/>
  <c r="BF139"/>
  <c r="BF142"/>
  <c r="BF144"/>
  <c r="BF153"/>
  <c r="BF159"/>
  <c r="BF166"/>
  <c r="BF167"/>
  <c r="BF178"/>
  <c r="BF182"/>
  <c r="BF185"/>
  <c r="BF206"/>
  <c r="BF210"/>
  <c r="BF214"/>
  <c r="BF221"/>
  <c r="BF222"/>
  <c r="BF233"/>
  <c r="BF234"/>
  <c r="BF237"/>
  <c r="BF239"/>
  <c r="BF240"/>
  <c r="BF246"/>
  <c r="BF248"/>
  <c r="BF249"/>
  <c r="BF253"/>
  <c r="BF254"/>
  <c r="E120"/>
  <c r="BF150"/>
  <c r="BF162"/>
  <c r="BF171"/>
  <c r="BF183"/>
  <c r="BF184"/>
  <c r="BF186"/>
  <c r="BF189"/>
  <c r="BF190"/>
  <c r="BF195"/>
  <c r="BF200"/>
  <c r="BF203"/>
  <c r="BF215"/>
  <c r="BF216"/>
  <c r="BF217"/>
  <c r="BF218"/>
  <c r="BF230"/>
  <c r="BF235"/>
  <c r="BF236"/>
  <c r="BF242"/>
  <c r="BF243"/>
  <c r="BF245"/>
  <c r="BF250"/>
  <c r="BF251"/>
  <c r="BF255"/>
  <c r="BF140"/>
  <c r="BF141"/>
  <c r="BF151"/>
  <c r="BF157"/>
  <c r="BF161"/>
  <c r="BF169"/>
  <c r="BF172"/>
  <c r="BF173"/>
  <c r="BF176"/>
  <c r="BF181"/>
  <c r="BF191"/>
  <c r="BF192"/>
  <c r="BF196"/>
  <c r="BF199"/>
  <c r="BF205"/>
  <c r="BF207"/>
  <c r="BF209"/>
  <c r="BF212"/>
  <c r="BF223"/>
  <c r="BF224"/>
  <c r="BF225"/>
  <c r="BF232"/>
  <c r="BF238"/>
  <c r="BF241"/>
  <c r="BF244"/>
  <c i="2" r="J89"/>
  <c r="BF143"/>
  <c r="BF155"/>
  <c r="BF168"/>
  <c r="BF186"/>
  <c r="BF233"/>
  <c r="BF263"/>
  <c r="BF305"/>
  <c r="BF324"/>
  <c r="BF364"/>
  <c r="BF380"/>
  <c r="BF390"/>
  <c r="BF391"/>
  <c r="BF400"/>
  <c r="BF435"/>
  <c r="BF457"/>
  <c r="BF505"/>
  <c r="BF512"/>
  <c r="BF549"/>
  <c r="BF593"/>
  <c r="BF597"/>
  <c r="BF600"/>
  <c r="BF607"/>
  <c r="BF632"/>
  <c r="BF726"/>
  <c r="BF729"/>
  <c r="BF786"/>
  <c r="BF797"/>
  <c r="BF818"/>
  <c r="BF832"/>
  <c r="BF834"/>
  <c r="BF850"/>
  <c r="BF917"/>
  <c r="BF936"/>
  <c r="BF950"/>
  <c r="BF963"/>
  <c r="BF983"/>
  <c r="BF1040"/>
  <c r="BF1048"/>
  <c r="BF1052"/>
  <c r="BF1068"/>
  <c r="BF1073"/>
  <c r="BF1091"/>
  <c r="BF1092"/>
  <c r="BF1093"/>
  <c r="BF1101"/>
  <c r="BF1109"/>
  <c r="BF1110"/>
  <c r="BF1116"/>
  <c r="BF1131"/>
  <c r="BF1142"/>
  <c r="BF1149"/>
  <c r="BF1169"/>
  <c r="BF1171"/>
  <c r="BF1172"/>
  <c r="BF1173"/>
  <c r="BF1186"/>
  <c r="BF1187"/>
  <c r="BF1192"/>
  <c r="BF1199"/>
  <c r="BF1234"/>
  <c r="BF1284"/>
  <c r="BF1307"/>
  <c r="BF1311"/>
  <c r="BF1319"/>
  <c r="F92"/>
  <c r="BF178"/>
  <c r="BF181"/>
  <c r="BF200"/>
  <c r="BF255"/>
  <c r="BF281"/>
  <c r="BF291"/>
  <c r="BF296"/>
  <c r="BF343"/>
  <c r="BF344"/>
  <c r="BF376"/>
  <c r="BF421"/>
  <c r="BF440"/>
  <c r="BF444"/>
  <c r="BF445"/>
  <c r="BF449"/>
  <c r="BF454"/>
  <c r="BF463"/>
  <c r="BF497"/>
  <c r="BF522"/>
  <c r="BF525"/>
  <c r="BF570"/>
  <c r="BF574"/>
  <c r="BF678"/>
  <c r="BF679"/>
  <c r="BF725"/>
  <c r="BF730"/>
  <c r="BF777"/>
  <c r="BF780"/>
  <c r="BF805"/>
  <c r="BF813"/>
  <c r="BF820"/>
  <c r="BF830"/>
  <c r="BF842"/>
  <c r="BF857"/>
  <c r="BF861"/>
  <c r="BF868"/>
  <c r="BF870"/>
  <c r="BF875"/>
  <c r="BF876"/>
  <c r="BF881"/>
  <c r="BF940"/>
  <c r="BF961"/>
  <c r="BF965"/>
  <c r="BF981"/>
  <c r="BF1024"/>
  <c r="BF1044"/>
  <c r="BF1056"/>
  <c r="BF1062"/>
  <c r="BF1065"/>
  <c r="BF1066"/>
  <c r="BF1075"/>
  <c r="BF1102"/>
  <c r="BF1103"/>
  <c r="BF1104"/>
  <c r="BF1124"/>
  <c r="BF1126"/>
  <c r="BF1133"/>
  <c r="BF1134"/>
  <c r="BF1150"/>
  <c r="BF1154"/>
  <c r="BF1158"/>
  <c r="BF1174"/>
  <c r="BF1177"/>
  <c r="BF1178"/>
  <c r="BF1191"/>
  <c r="BF1315"/>
  <c r="BF1327"/>
  <c r="BF166"/>
  <c r="BF171"/>
  <c r="BF172"/>
  <c r="BF206"/>
  <c r="BF217"/>
  <c r="BF241"/>
  <c r="BF249"/>
  <c r="BF275"/>
  <c r="BF287"/>
  <c r="BF304"/>
  <c r="BF360"/>
  <c r="BF389"/>
  <c r="BF436"/>
  <c r="BF455"/>
  <c r="BF479"/>
  <c r="BF556"/>
  <c r="BF567"/>
  <c r="BF577"/>
  <c r="BF590"/>
  <c r="BF621"/>
  <c r="BF782"/>
  <c r="BF783"/>
  <c r="BF785"/>
  <c r="BF791"/>
  <c r="BF796"/>
  <c r="BF802"/>
  <c r="BF807"/>
  <c r="BF815"/>
  <c r="BF824"/>
  <c r="BF840"/>
  <c r="BF855"/>
  <c r="BF856"/>
  <c r="BF860"/>
  <c r="BF862"/>
  <c r="BF874"/>
  <c r="BF880"/>
  <c r="BF919"/>
  <c r="BF932"/>
  <c r="BF934"/>
  <c r="BF938"/>
  <c r="BF967"/>
  <c r="BF979"/>
  <c r="BF995"/>
  <c r="BF1000"/>
  <c r="BF1004"/>
  <c r="BF1006"/>
  <c r="BF1067"/>
  <c r="BF1074"/>
  <c r="BF1079"/>
  <c r="BF1081"/>
  <c r="BF1100"/>
  <c r="BF1119"/>
  <c r="BF1159"/>
  <c r="BF1170"/>
  <c r="BF1236"/>
  <c r="BF1282"/>
  <c r="BF1309"/>
  <c r="BF1341"/>
  <c r="BF1347"/>
  <c r="BF1350"/>
  <c r="BF1351"/>
  <c r="BF1354"/>
  <c r="E85"/>
  <c r="BF147"/>
  <c r="BF149"/>
  <c r="BF153"/>
  <c r="BF173"/>
  <c r="BF183"/>
  <c r="BF189"/>
  <c r="BF194"/>
  <c r="BF199"/>
  <c r="BF203"/>
  <c r="BF221"/>
  <c r="BF269"/>
  <c r="BF300"/>
  <c r="BF347"/>
  <c r="BF355"/>
  <c r="BF370"/>
  <c r="BF388"/>
  <c r="BF401"/>
  <c r="BF402"/>
  <c r="BF413"/>
  <c r="BF427"/>
  <c r="BF452"/>
  <c r="BF453"/>
  <c r="BF464"/>
  <c r="BF500"/>
  <c r="BF517"/>
  <c r="BF553"/>
  <c r="BF604"/>
  <c r="BF628"/>
  <c r="BF799"/>
  <c r="BF848"/>
  <c r="BF879"/>
  <c r="BF883"/>
  <c r="BF948"/>
  <c r="BF952"/>
  <c r="BF985"/>
  <c r="BF987"/>
  <c r="BF991"/>
  <c r="BF1012"/>
  <c r="BF1018"/>
  <c r="BF1038"/>
  <c r="BF1060"/>
  <c r="BF1072"/>
  <c r="BF1080"/>
  <c r="BF1089"/>
  <c r="BF1090"/>
  <c r="BF1094"/>
  <c r="BF1111"/>
  <c r="BF1112"/>
  <c r="BF1118"/>
  <c r="BF1127"/>
  <c r="BF1143"/>
  <c r="BF1152"/>
  <c r="BF1153"/>
  <c r="BF1155"/>
  <c r="BF1175"/>
  <c r="BF1176"/>
  <c r="BF1179"/>
  <c r="BF1184"/>
  <c r="BF1185"/>
  <c r="BF1200"/>
  <c r="BF1201"/>
  <c r="BF1203"/>
  <c r="BF1286"/>
  <c r="BF1323"/>
  <c r="BF1328"/>
  <c r="J33"/>
  <c i="1" r="AV96"/>
  <c i="3" r="F39"/>
  <c i="1" r="BD97"/>
  <c i="3" r="F38"/>
  <c i="1" r="BC97"/>
  <c i="4" r="F39"/>
  <c i="1" r="BD98"/>
  <c i="5" r="F35"/>
  <c i="1" r="AZ99"/>
  <c i="5" r="J35"/>
  <c i="1" r="AV99"/>
  <c i="6" r="F38"/>
  <c i="1" r="BC100"/>
  <c i="5" r="J32"/>
  <c i="7" r="J35"/>
  <c i="1" r="AV101"/>
  <c i="8" r="J33"/>
  <c i="1" r="AV103"/>
  <c i="9" r="F38"/>
  <c i="1" r="BC104"/>
  <c i="9" r="F37"/>
  <c i="1" r="BB104"/>
  <c i="10" r="F35"/>
  <c i="1" r="AZ105"/>
  <c i="11" r="J35"/>
  <c i="1" r="AV106"/>
  <c i="11" r="F39"/>
  <c i="1" r="BD106"/>
  <c i="12" r="F35"/>
  <c i="1" r="AZ107"/>
  <c i="13" r="F37"/>
  <c i="1" r="BB108"/>
  <c i="13" r="F38"/>
  <c i="1" r="BC108"/>
  <c i="14" r="F37"/>
  <c i="1" r="BD109"/>
  <c i="15" r="J33"/>
  <c i="1" r="AV110"/>
  <c i="16" r="F33"/>
  <c i="1" r="AZ111"/>
  <c i="16" r="F35"/>
  <c i="1" r="BB111"/>
  <c i="17" r="J33"/>
  <c i="1" r="AV112"/>
  <c i="18" r="J33"/>
  <c i="1" r="AV113"/>
  <c i="18" r="F33"/>
  <c i="1" r="AZ113"/>
  <c i="19" r="F36"/>
  <c i="1" r="BC114"/>
  <c i="20" r="F33"/>
  <c i="1" r="AZ115"/>
  <c i="21" r="F35"/>
  <c i="1" r="BB116"/>
  <c i="22" r="F33"/>
  <c i="1" r="AZ117"/>
  <c i="23" r="F36"/>
  <c i="1" r="BC118"/>
  <c i="24" r="F37"/>
  <c i="1" r="BD119"/>
  <c i="24" r="F33"/>
  <c i="1" r="AZ119"/>
  <c i="25" r="F35"/>
  <c i="1" r="BB120"/>
  <c i="26" r="F35"/>
  <c i="1" r="BB121"/>
  <c i="2" r="F35"/>
  <c i="1" r="BB96"/>
  <c i="3" r="F35"/>
  <c i="1" r="AZ97"/>
  <c i="4" r="J35"/>
  <c i="1" r="AV98"/>
  <c i="4" r="F38"/>
  <c i="1" r="BC98"/>
  <c i="5" r="F38"/>
  <c i="1" r="BC99"/>
  <c i="6" r="F35"/>
  <c i="1" r="AZ100"/>
  <c i="7" r="F37"/>
  <c i="1" r="BB101"/>
  <c i="7" r="F39"/>
  <c i="1" r="BD101"/>
  <c i="8" r="F36"/>
  <c i="1" r="BC103"/>
  <c i="9" r="J35"/>
  <c i="1" r="AV104"/>
  <c i="10" r="J35"/>
  <c i="1" r="AV105"/>
  <c i="10" r="F37"/>
  <c i="1" r="BB105"/>
  <c i="11" r="F35"/>
  <c i="1" r="AZ106"/>
  <c i="11" r="F38"/>
  <c i="1" r="BC106"/>
  <c i="12" r="J35"/>
  <c i="1" r="AV107"/>
  <c i="13" r="J35"/>
  <c i="1" r="AV108"/>
  <c i="13" r="F39"/>
  <c i="1" r="BD108"/>
  <c i="14" r="F33"/>
  <c i="1" r="AZ109"/>
  <c i="15" r="F36"/>
  <c i="1" r="BC110"/>
  <c i="15" r="F33"/>
  <c i="1" r="AZ110"/>
  <c i="16" r="F36"/>
  <c i="1" r="BC111"/>
  <c i="17" r="F36"/>
  <c i="1" r="BC112"/>
  <c i="18" r="F37"/>
  <c i="1" r="BD113"/>
  <c i="19" r="F35"/>
  <c i="1" r="BB114"/>
  <c i="19" r="F33"/>
  <c i="1" r="AZ114"/>
  <c i="20" r="F36"/>
  <c i="1" r="BC115"/>
  <c i="21" r="F37"/>
  <c i="1" r="BD116"/>
  <c i="21" r="F33"/>
  <c i="1" r="AZ116"/>
  <c i="22" r="F35"/>
  <c i="1" r="BB117"/>
  <c i="23" r="F37"/>
  <c i="1" r="BD118"/>
  <c i="23" r="F33"/>
  <c i="1" r="AZ118"/>
  <c i="24" r="F36"/>
  <c i="1" r="BC119"/>
  <c i="25" r="F33"/>
  <c i="1" r="AZ120"/>
  <c i="25" r="F36"/>
  <c i="1" r="BC120"/>
  <c i="26" r="J33"/>
  <c i="1" r="AV121"/>
  <c i="2" r="F33"/>
  <c i="1" r="AZ96"/>
  <c i="3" r="F37"/>
  <c i="1" r="BB97"/>
  <c i="3" r="J35"/>
  <c i="1" r="AV97"/>
  <c i="4" r="F35"/>
  <c i="1" r="AZ98"/>
  <c i="4" r="F37"/>
  <c i="1" r="BB98"/>
  <c i="5" r="F37"/>
  <c i="1" r="BB99"/>
  <c i="5" r="F39"/>
  <c i="1" r="BD99"/>
  <c i="6" r="F39"/>
  <c i="1" r="BD100"/>
  <c i="6" r="F37"/>
  <c i="1" r="BB100"/>
  <c i="8" r="F33"/>
  <c i="1" r="AZ103"/>
  <c i="9" r="F39"/>
  <c i="1" r="BD104"/>
  <c i="9" r="F35"/>
  <c i="1" r="AZ104"/>
  <c i="10" r="F38"/>
  <c i="1" r="BC105"/>
  <c i="10" r="F39"/>
  <c i="1" r="BD105"/>
  <c i="11" r="F37"/>
  <c i="1" r="BB106"/>
  <c i="12" r="F38"/>
  <c i="1" r="BC107"/>
  <c i="12" r="F39"/>
  <c i="1" r="BD107"/>
  <c i="14" r="J33"/>
  <c i="1" r="AV109"/>
  <c i="15" r="F35"/>
  <c i="1" r="BB110"/>
  <c i="15" r="F37"/>
  <c i="1" r="BD110"/>
  <c i="16" r="J33"/>
  <c i="1" r="AV111"/>
  <c i="17" r="F37"/>
  <c i="1" r="BD112"/>
  <c i="17" r="F35"/>
  <c i="1" r="BB112"/>
  <c i="18" r="F36"/>
  <c i="1" r="BC113"/>
  <c i="19" r="F37"/>
  <c i="1" r="BD114"/>
  <c i="20" r="J33"/>
  <c i="1" r="AV115"/>
  <c i="21" r="J33"/>
  <c i="1" r="AV116"/>
  <c i="22" r="F37"/>
  <c i="1" r="BD117"/>
  <c i="22" r="F36"/>
  <c i="1" r="BC117"/>
  <c i="23" r="F35"/>
  <c i="1" r="BB118"/>
  <c i="24" r="F35"/>
  <c i="1" r="BB119"/>
  <c i="25" r="F37"/>
  <c i="1" r="BD120"/>
  <c i="26" r="F37"/>
  <c i="1" r="BD121"/>
  <c i="26" r="F36"/>
  <c i="1" r="BC121"/>
  <c r="AS94"/>
  <c i="2" r="F37"/>
  <c i="1" r="BD96"/>
  <c i="2" r="F36"/>
  <c i="1" r="BC96"/>
  <c i="6" r="J35"/>
  <c i="1" r="AV100"/>
  <c i="7" r="F38"/>
  <c i="1" r="BC101"/>
  <c i="7" r="F35"/>
  <c i="1" r="AZ101"/>
  <c i="8" r="F35"/>
  <c i="1" r="BB103"/>
  <c i="8" r="F37"/>
  <c i="1" r="BD103"/>
  <c i="12" r="F37"/>
  <c i="1" r="BB107"/>
  <c i="13" r="F35"/>
  <c i="1" r="AZ108"/>
  <c i="14" r="F35"/>
  <c i="1" r="BB109"/>
  <c i="14" r="F36"/>
  <c i="1" r="BC109"/>
  <c i="16" r="F37"/>
  <c i="1" r="BD111"/>
  <c i="17" r="F33"/>
  <c i="1" r="AZ112"/>
  <c i="18" r="F35"/>
  <c i="1" r="BB113"/>
  <c i="19" r="J33"/>
  <c i="1" r="AV114"/>
  <c i="20" r="F37"/>
  <c i="1" r="BD115"/>
  <c i="20" r="F35"/>
  <c i="1" r="BB115"/>
  <c i="21" r="F36"/>
  <c i="1" r="BC116"/>
  <c i="22" r="J33"/>
  <c i="1" r="AV117"/>
  <c i="23" r="J33"/>
  <c i="1" r="AV118"/>
  <c i="24" r="J33"/>
  <c i="1" r="AV119"/>
  <c i="25" r="J33"/>
  <c i="1" r="AV120"/>
  <c i="26" r="F33"/>
  <c i="1" r="AZ121"/>
  <c i="19" l="1" r="T128"/>
  <c r="T127"/>
  <c i="15" r="T216"/>
  <c i="10" r="T128"/>
  <c r="T127"/>
  <c i="3" r="P133"/>
  <c r="P132"/>
  <c i="1" r="AU97"/>
  <c i="2" r="T800"/>
  <c r="R141"/>
  <c i="24" r="P121"/>
  <c r="P120"/>
  <c i="1" r="AU119"/>
  <c i="19" r="R293"/>
  <c i="14" r="T130"/>
  <c i="10" r="R128"/>
  <c r="R127"/>
  <c i="2" r="P800"/>
  <c i="22" r="R120"/>
  <c r="R119"/>
  <c i="17" r="R123"/>
  <c r="R122"/>
  <c i="16" r="P129"/>
  <c i="15" r="R216"/>
  <c r="T130"/>
  <c r="T129"/>
  <c i="14" r="P302"/>
  <c i="11" r="P126"/>
  <c r="P125"/>
  <c i="1" r="AU106"/>
  <c i="6" r="R131"/>
  <c r="R130"/>
  <c i="4" r="R128"/>
  <c r="R127"/>
  <c i="2" r="P141"/>
  <c r="P140"/>
  <c i="1" r="AU96"/>
  <c i="24" r="R120"/>
  <c i="18" r="P126"/>
  <c r="P125"/>
  <c i="1" r="AU113"/>
  <c i="14" r="T302"/>
  <c i="15" r="R130"/>
  <c r="R129"/>
  <c i="26" r="T124"/>
  <c r="T123"/>
  <c i="16" r="T129"/>
  <c i="14" r="BK302"/>
  <c r="J302"/>
  <c r="J105"/>
  <c i="8" r="T800"/>
  <c i="16" r="P213"/>
  <c i="9" r="R133"/>
  <c r="R132"/>
  <c i="25" r="R121"/>
  <c r="R120"/>
  <c i="23" r="R120"/>
  <c r="R119"/>
  <c i="22" r="P120"/>
  <c r="P119"/>
  <c i="1" r="AU117"/>
  <c i="19" r="R128"/>
  <c r="R127"/>
  <c i="12" r="R131"/>
  <c r="R130"/>
  <c i="5" r="P126"/>
  <c r="P125"/>
  <c i="1" r="AU99"/>
  <c i="14" r="R130"/>
  <c r="R129"/>
  <c i="9" r="P133"/>
  <c r="P132"/>
  <c i="1" r="AU104"/>
  <c i="16" r="R213"/>
  <c i="8" r="R141"/>
  <c i="2" r="T141"/>
  <c r="T140"/>
  <c i="24" r="T121"/>
  <c r="T120"/>
  <c i="14" r="P130"/>
  <c r="P129"/>
  <c i="1" r="AU109"/>
  <c i="8" r="P141"/>
  <c i="3" r="T133"/>
  <c r="T132"/>
  <c i="21" r="P120"/>
  <c r="P119"/>
  <c i="1" r="AU116"/>
  <c i="16" r="T213"/>
  <c i="15" r="P216"/>
  <c i="14" r="BK130"/>
  <c r="J130"/>
  <c r="J97"/>
  <c i="10" r="P128"/>
  <c r="P127"/>
  <c i="1" r="AU105"/>
  <c i="9" r="T133"/>
  <c r="T132"/>
  <c i="6" r="P131"/>
  <c r="P130"/>
  <c i="1" r="AU100"/>
  <c i="3" r="R133"/>
  <c r="R132"/>
  <c i="2" r="R800"/>
  <c r="R140"/>
  <c i="26" r="R124"/>
  <c r="R123"/>
  <c i="12" r="T131"/>
  <c r="T130"/>
  <c i="8" r="P800"/>
  <c r="T141"/>
  <c r="T140"/>
  <c i="26" r="P124"/>
  <c r="P123"/>
  <c i="1" r="AU121"/>
  <c i="23" r="P120"/>
  <c r="P119"/>
  <c i="1" r="AU118"/>
  <c i="12" r="P131"/>
  <c r="P130"/>
  <c i="1" r="AU107"/>
  <c i="6" r="T131"/>
  <c r="T130"/>
  <c i="4" r="T128"/>
  <c r="T127"/>
  <c i="25" r="P121"/>
  <c r="P120"/>
  <c i="1" r="AU120"/>
  <c i="18" r="R126"/>
  <c r="R125"/>
  <c i="8" r="R800"/>
  <c i="16" r="R129"/>
  <c r="R128"/>
  <c i="15" r="P130"/>
  <c r="P129"/>
  <c i="1" r="AU110"/>
  <c i="2" r="BK141"/>
  <c r="J141"/>
  <c r="J97"/>
  <c r="BK800"/>
  <c r="J800"/>
  <c r="J105"/>
  <c r="BK1352"/>
  <c r="J1352"/>
  <c r="J119"/>
  <c i="9" r="BK133"/>
  <c r="BK132"/>
  <c r="J132"/>
  <c r="J98"/>
  <c i="12" r="BK131"/>
  <c r="J131"/>
  <c r="J99"/>
  <c i="15" r="BK216"/>
  <c r="J216"/>
  <c r="J105"/>
  <c i="18" r="BK126"/>
  <c r="J126"/>
  <c r="J97"/>
  <c r="BK298"/>
  <c r="J298"/>
  <c r="J104"/>
  <c i="19" r="BK128"/>
  <c r="J128"/>
  <c r="J97"/>
  <c r="BK293"/>
  <c r="J293"/>
  <c r="J104"/>
  <c i="21" r="BK120"/>
  <c r="J120"/>
  <c r="J97"/>
  <c i="4" r="BK128"/>
  <c r="J128"/>
  <c r="J99"/>
  <c i="6" r="BK131"/>
  <c r="J131"/>
  <c r="J99"/>
  <c i="15" r="BK130"/>
  <c r="J130"/>
  <c r="J97"/>
  <c i="16" r="BK129"/>
  <c r="J129"/>
  <c r="J97"/>
  <c i="3" r="BK133"/>
  <c r="J133"/>
  <c r="J99"/>
  <c i="8" r="BK800"/>
  <c r="J800"/>
  <c r="J105"/>
  <c i="13" r="BK123"/>
  <c r="J123"/>
  <c r="J99"/>
  <c i="26" r="BK124"/>
  <c i="8" r="BK1352"/>
  <c r="J1352"/>
  <c r="J119"/>
  <c i="10" r="BK128"/>
  <c r="J128"/>
  <c r="J99"/>
  <c i="11" r="BK126"/>
  <c r="J126"/>
  <c r="J99"/>
  <c i="17" r="BK123"/>
  <c r="J123"/>
  <c r="J97"/>
  <c i="22" r="BK120"/>
  <c r="J120"/>
  <c r="J97"/>
  <c i="23" r="BK120"/>
  <c r="J120"/>
  <c r="J97"/>
  <c i="24" r="BK121"/>
  <c r="J121"/>
  <c r="J97"/>
  <c i="25" r="BK121"/>
  <c r="J121"/>
  <c r="J97"/>
  <c i="26" r="BK149"/>
  <c r="J149"/>
  <c r="J102"/>
  <c i="20" r="BK118"/>
  <c r="J118"/>
  <c r="J96"/>
  <c i="8" r="J141"/>
  <c r="J97"/>
  <c i="7" r="BK122"/>
  <c r="J122"/>
  <c r="J98"/>
  <c i="1" r="AG99"/>
  <c i="3" r="J36"/>
  <c i="1" r="AW97"/>
  <c r="AT97"/>
  <c i="4" r="J36"/>
  <c i="1" r="AW98"/>
  <c r="AT98"/>
  <c i="5" r="F36"/>
  <c i="1" r="BA99"/>
  <c i="6" r="J36"/>
  <c i="1" r="AW100"/>
  <c r="AT100"/>
  <c r="AZ95"/>
  <c r="BB95"/>
  <c r="AX95"/>
  <c i="7" r="F36"/>
  <c i="1" r="BA101"/>
  <c i="8" r="F34"/>
  <c i="1" r="BA103"/>
  <c i="15" r="J34"/>
  <c i="1" r="AW110"/>
  <c r="AT110"/>
  <c i="16" r="F34"/>
  <c i="1" r="BA111"/>
  <c i="18" r="J34"/>
  <c i="1" r="AW113"/>
  <c r="AT113"/>
  <c i="20" r="F34"/>
  <c i="1" r="BA115"/>
  <c i="21" r="F34"/>
  <c i="1" r="BA116"/>
  <c i="23" r="J34"/>
  <c i="1" r="AW118"/>
  <c r="AT118"/>
  <c i="25" r="F34"/>
  <c i="1" r="BA120"/>
  <c i="2" r="J34"/>
  <c i="1" r="AW96"/>
  <c r="AT96"/>
  <c i="9" r="J36"/>
  <c i="1" r="AW104"/>
  <c r="AT104"/>
  <c i="10" r="J36"/>
  <c i="1" r="AW105"/>
  <c r="AT105"/>
  <c i="11" r="J36"/>
  <c i="1" r="AW106"/>
  <c r="AT106"/>
  <c i="12" r="F36"/>
  <c i="1" r="BA107"/>
  <c i="13" r="F36"/>
  <c i="1" r="BA108"/>
  <c r="AZ102"/>
  <c r="AV102"/>
  <c r="BD102"/>
  <c i="14" r="F34"/>
  <c i="1" r="BA109"/>
  <c i="17" r="F34"/>
  <c i="1" r="BA112"/>
  <c i="19" r="F34"/>
  <c i="1" r="BA114"/>
  <c i="22" r="F34"/>
  <c i="1" r="BA117"/>
  <c i="24" r="F34"/>
  <c i="1" r="BA119"/>
  <c i="26" r="J34"/>
  <c i="1" r="AW121"/>
  <c r="AT121"/>
  <c i="3" r="F36"/>
  <c i="1" r="BA97"/>
  <c i="4" r="F36"/>
  <c i="1" r="BA98"/>
  <c i="5" r="J36"/>
  <c i="1" r="AW99"/>
  <c r="AT99"/>
  <c r="AN99"/>
  <c i="6" r="F36"/>
  <c i="1" r="BA100"/>
  <c i="7" r="J36"/>
  <c i="1" r="AW101"/>
  <c r="AT101"/>
  <c r="BC95"/>
  <c r="AY95"/>
  <c r="BD95"/>
  <c i="8" r="J34"/>
  <c i="1" r="AW103"/>
  <c r="AT103"/>
  <c i="15" r="F34"/>
  <c i="1" r="BA110"/>
  <c i="16" r="J34"/>
  <c i="1" r="AW111"/>
  <c r="AT111"/>
  <c i="18" r="F34"/>
  <c i="1" r="BA113"/>
  <c i="20" r="J34"/>
  <c i="1" r="AW115"/>
  <c r="AT115"/>
  <c i="21" r="J34"/>
  <c i="1" r="AW116"/>
  <c r="AT116"/>
  <c i="23" r="F34"/>
  <c i="1" r="BA118"/>
  <c i="25" r="J34"/>
  <c i="1" r="AW120"/>
  <c r="AT120"/>
  <c i="2" r="F34"/>
  <c i="1" r="BA96"/>
  <c i="9" r="F36"/>
  <c i="1" r="BA104"/>
  <c i="10" r="F36"/>
  <c i="1" r="BA105"/>
  <c i="11" r="F36"/>
  <c i="1" r="BA106"/>
  <c i="12" r="J36"/>
  <c i="1" r="AW107"/>
  <c r="AT107"/>
  <c i="13" r="J36"/>
  <c i="1" r="AW108"/>
  <c r="AT108"/>
  <c r="BB102"/>
  <c r="AX102"/>
  <c r="BC102"/>
  <c r="AY102"/>
  <c i="14" r="J34"/>
  <c i="1" r="AW109"/>
  <c r="AT109"/>
  <c i="17" r="J34"/>
  <c i="1" r="AW112"/>
  <c r="AT112"/>
  <c i="19" r="J34"/>
  <c i="1" r="AW114"/>
  <c r="AT114"/>
  <c i="22" r="J34"/>
  <c i="1" r="AW117"/>
  <c r="AT117"/>
  <c i="24" r="J34"/>
  <c i="1" r="AW119"/>
  <c r="AT119"/>
  <c i="26" r="F34"/>
  <c i="1" r="BA121"/>
  <c i="26" l="1" r="BK123"/>
  <c r="J123"/>
  <c r="J96"/>
  <c i="14" r="T129"/>
  <c i="8" r="P140"/>
  <c i="1" r="AU103"/>
  <c i="8" r="R140"/>
  <c i="16" r="T128"/>
  <c r="P128"/>
  <c i="1" r="AU111"/>
  <c i="6" r="BK130"/>
  <c r="J130"/>
  <c i="11" r="BK125"/>
  <c r="J125"/>
  <c i="4" r="BK127"/>
  <c r="J127"/>
  <c i="13" r="BK122"/>
  <c r="J122"/>
  <c r="J98"/>
  <c i="17" r="BK122"/>
  <c r="J122"/>
  <c r="J96"/>
  <c i="19" r="BK127"/>
  <c r="J127"/>
  <c i="14" r="BK129"/>
  <c r="J129"/>
  <c i="10" r="BK127"/>
  <c r="J127"/>
  <c i="18" r="BK125"/>
  <c r="J125"/>
  <c r="J96"/>
  <c i="25" r="BK120"/>
  <c r="J120"/>
  <c r="J96"/>
  <c i="26" r="J124"/>
  <c r="J97"/>
  <c i="12" r="BK130"/>
  <c r="J130"/>
  <c r="J98"/>
  <c i="15" r="BK129"/>
  <c r="J129"/>
  <c r="J96"/>
  <c i="16" r="BK128"/>
  <c r="J128"/>
  <c r="J96"/>
  <c i="8" r="BK140"/>
  <c r="J140"/>
  <c r="J96"/>
  <c i="22" r="BK119"/>
  <c r="J119"/>
  <c r="J96"/>
  <c i="23" r="BK119"/>
  <c r="J119"/>
  <c r="J96"/>
  <c i="2" r="BK140"/>
  <c r="J140"/>
  <c r="J96"/>
  <c i="3" r="BK132"/>
  <c r="J132"/>
  <c i="9" r="J133"/>
  <c r="J99"/>
  <c i="21" r="BK119"/>
  <c r="J119"/>
  <c r="J96"/>
  <c i="24" r="BK120"/>
  <c r="J120"/>
  <c r="J96"/>
  <c i="5" r="J41"/>
  <c i="1" r="AU102"/>
  <c i="6" r="J32"/>
  <c i="1" r="AG100"/>
  <c i="10" r="J32"/>
  <c i="1" r="AG105"/>
  <c r="BA95"/>
  <c r="AW95"/>
  <c r="BB94"/>
  <c r="W31"/>
  <c r="AU95"/>
  <c r="AU94"/>
  <c i="4" r="J32"/>
  <c i="1" r="AG98"/>
  <c i="19" r="J30"/>
  <c i="1" r="AG114"/>
  <c r="AV95"/>
  <c i="20" r="J30"/>
  <c i="1" r="AG115"/>
  <c r="AN115"/>
  <c r="BC94"/>
  <c r="W32"/>
  <c i="11" r="J32"/>
  <c i="1" r="AG106"/>
  <c r="BA102"/>
  <c r="AW102"/>
  <c r="AT102"/>
  <c r="AZ94"/>
  <c r="W29"/>
  <c i="9" r="J32"/>
  <c i="1" r="AG104"/>
  <c i="14" r="J30"/>
  <c i="1" r="AG109"/>
  <c i="3" r="J32"/>
  <c i="1" r="AG97"/>
  <c i="7" r="J32"/>
  <c i="1" r="AG101"/>
  <c r="BD94"/>
  <c r="W33"/>
  <c i="6" l="1" r="J41"/>
  <c i="4" r="J41"/>
  <c i="11" r="J41"/>
  <c i="3" r="J41"/>
  <c i="10" r="J41"/>
  <c i="9" r="J41"/>
  <c i="14" r="J39"/>
  <c i="19" r="J39"/>
  <c i="14" r="J96"/>
  <c i="19" r="J96"/>
  <c i="6" r="J98"/>
  <c i="3" r="J98"/>
  <c i="11" r="J98"/>
  <c i="10" r="J98"/>
  <c i="4" r="J98"/>
  <c i="20" r="J39"/>
  <c i="7" r="J41"/>
  <c i="1" r="AN101"/>
  <c r="AN97"/>
  <c r="AN98"/>
  <c r="AN100"/>
  <c r="AN104"/>
  <c r="AN105"/>
  <c r="AN106"/>
  <c r="AN109"/>
  <c r="AN114"/>
  <c i="16" r="J30"/>
  <c i="1" r="AG111"/>
  <c r="AN111"/>
  <c i="2" r="J30"/>
  <c i="1" r="AG96"/>
  <c i="23" r="J30"/>
  <c i="1" r="AG118"/>
  <c i="13" r="J32"/>
  <c i="1" r="AG108"/>
  <c i="8" r="J30"/>
  <c i="1" r="AG103"/>
  <c r="AN103"/>
  <c r="BA94"/>
  <c r="W30"/>
  <c i="17" r="J30"/>
  <c i="1" r="AG112"/>
  <c i="18" r="J30"/>
  <c i="1" r="AG113"/>
  <c i="21" r="J30"/>
  <c i="1" r="AG116"/>
  <c i="22" r="J30"/>
  <c i="1" r="AG117"/>
  <c r="AT95"/>
  <c r="AX94"/>
  <c i="25" r="J30"/>
  <c i="1" r="AG120"/>
  <c i="12" r="J32"/>
  <c i="1" r="AG107"/>
  <c i="26" r="J30"/>
  <c i="1" r="AG121"/>
  <c r="AY94"/>
  <c i="24" r="J30"/>
  <c i="1" r="AG119"/>
  <c i="15" r="J30"/>
  <c i="1" r="AG110"/>
  <c r="AV94"/>
  <c r="AK29"/>
  <c i="26" l="1" r="J39"/>
  <c i="16" r="J39"/>
  <c i="22" r="J39"/>
  <c i="24" r="J39"/>
  <c i="21" r="J39"/>
  <c i="15" r="J39"/>
  <c i="12" r="J41"/>
  <c i="25" r="J39"/>
  <c i="23" r="J39"/>
  <c i="2" r="J39"/>
  <c i="13" r="J41"/>
  <c i="8" r="J39"/>
  <c i="18" r="J39"/>
  <c i="17" r="J39"/>
  <c i="1" r="AN110"/>
  <c r="AN113"/>
  <c r="AN118"/>
  <c r="AN96"/>
  <c r="AN121"/>
  <c r="AN116"/>
  <c r="AN120"/>
  <c r="AN107"/>
  <c r="AN108"/>
  <c r="AN112"/>
  <c r="AN117"/>
  <c r="AN119"/>
  <c r="AG95"/>
  <c r="AN95"/>
  <c r="AG102"/>
  <c r="AW94"/>
  <c r="AK30"/>
  <c l="1" r="AN102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<sst xmlns="http://schemas.openxmlformats.org/spreadsheetml/2006/main">
  <si>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</si>
  <si>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</si>
  <si>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</si>
  <si>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</si>
  <si>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{4d6b6b9f-0673-4ab4-adf8-7c2779d2c3d0}</t>
  </si>
  <si>
    <t xml:space="preserve">&gt;&gt;  skryté stĺpce  &lt;&lt;</t>
  </si>
  <si>
    <t>0,001</t>
  </si>
  <si>
    <t>23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</si>
  <si>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</si>
  <si>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</si>
  <si>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</si>
  <si>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</si>
  <si>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089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</si>
  <si>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</si>
  <si>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</si>
  <si>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Dve novostavby zariadení pre seniorov Trnkov</t>
  </si>
  <si>
    <t>JKSO:</t>
  </si>
  <si>
    <t>KS:</t>
  </si>
  <si>
    <t>Miesto:</t>
  </si>
  <si>
    <t xml:space="preserve">k.ú. Trnkov </t>
  </si>
  <si>
    <t>Dátum:</t>
  </si>
  <si>
    <t>13. 9. 2024</t>
  </si>
  <si>
    <t>Objednávateľ:</t>
  </si>
  <si>
    <t>IČO:</t>
  </si>
  <si>
    <t>50440471</t>
  </si>
  <si>
    <t>ÚSVIT - ML, n.o.</t>
  </si>
  <si>
    <t>IČ DPH:</t>
  </si>
  <si>
    <t>Zhotoviteľ:</t>
  </si>
  <si>
    <t>Vyplň údaj</t>
  </si>
  <si>
    <t>Projektant:</t>
  </si>
  <si>
    <t>53869397</t>
  </si>
  <si>
    <t xml:space="preserve">mkolektiv architektura s.r.o. </t>
  </si>
  <si>
    <t>SK2121514604</t>
  </si>
  <si>
    <t>True</t>
  </si>
  <si>
    <t>0,01</t>
  </si>
  <si>
    <t>Spracovateľ:</t>
  </si>
  <si>
    <t>52900428</t>
  </si>
  <si>
    <t>RF Management, s.r.o.</t>
  </si>
  <si>
    <t>Poznámka:</t>
  </si>
  <si>
    <t>Výkazy výmer uvedené v zadaní majú informatívny charakter Dodávateľ je povinný si výkaz výmer overiť a v prípade nesúladu informovať obstarávateľa ešte v procese obstarávania.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</si>
  <si>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</si>
  <si>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</si>
  <si>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</si>
  <si>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</si>
  <si>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</si>
  <si>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</si>
  <si>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</si>
  <si>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</si>
  <si>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</si>
  <si>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</si>
  <si>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</si>
  <si>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</si>
  <si>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</si>
  <si>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</si>
  <si>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</si>
  <si>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</si>
  <si>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</si>
  <si>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</si>
  <si>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</si>
  <si>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</si>
  <si>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</si>
  <si>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</si>
  <si>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</si>
  <si>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</si>
  <si>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</si>
  <si>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</si>
  <si>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</si>
  <si>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</si>
  <si>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</si>
  <si>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</si>
  <si>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</si>
  <si>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</si>
  <si>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</si>
  <si>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</si>
  <si>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</si>
  <si>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</si>
  <si>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</si>
  <si>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</si>
  <si>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</si>
  <si>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</si>
  <si>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</si>
  <si>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</si>
  <si>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</si>
  <si>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</si>
  <si>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</si>
  <si>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ZARIADENIE PRE SENIOROV A</t>
  </si>
  <si>
    <t>STA</t>
  </si>
  <si>
    <t>1</t>
  </si>
  <si>
    <t>{a5368c2e-34d3-466c-b5b3-0f7834212787}</t>
  </si>
  <si>
    <t>/</t>
  </si>
  <si>
    <t>Časť</t>
  </si>
  <si>
    <t>2</t>
  </si>
  <si>
    <t>###NOINSERT###</t>
  </si>
  <si>
    <t>SO 01.1</t>
  </si>
  <si>
    <t>ELEKTRICKÉ INŠTALÁCIE NN</t>
  </si>
  <si>
    <t>{148b7b81-3c7a-434d-965c-ee1ff298a80a}</t>
  </si>
  <si>
    <t>SO 01.2</t>
  </si>
  <si>
    <t>VYKUROVANIE</t>
  </si>
  <si>
    <t>{e88e71e7-a2da-4c23-91fa-bb1519b27ce3}</t>
  </si>
  <si>
    <t>SO 01.3</t>
  </si>
  <si>
    <t>REKUPERÁCIA</t>
  </si>
  <si>
    <t>{b3753fc7-1b83-4301-baee-7396c20cc50d}</t>
  </si>
  <si>
    <t>SO 01.4</t>
  </si>
  <si>
    <t>ZDRAVOTECHNIKA</t>
  </si>
  <si>
    <t>{08c87d45-f995-485c-bf54-8f2f3bfd7852}</t>
  </si>
  <si>
    <t>SO 01.5</t>
  </si>
  <si>
    <t>ELEKTRICKÁ POŽIARNA SIGNALIZÁCIA</t>
  </si>
  <si>
    <t>{8d1f49fa-f1d6-41a5-9756-2ec5b2b9cbd0}</t>
  </si>
  <si>
    <t>SO 02</t>
  </si>
  <si>
    <t>{235884fa-5ef6-4677-8444-768918752dfa}</t>
  </si>
  <si>
    <t>SO 02.1</t>
  </si>
  <si>
    <t>{393d8c8b-ba53-413f-9a9a-b5535a9e6e92}</t>
  </si>
  <si>
    <t>SO 02.2</t>
  </si>
  <si>
    <t>{0c683507-f901-47c6-b44f-4672cf431084}</t>
  </si>
  <si>
    <t>SO 02.3</t>
  </si>
  <si>
    <t>{e377fc58-5948-4763-a85a-630807238ebc}</t>
  </si>
  <si>
    <t>SO 02.4</t>
  </si>
  <si>
    <t>{3e9bf994-a969-4fe9-9957-9301a74c6e8e}</t>
  </si>
  <si>
    <t>SO 02.5</t>
  </si>
  <si>
    <t>{4999583a-31a5-4782-8e5a-8b356510cd27}</t>
  </si>
  <si>
    <t>SO 03</t>
  </si>
  <si>
    <t>DVOJGARÁŽ</t>
  </si>
  <si>
    <t>{d52bd10a-568b-40a3-8711-305c8e1009b3}</t>
  </si>
  <si>
    <t>SO 04</t>
  </si>
  <si>
    <t>OPORNÝ MÚR PRI SO 01</t>
  </si>
  <si>
    <t>{06a75e42-98e6-42c6-bc68-d6b154dc43c8}</t>
  </si>
  <si>
    <t>SO 05</t>
  </si>
  <si>
    <t>OPORNÝ MÚR PRI SO 02</t>
  </si>
  <si>
    <t>{ad4eab86-808b-4f0e-92f2-fc21e773b9be}</t>
  </si>
  <si>
    <t>SO 06</t>
  </si>
  <si>
    <t>PLATÓ 1.PP</t>
  </si>
  <si>
    <t>{f96c8e6b-ef9e-480d-af81-4c3d0c0ff3b6}</t>
  </si>
  <si>
    <t>SO 07</t>
  </si>
  <si>
    <t>TERAPEUTICKÝ CHODNÍK</t>
  </si>
  <si>
    <t>{e203f8b2-c450-457c-ab9d-1538599efcb1}</t>
  </si>
  <si>
    <t>SO 08</t>
  </si>
  <si>
    <t>PLATÓ 1.NP</t>
  </si>
  <si>
    <t>{1dbda5ba-d174-46df-a33e-ced441259235}</t>
  </si>
  <si>
    <t>SO 09</t>
  </si>
  <si>
    <t>TERÉNNE ÚPRAVY</t>
  </si>
  <si>
    <t>{ac7acb46-567e-40bd-833c-96225867a183}</t>
  </si>
  <si>
    <t>SO 10</t>
  </si>
  <si>
    <t>DAŽĎOVÁ KANALIZÁCIA</t>
  </si>
  <si>
    <t>{6898881a-6fbd-483e-a3e1-324ea651fa6e}</t>
  </si>
  <si>
    <t>SO 11</t>
  </si>
  <si>
    <t>SPLAŠKOVÁ KANALIZÁCIA</t>
  </si>
  <si>
    <t>{f591b523-1c30-49a5-bdb2-168a40eda2e8}</t>
  </si>
  <si>
    <t>SO 12</t>
  </si>
  <si>
    <t>VODOVODNÁ PRÍPOJKA A AREÁLOVÝ ROZVOD</t>
  </si>
  <si>
    <t>{8e72b087-bc84-4e66-b5fb-be1719d71bf2}</t>
  </si>
  <si>
    <t>SO 13</t>
  </si>
  <si>
    <t>AREÁLOVÝ ELEKTROROZVOD</t>
  </si>
  <si>
    <t>{bcb4c275-880a-4a04-af3b-5f244fbabdfe}</t>
  </si>
  <si>
    <t>SO 14</t>
  </si>
  <si>
    <t>AREÁLOVÉ OSVETLENIE</t>
  </si>
  <si>
    <t>{ec24d891-3d6a-4ea3-9b53-d0099086c710}</t>
  </si>
  <si>
    <t>SO 15</t>
  </si>
  <si>
    <t>OPLOTENIE</t>
  </si>
  <si>
    <t>{a346b1ff-1309-44f2-917c-80bceb0a918a}</t>
  </si>
  <si>
    <t>KRYCÍ LIST ROZPOČTU</t>
  </si>
  <si>
    <t>Objekt:</t>
  </si>
  <si>
    <t>SO 01 - ZARIADENIE PRE SENIOROV 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</si>
  <si>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</si>
  <si>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</si>
  <si>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</si>
  <si>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</si>
  <si>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</si>
  <si>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</si>
  <si>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</si>
  <si>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</si>
  <si>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</si>
  <si>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</si>
  <si>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</si>
  <si>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</si>
  <si>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</si>
  <si>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</si>
  <si>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</si>
  <si>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</si>
  <si>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</si>
  <si>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</si>
  <si>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</si>
  <si>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</si>
  <si>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</si>
  <si>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</si>
  <si>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</si>
  <si>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</si>
  <si>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</si>
  <si>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</si>
  <si>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</si>
  <si>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M - Práce a dodávky M</t>
  </si>
  <si>
    <t xml:space="preserve">    33-M - Montáže dopravných zariadení, skladových zariadení a váh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</si>
  <si>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</si>
  <si>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</si>
  <si>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</si>
  <si>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</si>
  <si>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</si>
  <si>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</si>
  <si>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</si>
  <si>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</si>
  <si>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</si>
  <si>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</si>
  <si>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</si>
  <si>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</si>
  <si>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</si>
  <si>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</si>
  <si>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</si>
  <si>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</si>
  <si>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</si>
  <si>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</si>
  <si>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</si>
  <si>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</si>
  <si>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</si>
  <si>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-1926650019</t>
  </si>
  <si>
    <t>VV</t>
  </si>
  <si>
    <t>"Odkopávka pre základy"</t>
  </si>
  <si>
    <t>"od HTU -0,2 do -0,35" (0,35-0,2)*(18,075*16,375)</t>
  </si>
  <si>
    <t>Súčet</t>
  </si>
  <si>
    <t>122201109.S</t>
  </si>
  <si>
    <t>Odkopávky a prekopávky nezapažené. Príplatok k cenám za lepivosť horniny 3</t>
  </si>
  <si>
    <t>-1397192893</t>
  </si>
  <si>
    <t>44,397*0,3 'Prepočítané koeficientom množstva</t>
  </si>
  <si>
    <t>3</t>
  </si>
  <si>
    <t>131201101.S</t>
  </si>
  <si>
    <t>Výkop nezapaženej jamy v hornine 3, do 100 m3</t>
  </si>
  <si>
    <t>1788574642</t>
  </si>
  <si>
    <t>"Hĺbenie jám pre výťahovú šachtu"</t>
  </si>
  <si>
    <t>(1,2-0,35)*3,75*(0,25+0,2+2+0,3+0,35)</t>
  </si>
  <si>
    <t>131201109.S</t>
  </si>
  <si>
    <t>Hĺbenie nezapažených jám a zárezov. Príplatok za lepivosť horniny 3</t>
  </si>
  <si>
    <t>-442536318</t>
  </si>
  <si>
    <t>9,881*0,3 'Prepočítané koeficientom množstva</t>
  </si>
  <si>
    <t>5</t>
  </si>
  <si>
    <t>132201202.S</t>
  </si>
  <si>
    <t>Výkop ryhy šírky 600-2000mm horn.3 od 100 do 1000 m3</t>
  </si>
  <si>
    <t>-1719088620</t>
  </si>
  <si>
    <t xml:space="preserve">"Hĺbenie základových pásov" </t>
  </si>
  <si>
    <t>"Budova"</t>
  </si>
  <si>
    <t>"Šírky 1000 mm" (1,2-0,35)*1*((11,3+9,65+8,71+1,79+1+1,45+1,35)+(4,45+8,71))</t>
  </si>
  <si>
    <t>"Šírky 750 mm" (1,2-0,35)*0,75*(1+4,45+0,9+0,45)</t>
  </si>
  <si>
    <t>"Šírky 500 mm" (1,2-0,3)*0,5*(1,45)</t>
  </si>
  <si>
    <t>"Stĺpy"</t>
  </si>
  <si>
    <t>"Šírky 1200 mm" (1,8-0,35)*1,2*14,475</t>
  </si>
  <si>
    <t>"Šírky 1000 mm" (1,8-0,35)*1*0,85*2+(1,8-0,35)*1*(8,425)</t>
  </si>
  <si>
    <t>"Šírky 900 mm" (1,8-0,35)*0,9*(14,475+8,425)</t>
  </si>
  <si>
    <t>6</t>
  </si>
  <si>
    <t>132201209.S</t>
  </si>
  <si>
    <t>Príplatok k cenám za lepivosť pri hĺbení rýh š. nad 600 do 2 000 mm zapaž. i nezapažených, s urovnaním dna v hornine 3</t>
  </si>
  <si>
    <t>721948662</t>
  </si>
  <si>
    <t>115,89*0,3 'Prepočítané koeficientom množstva</t>
  </si>
  <si>
    <t>7</t>
  </si>
  <si>
    <t>162301131.S</t>
  </si>
  <si>
    <t>Vodorovné premiestnenie výkopku po nespevnenej ceste z horniny tr.1-4, nad 100 do 1000 m3 na vzdialenosť nad 50 do 500 m</t>
  </si>
  <si>
    <t>123409929</t>
  </si>
  <si>
    <t>"Presun zeminy po stavenisku" 44,397+115,89+9,881</t>
  </si>
  <si>
    <t>8</t>
  </si>
  <si>
    <t>167101102.S</t>
  </si>
  <si>
    <t>Nakladanie neuľahnutého výkopku z hornín tr.1-4 nad 100 do 1000 m3</t>
  </si>
  <si>
    <t>-514233253</t>
  </si>
  <si>
    <t>9</t>
  </si>
  <si>
    <t>171101111.S</t>
  </si>
  <si>
    <t xml:space="preserve">Uloženie sypaniny do násypu  nesúdržnej horníny v aktívnej zóne</t>
  </si>
  <si>
    <t>1970576881</t>
  </si>
  <si>
    <t>10</t>
  </si>
  <si>
    <t>181101102.S</t>
  </si>
  <si>
    <t>Úprava pláne v zárezoch v hornine 1-4 so zhutnením</t>
  </si>
  <si>
    <t>m2</t>
  </si>
  <si>
    <t>-1890095726</t>
  </si>
  <si>
    <t xml:space="preserve">"Úprava podložia pod základy" </t>
  </si>
  <si>
    <t>(18,075*16,375)</t>
  </si>
  <si>
    <t>Zakladanie</t>
  </si>
  <si>
    <t>11</t>
  </si>
  <si>
    <t>211971110.S</t>
  </si>
  <si>
    <t>Zhotovenie opláštenia výplne z geotextílie, v ryhe alebo v záreze so stenami šikmými o skl. do 1:2,5</t>
  </si>
  <si>
    <t>-1245616568</t>
  </si>
  <si>
    <t>"Drenáž" (16,375*2+9,65)*(0,4*4+1,75)</t>
  </si>
  <si>
    <t>12</t>
  </si>
  <si>
    <t>M</t>
  </si>
  <si>
    <t>693110004500.S</t>
  </si>
  <si>
    <t>Geotextília polypropylénová netkaná 300 g/m2</t>
  </si>
  <si>
    <t>-1497166017</t>
  </si>
  <si>
    <t>142,04*1,02 'Prepočítané koeficientom množstva</t>
  </si>
  <si>
    <t>13</t>
  </si>
  <si>
    <t>212752126.S</t>
  </si>
  <si>
    <t>Trativody z flexodrenážnych rúr DN 125</t>
  </si>
  <si>
    <t>m</t>
  </si>
  <si>
    <t>513384699</t>
  </si>
  <si>
    <t>"Drenáž" (16,375*2+9,65)</t>
  </si>
  <si>
    <t>14</t>
  </si>
  <si>
    <t>271533001.S</t>
  </si>
  <si>
    <t xml:space="preserve">Násyp pod základové konštrukcie so zhutnením z  kameniva hrubého drveného fr.32-63 mm</t>
  </si>
  <si>
    <t>455540625</t>
  </si>
  <si>
    <t>"Štrkodrva" ((11,3+3,5)*(9,65-1,2-1)-8,71*1-4,45*1-1,45*0,5)*0,1</t>
  </si>
  <si>
    <t>15</t>
  </si>
  <si>
    <t>273321411.S.R</t>
  </si>
  <si>
    <t>Betón základových dosiek, železový (bez výstuže), BETÓN EN 206:2015(01) - C25/30 - XC3(SK) - Cl 0,4 - Dmax 22 - S3</t>
  </si>
  <si>
    <t>-211102634</t>
  </si>
  <si>
    <t xml:space="preserve">"ST 01 - VÝKRES TVARU ZÁKLADOV - SO 01, 02, 03" </t>
  </si>
  <si>
    <t>"ZD1" 0,15*((0,3*2+1,11+2,19+5,61+2,19+4)*(9,65-0,35-0,45)-(3,3*2,3))</t>
  </si>
  <si>
    <t>"ZD2" 0,3*(3,75*(0,25+0,3+1,4+0,5+0,3+0,35))</t>
  </si>
  <si>
    <t>16</t>
  </si>
  <si>
    <t>273351215.S</t>
  </si>
  <si>
    <t>Debnenie stien základových dosiek, zhotovenie-dielce</t>
  </si>
  <si>
    <t>-1446088621</t>
  </si>
  <si>
    <t xml:space="preserve">"ST 06 - VÝKRES VÝSTUŽE ZÁKLADOVEJ DOSKY - SO 01, 02" </t>
  </si>
  <si>
    <t>"ZD1" 0,15*2*((0,3*2+1,11+2,19+5,61+2,19+4)+(9,65-0,35-0,45))*2</t>
  </si>
  <si>
    <t>"ZD2" 0,3*2*(3,75+(0,25+0,3+1,4+0,5+0,3+0,35))*2</t>
  </si>
  <si>
    <t>17</t>
  </si>
  <si>
    <t>273351216.S</t>
  </si>
  <si>
    <t>Debnenie stien základových dosiek, odstránenie-dielce</t>
  </si>
  <si>
    <t>-1236760063</t>
  </si>
  <si>
    <t>18</t>
  </si>
  <si>
    <t>273361821.S</t>
  </si>
  <si>
    <t>Výstuž základových dosiek z ocele B500 (10505)</t>
  </si>
  <si>
    <t>t</t>
  </si>
  <si>
    <t>1883866033</t>
  </si>
  <si>
    <t>"ST 06 - VÝKRES VÝSTUŽE ZÁKLADOVEJ DOSKY - SO 01, 02" 127,596/1000</t>
  </si>
  <si>
    <t>19</t>
  </si>
  <si>
    <t>273362021.S</t>
  </si>
  <si>
    <t>Výstuž základových dosiek zo zvár. sietí KARI</t>
  </si>
  <si>
    <t>-1898525416</t>
  </si>
  <si>
    <t>"ST 06 - VÝKRES VÝSTUŽE ZÁKLADOVEJ DOSKY - SO 01, 02" 939,310/1000</t>
  </si>
  <si>
    <t>20</t>
  </si>
  <si>
    <t>274321411.S.R</t>
  </si>
  <si>
    <t>Betón základových pásov, železový (bez výstuže), STN EN 206:2015(01) - C25/30 - XC3(SK) - Cl 0.4 - Dmax22 - S3</t>
  </si>
  <si>
    <t>323821043</t>
  </si>
  <si>
    <t>"Šírky 1000 mm" (1,8-0,95)*1*0,85*2+(1,8-0,35)*1*(8,425)</t>
  </si>
  <si>
    <t>"Šírky 900 mm" (1,8-0,95)*0,9*(14,475+8,425)</t>
  </si>
  <si>
    <t>21</t>
  </si>
  <si>
    <t>274361821.S</t>
  </si>
  <si>
    <t>Výstuž základových pásov z ocele B500 (10505)</t>
  </si>
  <si>
    <t>-510061189</t>
  </si>
  <si>
    <t>"ST 05 - VÝKRES VÝSTUŽE ZÁKLADOVÝCH PÁSOV - SO 01, 02, 03 - podiel z výstuže" (8620,818-(8620,818/221*16,405))/2/1000</t>
  </si>
  <si>
    <t>Zvislé a kompletné konštrukcie</t>
  </si>
  <si>
    <t>22</t>
  </si>
  <si>
    <t>311233141.S</t>
  </si>
  <si>
    <t>Murivo nosné (m3) z tehál pálených dierovaných brúsených na pero a drážku hrúbky 300 mm, na maltu pre tenké škáry</t>
  </si>
  <si>
    <t>1282257831</t>
  </si>
  <si>
    <t>"1.PP"</t>
  </si>
  <si>
    <t>(3,15*4,55+3*(4,02+0,14*2+4,5)-"Odpočet otvorov"(0,98*2,01*2))*0,3</t>
  </si>
  <si>
    <t>"1.NP"</t>
  </si>
  <si>
    <t>(3,25*((16,1-0,4+17,8-1)*2+(0,3+2,5+0,14*7+1,61+0,7+0,3+3,6+5,46+3,7+1,43+3,15+3,7+0,15+2,12+6,35)))*0,3</t>
  </si>
  <si>
    <t>-"Odpočet otvorov"0,3*(2,6*2,89+3*1+2*2*4+2*2,35*3+1*2*3+1,33*2,01*2)</t>
  </si>
  <si>
    <t>"2.NP"</t>
  </si>
  <si>
    <t>-"Odpočet otvorov"0,3*(2,6*2,89+3*1+1*2*3+2*2*7+1,33*2,01*2)</t>
  </si>
  <si>
    <t>"Strecha - Atika"</t>
  </si>
  <si>
    <t>0,3*0,75*(17,4*2-0,3-2-0,2+15,7*2-0,6-0,2-3-0,3)</t>
  </si>
  <si>
    <t>317160172.S</t>
  </si>
  <si>
    <t>Keramický preklad nenosný šírky 145 mm, výšky 71 mm, dĺžky 1250 mm</t>
  </si>
  <si>
    <t>ks</t>
  </si>
  <si>
    <t>-1920769427</t>
  </si>
  <si>
    <t>"02 - SO 01, 02, 03 - PÔDORYS 1.PP"</t>
  </si>
  <si>
    <t>"KP14,5 - 1,25" 10/2</t>
  </si>
  <si>
    <t>"03 - SO 01, SO 02 - PÔDORYS 1.NP"</t>
  </si>
  <si>
    <t>"KP7 - 1,25" 9</t>
  </si>
  <si>
    <t>"04 - SO 01, SO 02 - PÔDORYS 2.NP"</t>
  </si>
  <si>
    <t>24</t>
  </si>
  <si>
    <t>317160174.S</t>
  </si>
  <si>
    <t>Keramický preklad nenosný šírky 145 mm, výšky 71 mm, dĺžky 1750 mm</t>
  </si>
  <si>
    <t>1117797565</t>
  </si>
  <si>
    <t>"KP14,5 - 1,75" 4/2</t>
  </si>
  <si>
    <t>"KP14,5 - 1,75" 5</t>
  </si>
  <si>
    <t>25</t>
  </si>
  <si>
    <t>317160177.S</t>
  </si>
  <si>
    <t>Keramický preklad nenosný šírky 145 mm, výšky 71 mm, dĺžky 2500 mm</t>
  </si>
  <si>
    <t>1702249751</t>
  </si>
  <si>
    <t>"KP14,5 - 2,5" 1</t>
  </si>
  <si>
    <t>26</t>
  </si>
  <si>
    <t>317160312.S</t>
  </si>
  <si>
    <t>Keramický preklad nosný šírky 70 mm, výšky 238 mm, dĺžky 1250 mm</t>
  </si>
  <si>
    <t>-855241767</t>
  </si>
  <si>
    <t xml:space="preserve">"ST 02 - VÝKRES TVARU 1.PP - SO 01, 02" </t>
  </si>
  <si>
    <t>"PR1" 8</t>
  </si>
  <si>
    <t>"ST 03 - VÝKRES TVARU 1.NP - SO 01, 02"</t>
  </si>
  <si>
    <t>"PR1" 9</t>
  </si>
  <si>
    <t>"ST 04 - VÝKRES TVARU 2.NP - SO 01, 02"</t>
  </si>
  <si>
    <t>27</t>
  </si>
  <si>
    <t>317160314.S</t>
  </si>
  <si>
    <t>Keramický preklad nosný šírky 70 mm, výšky 238 mm, dĺžky 1750 mm</t>
  </si>
  <si>
    <t>1556087749</t>
  </si>
  <si>
    <t>"PR2" 8</t>
  </si>
  <si>
    <t>28</t>
  </si>
  <si>
    <t>317160317.S</t>
  </si>
  <si>
    <t>Keramický preklad nosný šírky 70 mm, výšky 238 mm, dĺžky 2500 mm</t>
  </si>
  <si>
    <t>1684202443</t>
  </si>
  <si>
    <t>"PR3" 21</t>
  </si>
  <si>
    <t>29</t>
  </si>
  <si>
    <t>317160320.S</t>
  </si>
  <si>
    <t>Keramický preklad nosný šírky 70 mm, výšky 238 mm, dĺžky 3250 mm</t>
  </si>
  <si>
    <t>-1819494964</t>
  </si>
  <si>
    <t>"KP7 - 3,25" 4</t>
  </si>
  <si>
    <t>30</t>
  </si>
  <si>
    <t>317160321.S</t>
  </si>
  <si>
    <t>Keramický preklad nosný šírky 70 mm, výšky 238 mm, dĺžky 3500 mm</t>
  </si>
  <si>
    <t>898231461</t>
  </si>
  <si>
    <t>"PR4" 6</t>
  </si>
  <si>
    <t>31</t>
  </si>
  <si>
    <t>317165111.S</t>
  </si>
  <si>
    <t>Podomietkový žalúziový kastlík z purenitu šírky 164 mm, výšky 249/279 mm, dĺžky 1000 mm</t>
  </si>
  <si>
    <t>-1184823686</t>
  </si>
  <si>
    <t>"O03 - 1000x2000 mm - 4 ks" 4</t>
  </si>
  <si>
    <t>"O04 - 1000x2000 mm - 2 ks" 2</t>
  </si>
  <si>
    <t>32</t>
  </si>
  <si>
    <t>317165113.S</t>
  </si>
  <si>
    <t>Podomietkový žalúziový kastlík z purenitu šírky 164 mm, výšky 249/279 mm, dĺžky 2000 mm</t>
  </si>
  <si>
    <t>1762945834</t>
  </si>
  <si>
    <t>"O05 - 2000x2000 mm - 10 ks" 10</t>
  </si>
  <si>
    <t>"O06 - 2000x2000 mm - 1 ks" 1</t>
  </si>
  <si>
    <t>"O08 - 2000x2350 mm - 3 ks" 3</t>
  </si>
  <si>
    <t>33</t>
  </si>
  <si>
    <t>331321610.S.R</t>
  </si>
  <si>
    <t>Betón stĺpov a pilierov hranatých, ťahadiel, rámových stojok, vzpier, železový (bez výstuže) STN EN 206:2015(01) - C30/37 - XC3(SK) - Cl 0.4 - Dmax22 - S3</t>
  </si>
  <si>
    <t>-861750710</t>
  </si>
  <si>
    <t>"ST 2 - VÝKRES TVARU 1.PP - SO 01, 02"</t>
  </si>
  <si>
    <t>"250x250 mm - 10 ks" 0,25*0,25*(3,1+0,95)*10</t>
  </si>
  <si>
    <t>34</t>
  </si>
  <si>
    <t>331351101.S</t>
  </si>
  <si>
    <t>Debnenie hranatých stĺpov prierezu pravouhlého štvoruholníka výšky do 4 m, zhotovenie-dielce</t>
  </si>
  <si>
    <t>-1393983731</t>
  </si>
  <si>
    <t>"250x250 mm - 10 ks" 0,25*4*(3,1+0,95)*10</t>
  </si>
  <si>
    <t>35</t>
  </si>
  <si>
    <t>331351102.S</t>
  </si>
  <si>
    <t>Debnenie hranatých stĺpov prierezu pravouhlého štvoruholníka výšky do 4 m, odstránenie-dielce</t>
  </si>
  <si>
    <t>920969480</t>
  </si>
  <si>
    <t>36</t>
  </si>
  <si>
    <t>341321410.S.R</t>
  </si>
  <si>
    <t>Betón stien a priečok, železový (bez výstuže) STN EN 206:2015(01) - C25/30 - XC3(SK) - Cl 0.4 - Dmax22 - S3</t>
  </si>
  <si>
    <t>-572970863</t>
  </si>
  <si>
    <t>"St1" 0,3*(3,15*(2+0,2+6,05))</t>
  </si>
  <si>
    <t>"St2" 0,3*(3,15*15,7-(2,19*2,45*2+2*2+3*0,75))</t>
  </si>
  <si>
    <t>"St3" 0,3*(3,15*(3,7+0,3+4,25))</t>
  </si>
  <si>
    <t>"St4" 0,3*(3,15*15,7)</t>
  </si>
  <si>
    <t>"St5" 0,2*(3,15*3,2)</t>
  </si>
  <si>
    <t>"ST6" 0,2*((3,15*2)-(1,4*2,2))</t>
  </si>
  <si>
    <t>"ST 3 - VÝKRES TVARU 1.NP - SO 01, 02"</t>
  </si>
  <si>
    <t>"St1" 0,3*(3,25*(0,3+2+0,2))</t>
  </si>
  <si>
    <t>"St4" 0,3*(3,25*3,2)</t>
  </si>
  <si>
    <t>"St5" 0,2*(3,25*3,2)</t>
  </si>
  <si>
    <t>"ST6" 0,2*((3,25*2)-(1,4*2,2))</t>
  </si>
  <si>
    <t>"ST 4 - VÝKRES TVARU 2.NP - SO 01, 02"</t>
  </si>
  <si>
    <t>"St1" 0,3*((11,35-6,8)*(0,3+2+0,2))</t>
  </si>
  <si>
    <t>"St4" 0,3*((11,35-6,8)*3,2)</t>
  </si>
  <si>
    <t>"St5" 0,2*((11,35-6,8)*3,2)</t>
  </si>
  <si>
    <t>"ST6" 0,2*(((11,35-6,8)*2)-(1,4*2,2))</t>
  </si>
  <si>
    <t>37</t>
  </si>
  <si>
    <t>341351105.S</t>
  </si>
  <si>
    <t>Debnenie stien a priečok obojstranné zhotovenie-dielce</t>
  </si>
  <si>
    <t>133750796</t>
  </si>
  <si>
    <t>"St1" 2*(3,15*(2+0,2+6,05))</t>
  </si>
  <si>
    <t>"St2" 2*(3,15*15,7-(2,19*2,45*2+2*2+3*0,75))+0,3*((2,19+2,45)*2+2+2+3+0,75)</t>
  </si>
  <si>
    <t>"St3" 2*(3,15*(3,7+0,3+4,25))</t>
  </si>
  <si>
    <t>"St4" 2*(3,15*15,7)</t>
  </si>
  <si>
    <t>"St5" 2*(3,15*3,2)</t>
  </si>
  <si>
    <t>"ST6" 2*((3,15*2)-(1,4*2,2))+0,3*(1,4+2,2*2)</t>
  </si>
  <si>
    <t>"St1" 2*(3,25*(0,3+2+0,2))</t>
  </si>
  <si>
    <t>"St4" 2*(3,25*3,2)</t>
  </si>
  <si>
    <t>"St5" 2*(3,25*3,2)</t>
  </si>
  <si>
    <t>"ST6" 2*((3,25*2)-(1,4*2,2))+0,2*(1,4+2,2*2)</t>
  </si>
  <si>
    <t>"St1" 2*((11,35-6,8)*(0,3+2+0,2))</t>
  </si>
  <si>
    <t>"St4" 2*((11,35-6,8)*3,2)</t>
  </si>
  <si>
    <t>"St5" 2*((11,35-6,8)*3,2)</t>
  </si>
  <si>
    <t>"ST6" 2*(((11,35-6,8)*2)-(1,4*2,2))+0,2*(1,4+2,2*2)</t>
  </si>
  <si>
    <t>38</t>
  </si>
  <si>
    <t>341351106.S</t>
  </si>
  <si>
    <t>Debnenie stien a priečok obojstranné odstránenie-dielce</t>
  </si>
  <si>
    <t>-1511278178</t>
  </si>
  <si>
    <t>39</t>
  </si>
  <si>
    <t>341361821.S</t>
  </si>
  <si>
    <t>Výstuž stien a priečok B500 (10505)</t>
  </si>
  <si>
    <t>53880262</t>
  </si>
  <si>
    <t>"ST 07 - VÝKRES VÝSTUŽE STIEN A STĹPOV - SO 01, 02" 6309,396/1000</t>
  </si>
  <si>
    <t>40</t>
  </si>
  <si>
    <t>342240161.S</t>
  </si>
  <si>
    <t>Priečky z tehál pálených dierovaných brúsených na pero a drážku hrúbky 140 mm, na maltu pre tenké škáry</t>
  </si>
  <si>
    <t>691017808</t>
  </si>
  <si>
    <t>3,1*(4,25*2+3,7*2+6,52+1,91*3)-"Odpočet otvorov"(0,98*2,01*3+0,88*2,01*2+1,33*2,01*2)</t>
  </si>
  <si>
    <t>3,25*(0,35+2,3+3,7*2+4,25*2+0,46+0,6+3,45+2,31+0,14*3+0,43+1,61+3,15+2,31*2+1,43+3,7*2)-"Odpočet otvorov"(1,35*2,01*2+1,33*2,01*4+1*2,01)</t>
  </si>
  <si>
    <t>41</t>
  </si>
  <si>
    <t>342948112.S</t>
  </si>
  <si>
    <t>Ukotvenie priečok k murovaným konštrukciám priskrutkovaním</t>
  </si>
  <si>
    <t>-418238456</t>
  </si>
  <si>
    <t>"1.PP" 3,1*9</t>
  </si>
  <si>
    <t>"1.NP" 3,25*20</t>
  </si>
  <si>
    <t>"2.NP" 3,25*20</t>
  </si>
  <si>
    <t>42</t>
  </si>
  <si>
    <t>342948113.S</t>
  </si>
  <si>
    <t>Ukotvenie priečok k betónovým konštrukciám priskrutkovaním</t>
  </si>
  <si>
    <t>-589362642</t>
  </si>
  <si>
    <t>"1.PP" 3,1*7</t>
  </si>
  <si>
    <t>Vodorovné konštrukcie</t>
  </si>
  <si>
    <t>43</t>
  </si>
  <si>
    <t>411321414.S.R</t>
  </si>
  <si>
    <t xml:space="preserve">Betón stropov doskových a trámových,  železový STN EN 206:2015(01) - C25/30 - XC1(SK) - Cl 0.4 - Dmax22 - S3</t>
  </si>
  <si>
    <t>230446904</t>
  </si>
  <si>
    <t>0,2*(17,4*15,7-3*2)</t>
  </si>
  <si>
    <t>0,2*(17,4*15,7-3*2)+0,2*(3,5*2,5)</t>
  </si>
  <si>
    <t>44</t>
  </si>
  <si>
    <t>411321414.S.R1</t>
  </si>
  <si>
    <t xml:space="preserve">Betón stropov doskových a trámových,  železový STN EN 206:2015(01) - C25/30 - XC3(SK) - Cl 0.4 - Dmax22 - S3</t>
  </si>
  <si>
    <t>-1021768174</t>
  </si>
  <si>
    <t>0,2*(2,25*7,2)+0,23*0,2*(2,05*2+7,2)</t>
  </si>
  <si>
    <t>45</t>
  </si>
  <si>
    <t>411321616.S.R</t>
  </si>
  <si>
    <t xml:space="preserve">Betón stropov doskových a trámových,  železový STN EN 206:2015(01) - C30/37 - XC1(SK) - Cl 0.4 - Dmax22 - S3</t>
  </si>
  <si>
    <t>-338257429</t>
  </si>
  <si>
    <t>"ST 02 - VÝKRES TVARU 1.PP - SO 01, 02"</t>
  </si>
  <si>
    <t>0,2*(15,7*(0,3+3,7+0,3+4,25+0,3)-3*2)+0,25*(15,7*(4,275+0,25+3,775+0,25))+0,25*0,3*((0,3+4,275+0,25+3,775+0,25)*2+15,7-0,25)</t>
  </si>
  <si>
    <t>46</t>
  </si>
  <si>
    <t>411351101.S</t>
  </si>
  <si>
    <t>Debnenie stropov doskových zhotovenie-dielce</t>
  </si>
  <si>
    <t>-1976971708</t>
  </si>
  <si>
    <t>(15,7*(0,3+3,7+0,3+4,25+0,3)-3*2)+(15,7*(4,275+0,25+3,775+0,25))</t>
  </si>
  <si>
    <t>(17,4*15,7-3*2)+(2,25*7,2)</t>
  </si>
  <si>
    <t>(17,4*15,7-3*2)+(3,5*2,5)+(2,25*7,2)</t>
  </si>
  <si>
    <t>47</t>
  </si>
  <si>
    <t>411351102.S</t>
  </si>
  <si>
    <t>Debnenie stropov doskových odstránenie-dielce</t>
  </si>
  <si>
    <t>-1200471020</t>
  </si>
  <si>
    <t>48</t>
  </si>
  <si>
    <t>411354173.S</t>
  </si>
  <si>
    <t>Podporná konštrukcia stropov výšky do 4 m pre zaťaženie do 12 kPa zhotovenie</t>
  </si>
  <si>
    <t>-638425248</t>
  </si>
  <si>
    <t>49</t>
  </si>
  <si>
    <t>411354174.S</t>
  </si>
  <si>
    <t>Podporná konštrukcia stropov výšky do 4 m pre zaťaženie do 12 kPa odstránenie</t>
  </si>
  <si>
    <t>-2016305530</t>
  </si>
  <si>
    <t>50</t>
  </si>
  <si>
    <t>411355302.S</t>
  </si>
  <si>
    <t>Denný prenájom ručného systému svorky na debnenie čela dosky uloženej na bet. alebo žb. stene, pre hr. stropu nad 200 mm do 300 mm</t>
  </si>
  <si>
    <t>-1723004312</t>
  </si>
  <si>
    <t>(15,7+(0,3+3,7+0,3+4,25+0,3)+3+2)*2+2*(15,7+(4,275+0,25+3,775+0,25))</t>
  </si>
  <si>
    <t>2*(17,4+15,7+3+2)+2*(2,25+7,2)</t>
  </si>
  <si>
    <t>2*(17,4+15,7+3+2)+2*(3,5+2,5)+2*(2,25+7,2)</t>
  </si>
  <si>
    <t>309,8*10 'Prepočítané koeficientom množstva</t>
  </si>
  <si>
    <t>51</t>
  </si>
  <si>
    <t>411355321.S</t>
  </si>
  <si>
    <t>Montáž debnenia čela dosky svorkou uloženej na bet. alebo žb. stene vrátane debniacej dosky</t>
  </si>
  <si>
    <t>774210307</t>
  </si>
  <si>
    <t>52</t>
  </si>
  <si>
    <t>411355331.S</t>
  </si>
  <si>
    <t>Demontáž debnenia čela dosky svorkou uloženej na bet. alebo žb. stene vrátane debniacej dosky</t>
  </si>
  <si>
    <t>-477133346</t>
  </si>
  <si>
    <t>53</t>
  </si>
  <si>
    <t>411361821.S</t>
  </si>
  <si>
    <t>Výstuž stropov doskových, trámových, vložkových,konzolových alebo balkónových, B500 (10505)</t>
  </si>
  <si>
    <t>1874680571</t>
  </si>
  <si>
    <t>"ST 09 - VÝKRES VÝSTUŽE STROPU 1.PP - SO 01, 02" 7028,644/1000</t>
  </si>
  <si>
    <t>"DIŠTANČNÉ PÁSY - VÝŠKA 100mm" 225/2*0,481/1000</t>
  </si>
  <si>
    <t>"DIŠTANČNÉ PÁSY - VÝŠKA 150mm" 278/2*0,646/1000</t>
  </si>
  <si>
    <t>"ST 10 - VÝKRES VÝSTUŽE STROPU 1.NP - SO 01, 02" 5819,783/1000</t>
  </si>
  <si>
    <t>"DIŠTANČNÉ PÁSY - VÝŠKA 80mm" 32/2*0,454/1000</t>
  </si>
  <si>
    <t>"DIŠTANČNÉ PÁSY - VÝŠKA 100mm" 505/2*0,481/1000</t>
  </si>
  <si>
    <t>"ST 11 - VÝKRES VÝSTUŽE STROPU 2.NP - SO 01, 02" 4591,714/1000</t>
  </si>
  <si>
    <t>"DIŠTANČNÉ PÁSY - VÝŠKA 100mm" 544/2*0,481/1000</t>
  </si>
  <si>
    <t>54</t>
  </si>
  <si>
    <t>411365004.S.R</t>
  </si>
  <si>
    <t>Nosný tepelnoizolačný prvok pre železobetónové konzoly - termokôš pre konzolové balkóny 1000 mm</t>
  </si>
  <si>
    <t>1482551073</t>
  </si>
  <si>
    <t>"IS1" 4</t>
  </si>
  <si>
    <t>"IS2" 3</t>
  </si>
  <si>
    <t>55</t>
  </si>
  <si>
    <t>411365031.S.R</t>
  </si>
  <si>
    <t>Nosný tepelnoizolačný prvok pre napojenie železobetónovej konzoly termokôš dĺžky 200 mm</t>
  </si>
  <si>
    <t>-1413783720</t>
  </si>
  <si>
    <t>"IS3" 1</t>
  </si>
  <si>
    <t>56</t>
  </si>
  <si>
    <t>413351107.S</t>
  </si>
  <si>
    <t>Debnenie nosníka zhotovenie-dielce</t>
  </si>
  <si>
    <t>-1760884195</t>
  </si>
  <si>
    <t>0,25*2*((0,3+4,275+0,25+3,775+0,25)*2+15,7-0,25)</t>
  </si>
  <si>
    <t>0,23*2*(2,05*2+7,2)</t>
  </si>
  <si>
    <t>57</t>
  </si>
  <si>
    <t>413351108.S</t>
  </si>
  <si>
    <t>Debnenie nosníka odstránenie-dielce</t>
  </si>
  <si>
    <t>466958010</t>
  </si>
  <si>
    <t>58</t>
  </si>
  <si>
    <t>417321515.S.R</t>
  </si>
  <si>
    <t>Betón stužujúcich pásov a vencov železový STN EN 206:2015(01) - C25/30 - XC3(SK) - Cl 0.4 - Dmax22 - S3</t>
  </si>
  <si>
    <t>1159637108</t>
  </si>
  <si>
    <t>0,3*0,25*(17,4*2-0,3-2-0,2+15,7*2-0,6-0,2-3-0,3)</t>
  </si>
  <si>
    <t>59</t>
  </si>
  <si>
    <t>417351115.S</t>
  </si>
  <si>
    <t>Debnenie bočníc stužujúcich pásov a vencov vrátane vzpier zhotovenie</t>
  </si>
  <si>
    <t>-630409149</t>
  </si>
  <si>
    <t>2*0,25*(17,4*2-0,3-2-0,2+15,7*2-0,6-0,2-3-0,3)</t>
  </si>
  <si>
    <t>60</t>
  </si>
  <si>
    <t>417351116.S</t>
  </si>
  <si>
    <t>Debnenie bočníc stužujúcich pásov a vencov vrátane vzpier odstránenie</t>
  </si>
  <si>
    <t>1584618197</t>
  </si>
  <si>
    <t>61</t>
  </si>
  <si>
    <t>430321414.S.R</t>
  </si>
  <si>
    <t>Schodiskové konštrukcie, betón železový STN EN 206:2015(01) - C25/30 - XC1(SK) - Cl 0.4 - Dmax22 - S3</t>
  </si>
  <si>
    <t>-2130917142</t>
  </si>
  <si>
    <t>"ST 08 - VÝKRES VÝSTUŽE SCHODÍSK - SO 01, 02"</t>
  </si>
  <si>
    <t>(1,22-0,38)*1,6*4</t>
  </si>
  <si>
    <t>62</t>
  </si>
  <si>
    <t>430361821.S</t>
  </si>
  <si>
    <t>Výstuž schodiskových konštrukcií z betonárskej ocele B500 (10505)</t>
  </si>
  <si>
    <t>1542715740</t>
  </si>
  <si>
    <t>"ST 08 - VÝKRES VÝSTUŽE SCHODÍSK - SO 01, 02" 896,070/1000</t>
  </si>
  <si>
    <t>63</t>
  </si>
  <si>
    <t>431351121.S</t>
  </si>
  <si>
    <t>Debnenie do 4 m výšky - podest a podstupňových dosiek pôdorysne priamočiarych zhotovenie</t>
  </si>
  <si>
    <t>-315527024</t>
  </si>
  <si>
    <t>64</t>
  </si>
  <si>
    <t>431351122.S</t>
  </si>
  <si>
    <t>Debnenie do 4 m výšky - podest a podstupňových dosiek pôdorysne priamočiarych odstránenie</t>
  </si>
  <si>
    <t>-11048582</t>
  </si>
  <si>
    <t>65</t>
  </si>
  <si>
    <t>433351131.S</t>
  </si>
  <si>
    <t>Debnenie - vrátane podpernej konštrukcie - schodníc pôdorysne priamočiarych zhotovenie</t>
  </si>
  <si>
    <t>-2061706490</t>
  </si>
  <si>
    <t>66</t>
  </si>
  <si>
    <t>433351132.S</t>
  </si>
  <si>
    <t>Debnenie - vrátane podpernej konštrukcie - schodníc pôdorysne priamočiarych odstránenie</t>
  </si>
  <si>
    <t>-1767446317</t>
  </si>
  <si>
    <t>Úpravy povrchov, podlahy, osadenie</t>
  </si>
  <si>
    <t>67</t>
  </si>
  <si>
    <t>611460112.S</t>
  </si>
  <si>
    <t>Príprava vnútorného podkladu stropov na betónové podklady kontaktným mostíkom</t>
  </si>
  <si>
    <t>1354989083</t>
  </si>
  <si>
    <t xml:space="preserve">"Vnútorné omietky stropov - penetrácia na betónový povrch" </t>
  </si>
  <si>
    <t>"1.PP" 32,46</t>
  </si>
  <si>
    <t>"1.NP" 32,92</t>
  </si>
  <si>
    <t>"2.NP" 31,48</t>
  </si>
  <si>
    <t>68</t>
  </si>
  <si>
    <t>611460272.S</t>
  </si>
  <si>
    <t>Vnútorná omietka stropov sadrová, hr. 10 mm</t>
  </si>
  <si>
    <t>546836477</t>
  </si>
  <si>
    <t>69</t>
  </si>
  <si>
    <t>612460112.S</t>
  </si>
  <si>
    <t>Príprava vnútorného podkladu stien na betónové podklady kontaktným mostíkom</t>
  </si>
  <si>
    <t>76363744</t>
  </si>
  <si>
    <t xml:space="preserve">"Vnútorné omietky stien - penetrácia na betónový povrch" </t>
  </si>
  <si>
    <t>"1.PP - obvodové steny"</t>
  </si>
  <si>
    <t>3,15*(2,4+3,6+6,05+3,2+2,2+3,1)+2,8*(1,9+1,4+1+1,8+2+3,7+4,25+4,02+4,5)</t>
  </si>
  <si>
    <t>-"Odpočet otvorov"((2,19*2,45)*2+2*2+3*0,7+1,4*2,22)</t>
  </si>
  <si>
    <t>+"Ostenie otvorov"0,3*((2,19+2,45*2)*2+2*4+(3+0,7)*2+1,4+2*2,22)</t>
  </si>
  <si>
    <t>"1.NP - výťahová šachta z vonku"</t>
  </si>
  <si>
    <t>3,1*(3,2+0,5+1,4+0,3)</t>
  </si>
  <si>
    <t>-"Odpočet otvorov" (1,4*2,2)</t>
  </si>
  <si>
    <t>+"Ostenie otvorov" 0,2*(1,4+2,2*2)</t>
  </si>
  <si>
    <t>"2.NP - výťahová šachta z vonku"</t>
  </si>
  <si>
    <t>70</t>
  </si>
  <si>
    <t>612460121.S</t>
  </si>
  <si>
    <t>Príprava vnútorného podkladu stien penetráciou základnou</t>
  </si>
  <si>
    <t>618805715</t>
  </si>
  <si>
    <t xml:space="preserve">"Vnútorné omietky stien - penetrácia" </t>
  </si>
  <si>
    <t>"1.PP - vnútorné steny"</t>
  </si>
  <si>
    <t>3,15*(4,55*2+0,3+3,1+8,25)+2,8*(1,91*8+1,9+1,4+1+1,8+3,7+2+4,02+4,25+4,25*2+4,5+6,52*2+1,65*2)</t>
  </si>
  <si>
    <t>-"Odpočet otvorov"((1,33*2,01)*4+(0,98*2,01)*10+(0,88*2,01)*4)</t>
  </si>
  <si>
    <t>"1.NP - vnútorné steny"</t>
  </si>
  <si>
    <t>3,1*(6,05+3,6+1,75+2,41+0,3*3+0,655+1,645+3,86+3)</t>
  </si>
  <si>
    <t>2,8*((0,35+3,9+3,2+0,57+3,59+(3,7+2,12+3,7+6,35+3,7+4,25+3,45+2,31)*2+1,43+2,31+8,25+1,8+4,6)*2+4,86+1,8+5,46+0,4)</t>
  </si>
  <si>
    <t>-"Odpočet otvorov"(2,89*2,6+(3*1)*2+(2*2)*4+(2*1)*3+(2*2,35)*3)</t>
  </si>
  <si>
    <t>+"Ostenie otvorov"0,3*(2,89*2+2,6+(2+2,35*2)*3)+0,3*((3+1)*2+(2+2)*4+(2+1)*3)*2</t>
  </si>
  <si>
    <t>-"Odpočet otvorov"(1,33*2,01*14+1,35*2,01*4)</t>
  </si>
  <si>
    <t>"2.NP - vnútorné steny"</t>
  </si>
  <si>
    <t>-"Odpočet otvorov"(2,89*2,6+(3*1)*2+(2*2)*7+(2*1)*3)</t>
  </si>
  <si>
    <t>+"Ostenie otvorov"0,3*(2,89*2+2,6)+0,3*((3+1)*2+(2+2)*7+(2+1)*3)*2</t>
  </si>
  <si>
    <t>71</t>
  </si>
  <si>
    <t>612460201.S</t>
  </si>
  <si>
    <t>Vnútorná omietka stien vápenná jadrová (hrubá), hr. 10 mm</t>
  </si>
  <si>
    <t>1166190329</t>
  </si>
  <si>
    <t>"Vnútorná omietka pod obklad" 255,02</t>
  </si>
  <si>
    <t>72</t>
  </si>
  <si>
    <t>612460272.S</t>
  </si>
  <si>
    <t>Vnútorná omietka stien sadrová, hr. 10 mm</t>
  </si>
  <si>
    <t>1091238359</t>
  </si>
  <si>
    <t>"Vnútorné omietky stien - penetrácia na betónový povrch" 153,856</t>
  </si>
  <si>
    <t>"Vnútorné omietky stien - penetrácia" 1289,897</t>
  </si>
  <si>
    <t>-"Odpočet - Vnútorná omietka pod obklad" 255,02</t>
  </si>
  <si>
    <t>73</t>
  </si>
  <si>
    <t>612481031.S</t>
  </si>
  <si>
    <t>Rohový profil z pozinkovaného plechu pre hrúbku omietky 8 až 12 mm</t>
  </si>
  <si>
    <t>1130525899</t>
  </si>
  <si>
    <t>"Rohový profil" 3,15*9+2,8*32+3,1*8+2,8*57+3,1*8+2,8*57</t>
  </si>
  <si>
    <t>"Ostenie otvorov"</t>
  </si>
  <si>
    <t>((2,19+2,45*2)*2+2*4+(3+0,7)*2+1,4+2*2,22)</t>
  </si>
  <si>
    <t>(2,89*2+2,6+(2+2,35*2)*3)+((3+1)*2+(2+2)*4+(2+1)*3)*2</t>
  </si>
  <si>
    <t>(2,89*2+2,6)+((3+1)*2+(2+2)*7+(2+1)*3)*2</t>
  </si>
  <si>
    <t>74</t>
  </si>
  <si>
    <t>621460121.S</t>
  </si>
  <si>
    <t>Príprava vonkajšieho podkladu podhľadov penetráciou základnou</t>
  </si>
  <si>
    <t>1288193106</t>
  </si>
  <si>
    <t xml:space="preserve">"FASÁDNA OMIETKA SILIKÓNOVÁ, ZRNO 1,5, ŠKRABANÁ, ODTIEŇ: ČISTÁ BIELA / ANTRACITOVÁ/SÉPIOVÁ HNEDÁ" </t>
  </si>
  <si>
    <t>"Podhľad 1.PP"</t>
  </si>
  <si>
    <t>(4,025+0,35*2+3,675)*(3,825*2+3,85+3,9+0,4*2)</t>
  </si>
  <si>
    <t>75</t>
  </si>
  <si>
    <t>621461052.S.R</t>
  </si>
  <si>
    <t>Vonkajšia omietka podhľadov pastovitá silikónová roztieraná, hr. 1,5 mm, ANTRACITOVÁ</t>
  </si>
  <si>
    <t>362680778</t>
  </si>
  <si>
    <t xml:space="preserve">"FASÁDNA OMIETKA SILIKÓNOVÁ, ZRNO 1,5 mm, ŠKRABANÁ, ODTIEŇ: ANTRACITOVÁ" </t>
  </si>
  <si>
    <t>76</t>
  </si>
  <si>
    <t>621461052.S.R-V</t>
  </si>
  <si>
    <t>Vonkajšia omietka podhľadov pastovitá silikónová roztieraná, hr. 1,5 mm, ANTRACITOVÁ - VZORKOVANIE</t>
  </si>
  <si>
    <t>-1004404848</t>
  </si>
  <si>
    <t>"TS - Postup realizácie fasádnych omietok" 3*2</t>
  </si>
  <si>
    <t>77</t>
  </si>
  <si>
    <t>622460121.S</t>
  </si>
  <si>
    <t>Príprava vonkajšieho podkladu stien penetráciou základnou</t>
  </si>
  <si>
    <t>2067906070</t>
  </si>
  <si>
    <t>"Stĺpy" 0,25*4*2,8*10</t>
  </si>
  <si>
    <t>"Fasáda" 44,73+11,35*5+16,91*2+12,48*6+1,48*4+18,7*2</t>
  </si>
  <si>
    <t>-"Odpočet otvorov"(3*0,75+2*2+2,19*2,45*2)</t>
  </si>
  <si>
    <t xml:space="preserve">"Ostenie otvoru" </t>
  </si>
  <si>
    <t>"O01 - 3000x700 mm - 1 ks" 1*(3+0,7)*2*0,35</t>
  </si>
  <si>
    <t>"O02 - 2000x2000 mm - 1 ks" 1*(2+2)*2*0,35</t>
  </si>
  <si>
    <t>"D01 - 2 190×2 450 mm - 1 ks" 1*(2,19+2,45)*2*0,35</t>
  </si>
  <si>
    <t>"D02 - 2 190×2 450 mm - 1 ks" 1*(2,19+2,45)*2*0,35</t>
  </si>
  <si>
    <t>Medzisúčet</t>
  </si>
  <si>
    <t xml:space="preserve">"FASÁDNA OMIETKA SILIKÓNOVÁ, VALČEKOVANÁ, ZRNO 3, ŠKRABANÁ, ODTIEŇ: SVETLO BÉŽOVÁ" </t>
  </si>
  <si>
    <t>"Fasáda"44,32*4+49,8*4</t>
  </si>
  <si>
    <t>-"Odpočet otvoru"(4*1*2+2*1*2+10*2*2+1*2*2+4*3*1+3*2*2,35+2*2,89*2,6)</t>
  </si>
  <si>
    <t>"O03 - 1000x2000 mm - 4 ks" 4*(1+2)*2*0,35</t>
  </si>
  <si>
    <t>"O04 - 1000x2000 mm - 2 ks" 2*(1+2)*2*0,35</t>
  </si>
  <si>
    <t>"O05 - 2000x2000 mm - 10 ks" 10*(2+2)*2*0,35</t>
  </si>
  <si>
    <t>"O06 - 2000x2000 mm - 1 ks" 1*(2+2)*2*0,35</t>
  </si>
  <si>
    <t>"O07 - 3000x1000 mm - 4 ks" 4*(3+1)*2*0,35</t>
  </si>
  <si>
    <t>"O08 - 2000x2350 mm - 3 ks" 3*(2+2,35)*2*0,35</t>
  </si>
  <si>
    <t>"D10 - 2 890×2 600 mm" 2*(2,89+2,6)*2*0,35</t>
  </si>
  <si>
    <t>78</t>
  </si>
  <si>
    <t>622461052.S.R1</t>
  </si>
  <si>
    <t>Vonkajšia omietka stien pastovitá silikónová roztieraná, hr. 1,5 mm, ČISTÁ BIELA</t>
  </si>
  <si>
    <t>1620926821</t>
  </si>
  <si>
    <t xml:space="preserve">"FASÁDNA OMIETKA SILIKÓNOVÁ, ZRNO 1,5, ŠKRABANÁ, ODTIEŇ: ČISTÁ BIELA" </t>
  </si>
  <si>
    <t>"Fasáda" 11,35*5+12,48*6+1,48*4</t>
  </si>
  <si>
    <t>79</t>
  </si>
  <si>
    <t>622461052.S.R1-V</t>
  </si>
  <si>
    <t>Vonkajšia omietka stien pastovitá silikónová roztieraná, hr. 1,5 mm, ČISTÁ BIELA - VZORKOVANIE</t>
  </si>
  <si>
    <t>2001548242</t>
  </si>
  <si>
    <t>80</t>
  </si>
  <si>
    <t>622461052.S.R2</t>
  </si>
  <si>
    <t>Vonkajšia omietka stien pastovitá silikónová roztieraná, hr. 1,5 mm, ANTRACITOVÁ</t>
  </si>
  <si>
    <t>-1807979654</t>
  </si>
  <si>
    <t xml:space="preserve">"FASÁDNA OMIETKA SILIKÓNOVÁ, ZRNO 1,5, ŠKRABANÁ, ODTIEŇ: ANTRACITOVÁ" </t>
  </si>
  <si>
    <t>"Fasáda" 44,73</t>
  </si>
  <si>
    <t>81</t>
  </si>
  <si>
    <t>622461052.S.R2-V</t>
  </si>
  <si>
    <t>Vonkajšia omietka stien pastovitá silikónová roztieraná, hr. 1,5 mm, ANTRACITOVÁ - VZORKOVANIE</t>
  </si>
  <si>
    <t>-2032725549</t>
  </si>
  <si>
    <t>82</t>
  </si>
  <si>
    <t>622461052.S.R3</t>
  </si>
  <si>
    <t>Vonkajšia omietka stien pastovitá silikónová roztieraná, hr. 1,5 mm, SÉPIOVÁ HNEDÁ</t>
  </si>
  <si>
    <t>-2093450512</t>
  </si>
  <si>
    <t xml:space="preserve">"FASÁDNA OMIETKA SILIKÓNOVÁ, ZRNO 1,5 mm, ŠKRABANÁ, ODTIEŇ: SÉPIOVÁ HNEDÁ" </t>
  </si>
  <si>
    <t>"Fasáda" 16,91*2+18,7*2</t>
  </si>
  <si>
    <t>83</t>
  </si>
  <si>
    <t>622461052.S.R3-V</t>
  </si>
  <si>
    <t>Vonkajšia omietka stien pastovitá silikónová roztieraná, hr. 1,5 mm, SÉPIOVÁ HNEDÁ, VZORKOVANIE</t>
  </si>
  <si>
    <t>-792046927</t>
  </si>
  <si>
    <t>84</t>
  </si>
  <si>
    <t>622461055.S.R</t>
  </si>
  <si>
    <t>Vonkajšia omietka stien pastovitá silikónová roztieraná, hr. 3 mm, SVETLO BÉŽOVÁ</t>
  </si>
  <si>
    <t>1350058403</t>
  </si>
  <si>
    <t xml:space="preserve">"FASÁDNA OMIETKA SILIKÓNOVÁ, VALČEKOVANÁ, ZRNO 3 mm, ŠKRABANÁ, ODTIEŇ: SVETLO BÉŽOVÁ" </t>
  </si>
  <si>
    <t>85</t>
  </si>
  <si>
    <t>622461055.S.R-V</t>
  </si>
  <si>
    <t>Vonkajšia omietka stien pastovitá silikónová roztieraná, hr. 3 mm, SVETLO BÉŽOVÁ, VZORKOVANIE</t>
  </si>
  <si>
    <t>2058754089</t>
  </si>
  <si>
    <t>86</t>
  </si>
  <si>
    <t>625250392.S.R</t>
  </si>
  <si>
    <t>Kontaktný zatepľovací systém z grafitového EPS hr. 250 mm, zatĺkacie kotvy, vrátane systémových profilov</t>
  </si>
  <si>
    <t>-386868685</t>
  </si>
  <si>
    <t>87</t>
  </si>
  <si>
    <t>625250543.S.R</t>
  </si>
  <si>
    <t>Kontaktný zatepľovací systém soklovej alebo vodou namáhanej časti hr. 50 mm, skrutkovacie kotvy, vrátane systémových profilov</t>
  </si>
  <si>
    <t>-1205532871</t>
  </si>
  <si>
    <t>"Stĺpy - zateplenie" 0,25*4*2,8*10</t>
  </si>
  <si>
    <t>88</t>
  </si>
  <si>
    <t>625250553.S.R</t>
  </si>
  <si>
    <t>Kontaktný zatepľovací systém soklovej alebo vodou namáhanej časti hr. 150 mm, skrutkovacie kotvy, vrátane systémových profilov</t>
  </si>
  <si>
    <t>-667682403</t>
  </si>
  <si>
    <t xml:space="preserve">"Zateplenie XPS hr.150 mm" </t>
  </si>
  <si>
    <t>(3,5+0,35)*(16+9,2)+3,5*0,75</t>
  </si>
  <si>
    <t>89</t>
  </si>
  <si>
    <t>625250558.S.R</t>
  </si>
  <si>
    <t>Kontaktný zatepľovací systém soklovej alebo vodou namáhanej časti hr. 200 mm, skrutkovacie kotvy, vrátane systémových profilov</t>
  </si>
  <si>
    <t>2024694313</t>
  </si>
  <si>
    <t>"Fasáda" 1*(1,4+1,7+1,9+0,7+0,6)</t>
  </si>
  <si>
    <t>90</t>
  </si>
  <si>
    <t>625250612.S.R</t>
  </si>
  <si>
    <t>Kontaktný zatepľovací systém soklovej alebo vodou namáhanej časti ostenia hr. 20 mm, vrátane systémových profilov</t>
  </si>
  <si>
    <t>344058049</t>
  </si>
  <si>
    <t>91</t>
  </si>
  <si>
    <t>625250713.S.R</t>
  </si>
  <si>
    <t>Kontaktný zatepľovací systém z minerálnej vlny hr. 200 mm, skrutkovacie kotvy, vrátane systémových profilov</t>
  </si>
  <si>
    <t>1721108593</t>
  </si>
  <si>
    <t>"Fasáda" 0,3*16+1,8*(1,4+1,7+1,9+0,7+0,6)+16,91*2+18,7*2+5,309</t>
  </si>
  <si>
    <t>92</t>
  </si>
  <si>
    <t>625250716.S.R</t>
  </si>
  <si>
    <t>Kontaktný zatepľovací systém z minerálnej vlny hr. 250 mm, skrutkovacie kotvy, vrátane systémových profilov</t>
  </si>
  <si>
    <t>-1299802952</t>
  </si>
  <si>
    <t>93</t>
  </si>
  <si>
    <t>632001011.S</t>
  </si>
  <si>
    <t>Zhotovenie separačnej fólie v podlahových vrstvách z PE</t>
  </si>
  <si>
    <t>-697393765</t>
  </si>
  <si>
    <t xml:space="preserve">"PE fólia" </t>
  </si>
  <si>
    <t>"1.01" 22,8</t>
  </si>
  <si>
    <t>"1.02" 21,78</t>
  </si>
  <si>
    <t>"1.04" 3,48</t>
  </si>
  <si>
    <t>"1.05" 2,67</t>
  </si>
  <si>
    <t>"1.06" 1,91</t>
  </si>
  <si>
    <t>"1.07" 3,44</t>
  </si>
  <si>
    <t>"1.08" 7,41</t>
  </si>
  <si>
    <t>"1.09" 11,17</t>
  </si>
  <si>
    <t>"1.10" 17,8</t>
  </si>
  <si>
    <t>"1.11" 19,13</t>
  </si>
  <si>
    <t>"1.01" 11,14</t>
  </si>
  <si>
    <t>"1.03" 3,6*1,46</t>
  </si>
  <si>
    <t>"1.04" 15,25</t>
  </si>
  <si>
    <t>"1.05" 51,88</t>
  </si>
  <si>
    <t>"1.06" 3,3</t>
  </si>
  <si>
    <t>"1.07" 8,73</t>
  </si>
  <si>
    <t>"1.08" 23,74</t>
  </si>
  <si>
    <t>"1.09" 8,06</t>
  </si>
  <si>
    <t>"1.10" 15,72</t>
  </si>
  <si>
    <t>"1.11" 6,9</t>
  </si>
  <si>
    <t>"1.13" 6,46</t>
  </si>
  <si>
    <t>"1.14" 15,36</t>
  </si>
  <si>
    <t>"1.15" 7,56</t>
  </si>
  <si>
    <t>"1.16" 23,74</t>
  </si>
  <si>
    <t>"1.17" 8,03</t>
  </si>
  <si>
    <t>"2.01" 11,14</t>
  </si>
  <si>
    <t>"2.03" 3,6*1,46</t>
  </si>
  <si>
    <t>"2.04" 15,25</t>
  </si>
  <si>
    <t>"2.05" 51,88</t>
  </si>
  <si>
    <t>"2.06" 3,3</t>
  </si>
  <si>
    <t>"2.07" 8,73</t>
  </si>
  <si>
    <t>"2.08" 23,74</t>
  </si>
  <si>
    <t>"2.09" 8,06</t>
  </si>
  <si>
    <t>"2.10" 15,72</t>
  </si>
  <si>
    <t>"2.11" 6,9</t>
  </si>
  <si>
    <t>"2.13" 6,46</t>
  </si>
  <si>
    <t>"2.14" 15,36</t>
  </si>
  <si>
    <t>"2.15" 7,56</t>
  </si>
  <si>
    <t>"2.16" 23,74</t>
  </si>
  <si>
    <t>"2.17" 8,03</t>
  </si>
  <si>
    <t>94</t>
  </si>
  <si>
    <t>283230007500.S</t>
  </si>
  <si>
    <t>Oddeľovacia fólia na potery</t>
  </si>
  <si>
    <t>1816906726</t>
  </si>
  <si>
    <t>95</t>
  </si>
  <si>
    <t>632001021.S</t>
  </si>
  <si>
    <t>Zhotovenie okrajovej dilatačnej pásky z PE</t>
  </si>
  <si>
    <t>426370957</t>
  </si>
  <si>
    <t xml:space="preserve">"PE fólia - dilatačná páska po obvode" </t>
  </si>
  <si>
    <t>"1.01" (0,3+4,55+8,25-1,33*2-0,98+3+0,5+0,3)</t>
  </si>
  <si>
    <t>"1.02" (4,55+3,6+6,05+3,2)</t>
  </si>
  <si>
    <t>"1.04" (1,9+1,91)*2-0,98</t>
  </si>
  <si>
    <t>"1.05" (1,91+1,4)*2-0,88</t>
  </si>
  <si>
    <t>"1.06" (1,91+1)*2-0,88</t>
  </si>
  <si>
    <t>"1.07" (1,91+1,8)*2-0,98</t>
  </si>
  <si>
    <t>"1.08" (3,7+2)*2-0,98*2</t>
  </si>
  <si>
    <t>"1.09" (6,52+1,65)*2-(1,33+0,98*3+0,88*2)</t>
  </si>
  <si>
    <t>"1.10" (4,25+4,02)*2-0,98-2,19</t>
  </si>
  <si>
    <t>"1.11" (4,25+4,5)*2-0,98-1,33</t>
  </si>
  <si>
    <t>"1.01" (3,85+2,7+0,5+1,4+0,3)-(1,4+1,33)</t>
  </si>
  <si>
    <t>"1.03" (3,6+1,46)</t>
  </si>
  <si>
    <t>"1.04" (3,77+4,25+3,2+2,31+0,43+0,14)-(1,33+1,8)</t>
  </si>
  <si>
    <t>"1.05" (0,3+0,7+0,3+3,6+8,25+5,8+3,7+0,3+0,5*2)</t>
  </si>
  <si>
    <t>"1.06" (2,31+1,43)*2-1</t>
  </si>
  <si>
    <t>"1.07" (5,46+1,8+3,15+0,14+1,43)-(1,33*2)</t>
  </si>
  <si>
    <t>"1.08" (6,35+3,7)*2-1,33</t>
  </si>
  <si>
    <t>"1.09" (3,7+2,12)*2-1,35</t>
  </si>
  <si>
    <t>"1.10" (3,7+4,25)*2-1,33*2</t>
  </si>
  <si>
    <t>"1.11" (2,31+3,15)*2-1,33</t>
  </si>
  <si>
    <t>"1.13" (0,14+3,45*2+1,8+1,65)-1,33*2</t>
  </si>
  <si>
    <t>"1.14" (4,25+3,7)*2-1,33*2</t>
  </si>
  <si>
    <t>"1.15" (2,31+2,2+1,25)*2-1,33</t>
  </si>
  <si>
    <t>"1.16" (3,7+6,35)*2-(2*2+1,33+1,35)</t>
  </si>
  <si>
    <t>"1.17" (2,12+2,45+1,25)*2-1,35</t>
  </si>
  <si>
    <t>"2.01" (3,85+2,7+0,5+1,4+0,3)-(1,4+1,33)</t>
  </si>
  <si>
    <t>"2.03" (3,6+1,46)</t>
  </si>
  <si>
    <t>"2.04" (3,77+4,25+3,2+2,31+0,43+0,14)-(1,33+1,8)</t>
  </si>
  <si>
    <t>"2.05" (0,3+0,7+0,3+3,6+8,25+5,8+3,7+0,3+0,5*2)</t>
  </si>
  <si>
    <t>"2.06" (2,31+1,43)*2-1</t>
  </si>
  <si>
    <t>"2.07" (5,46+1,8+3,15+0,14+1,43)-(1,33*2)</t>
  </si>
  <si>
    <t>"2.08" (6,35+3,7)*2-1,33</t>
  </si>
  <si>
    <t>"2.09" (3,7+2,12)*2-1,35</t>
  </si>
  <si>
    <t>"2.10" (3,7+4,25)*2-1,33*2</t>
  </si>
  <si>
    <t>"2.11" (2,31+3,15)*2-1,33</t>
  </si>
  <si>
    <t>"2.13" (0,14+3,45*2+1,8+1,65)-1,33*2</t>
  </si>
  <si>
    <t>"2.14" (4,25+3,7)*2-1,33*2</t>
  </si>
  <si>
    <t>"2.15" (2,31+2,2+1,25)*2-1,33</t>
  </si>
  <si>
    <t>"2.16" (3,7+6,35)*2-(2*2+1,33+1,35)</t>
  </si>
  <si>
    <t>"2.17" (2,12+2,45+1,25)*2-1,35</t>
  </si>
  <si>
    <t>96</t>
  </si>
  <si>
    <t>283320004800.S</t>
  </si>
  <si>
    <t>Okrajová dilatačná páska z PE 100/5 mm bez fólie na oddilatovanie poterov od stenových konštrukcií</t>
  </si>
  <si>
    <t>190867199</t>
  </si>
  <si>
    <t>97</t>
  </si>
  <si>
    <t>632200060.S</t>
  </si>
  <si>
    <t>Montáž dlažby 500x500 mm kladená na sucho na rektifikačné terče výšky do 25 mm na plochých strechách</t>
  </si>
  <si>
    <t>96098098</t>
  </si>
  <si>
    <t>"Terasa 2.NP" 1,95*7</t>
  </si>
  <si>
    <t>98</t>
  </si>
  <si>
    <t>592460022900.S.R</t>
  </si>
  <si>
    <t>GRESOVÁ DLAŽBA hr. 50 mm</t>
  </si>
  <si>
    <t>-1214584206</t>
  </si>
  <si>
    <t>99</t>
  </si>
  <si>
    <t>632440158.S</t>
  </si>
  <si>
    <t>Anhydritový samonivelizačný poter, pevnosti v tlaku 30 MPa, hr. 50 mm</t>
  </si>
  <si>
    <t>1212339725</t>
  </si>
  <si>
    <t xml:space="preserve">"Anhydritový poter hr. 50 mm" </t>
  </si>
  <si>
    <t>Ostatné konštrukcie a práce-búranie</t>
  </si>
  <si>
    <t>100</t>
  </si>
  <si>
    <t>935111111.S</t>
  </si>
  <si>
    <t>Osadenie priekopového žľabu z betónových priekop. tvárnic šírky do 500 mm</t>
  </si>
  <si>
    <t>-1509764519</t>
  </si>
  <si>
    <t>101</t>
  </si>
  <si>
    <t>592270000300.S</t>
  </si>
  <si>
    <t>Tvárnica priekopová a melioračná, prídlažba betónová, rozmer 500x250x80 mm</t>
  </si>
  <si>
    <t>154156228</t>
  </si>
  <si>
    <t>42,4*4,04 'Prepočítané koeficientom množstva</t>
  </si>
  <si>
    <t>102</t>
  </si>
  <si>
    <t>941941031.S</t>
  </si>
  <si>
    <t>Montáž lešenia ľahkého pracovného radového s podlahami šírky od 0,80 do 1,00 m, výšky do 10 m</t>
  </si>
  <si>
    <t>1115511450</t>
  </si>
  <si>
    <t>103</t>
  </si>
  <si>
    <t>941941191.S</t>
  </si>
  <si>
    <t>Príplatok za prvý a každý ďalší i začatý mesiac použitia lešenia ľahkého pracovného radového s podlahami šírky od 0,80 do 1,00 m, výšky do 10 m</t>
  </si>
  <si>
    <t>1909198371</t>
  </si>
  <si>
    <t>900*3 'Prepočítané koeficientom množstva</t>
  </si>
  <si>
    <t>104</t>
  </si>
  <si>
    <t>941941831.S</t>
  </si>
  <si>
    <t>Demontáž lešenia ľahkého pracovného radového s podlahami šírky nad 0,80 do 1,00 m, výšky do 10 m</t>
  </si>
  <si>
    <t>-518949844</t>
  </si>
  <si>
    <t>105</t>
  </si>
  <si>
    <t>941955001.S</t>
  </si>
  <si>
    <t>Lešenie ľahké pracovné pomocné, s výškou lešeňovej podlahy do 1,20 m</t>
  </si>
  <si>
    <t>1990331482</t>
  </si>
  <si>
    <t>"1.PP" 111,58</t>
  </si>
  <si>
    <t>"1.NP" 234,63-0,69-6,28</t>
  </si>
  <si>
    <t>"2.NP" 234,63-0,69-6,28</t>
  </si>
  <si>
    <t>106</t>
  </si>
  <si>
    <t>952901111.S</t>
  </si>
  <si>
    <t>Vyčistenie budov pri výške podlaží do 4 m</t>
  </si>
  <si>
    <t>1125775849</t>
  </si>
  <si>
    <t>107</t>
  </si>
  <si>
    <t>959942000.S.R</t>
  </si>
  <si>
    <t>Prestupy cez konštrukcie, vybúranie otvorov, drážkovanie pre profesie</t>
  </si>
  <si>
    <t>kpl</t>
  </si>
  <si>
    <t>1439925218</t>
  </si>
  <si>
    <t>108</t>
  </si>
  <si>
    <t>959942000.S.R1</t>
  </si>
  <si>
    <t>Prvky na fasáde - vetracie mriežky</t>
  </si>
  <si>
    <t>-1472803943</t>
  </si>
  <si>
    <t>Presun hmôt HSV</t>
  </si>
  <si>
    <t>109</t>
  </si>
  <si>
    <t>998011002.S</t>
  </si>
  <si>
    <t>Presun hmôt pre budovy (801, 803, 812), zvislá konštr. z tehál, tvárnic, z kovu výšky do 12 m</t>
  </si>
  <si>
    <t>-570658002</t>
  </si>
  <si>
    <t>PSV</t>
  </si>
  <si>
    <t>Práce a dodávky PSV</t>
  </si>
  <si>
    <t>711</t>
  </si>
  <si>
    <t>Izolácie proti vode a vlhkosti</t>
  </si>
  <si>
    <t>110</t>
  </si>
  <si>
    <t>711111001.S</t>
  </si>
  <si>
    <t>Zhotovenie izolácie proti zemnej vlhkosti vodorovná náterom penetračným za studena</t>
  </si>
  <si>
    <t>-147838307</t>
  </si>
  <si>
    <t>"ZD1" ((0,3*2+1,11+2,19+5,61+2,19+4)*(9,65-0,35-0,45)-(3,3*2,3))</t>
  </si>
  <si>
    <t>111</t>
  </si>
  <si>
    <t>246170000900.S</t>
  </si>
  <si>
    <t>Lak asfaltový penetračný</t>
  </si>
  <si>
    <t>1286191475</t>
  </si>
  <si>
    <t>131,355*0,0003 'Prepočítané koeficientom množstva</t>
  </si>
  <si>
    <t>112</t>
  </si>
  <si>
    <t>711112001.S</t>
  </si>
  <si>
    <t xml:space="preserve">Zhotovenie  izolácie proti zemnej vlhkosti zvislá penetračným náterom za studena</t>
  </si>
  <si>
    <t>-1774214412</t>
  </si>
  <si>
    <t>"Hydroizolácia - základové pásy"</t>
  </si>
  <si>
    <t>1,15*(11,3+9,65+8,71+1,79+1+1,45+1,35)+1,15*(1+4,45+0,9+0,45)</t>
  </si>
  <si>
    <t xml:space="preserve">"Hydroizolácia - podzemné steny" </t>
  </si>
  <si>
    <t>113</t>
  </si>
  <si>
    <t>1615977119</t>
  </si>
  <si>
    <t>148,003*0,00035 'Prepočítané koeficientom množstva</t>
  </si>
  <si>
    <t>114</t>
  </si>
  <si>
    <t>711141559.S</t>
  </si>
  <si>
    <t>Zhotovenie izolácie proti zemnej vlhkosti a tlakovej vode vodorovná NAIP pritavením</t>
  </si>
  <si>
    <t>-1994158626</t>
  </si>
  <si>
    <t>"ZD1" 131,355*2</t>
  </si>
  <si>
    <t>115</t>
  </si>
  <si>
    <t>628310001300.S</t>
  </si>
  <si>
    <t>Pás asfaltový SBS vystužený PES rohožou vystuženou skleneným vláknom, na vrchnej strane s ochrannou PP fóliou, na spodnej strane s profilovaným povrchom s ochrannou PE fóliou</t>
  </si>
  <si>
    <t>1867230046</t>
  </si>
  <si>
    <t>262,71*1,15 'Prepočítané koeficientom množstva</t>
  </si>
  <si>
    <t>116</t>
  </si>
  <si>
    <t>711142101.S</t>
  </si>
  <si>
    <t>Izolácia proti zemnej vlhkosti s protiradonovou odolnosťou nopovou HDPE fóliou hrúbky 0,5 mm, výška nopu 8 mm šírka 2 m zvislá</t>
  </si>
  <si>
    <t>-1962089043</t>
  </si>
  <si>
    <t xml:space="preserve">"Tepelná izolácia - ochrana - podzemné steny" </t>
  </si>
  <si>
    <t>((3,5+0,35)*(16+9,2)+3,5*0,75)</t>
  </si>
  <si>
    <t>117</t>
  </si>
  <si>
    <t>711142559.S</t>
  </si>
  <si>
    <t>Zhotovenie izolácie proti zemnej vlhkosti a tlakovej vode zvislá NAIP pritavením</t>
  </si>
  <si>
    <t>1459750376</t>
  </si>
  <si>
    <t>1,15*(11,3+9,65+8,71+1,79+1+1,45+1,35)*2+1,15*(1+4,45+0,9+0,45)*2</t>
  </si>
  <si>
    <t>((3,5+0,35)*(16+9,2)+3,5*0,75)*2</t>
  </si>
  <si>
    <t>118</t>
  </si>
  <si>
    <t>1874223184</t>
  </si>
  <si>
    <t>296,005*1,15 'Prepočítané koeficientom množstva</t>
  </si>
  <si>
    <t>119</t>
  </si>
  <si>
    <t>998711102.S</t>
  </si>
  <si>
    <t>Presun hmôt pre izoláciu proti vode v objektoch výšky nad 6 do 12 m</t>
  </si>
  <si>
    <t>-1213047926</t>
  </si>
  <si>
    <t>712</t>
  </si>
  <si>
    <t>Izolácie striech, povlakové krytiny</t>
  </si>
  <si>
    <t>120</t>
  </si>
  <si>
    <t>712311101.S</t>
  </si>
  <si>
    <t>Zhotovenie povlakovej krytiny striech plochých do 10° za studena náterom penetračným</t>
  </si>
  <si>
    <t>-977149928</t>
  </si>
  <si>
    <t>"S4" (2,15*7,55+(0,23+0,2)*(1,95*2+7))</t>
  </si>
  <si>
    <t>"S3" (2,15*7,55+(0,23+0,2)*(1,95*2+7))</t>
  </si>
  <si>
    <t>"S2" 1,2*(2,5+3,5)*2+2,5*3,5</t>
  </si>
  <si>
    <t>"S1" 1*63,8+246,64-1,2*1,2+0,3*1,2*4</t>
  </si>
  <si>
    <t>121</t>
  </si>
  <si>
    <t>111630002800.S</t>
  </si>
  <si>
    <t>Penetračný náter na živičnej báze s obsahom rozpoušťadiel</t>
  </si>
  <si>
    <t>l</t>
  </si>
  <si>
    <t>-1281339458</t>
  </si>
  <si>
    <t>375,43*0,25 'Prepočítané koeficientom množstva</t>
  </si>
  <si>
    <t>122</t>
  </si>
  <si>
    <t>712331120.S</t>
  </si>
  <si>
    <t>Zhotovenie povlak. krytiny striech plochých do 10° plnoplošným prilepením AIP, NAIP alebo tkaniny, so zvareným spojom</t>
  </si>
  <si>
    <t>-1902144556</t>
  </si>
  <si>
    <t>"S4" 2,15*7,55+(0,23+0,2)*(1,95*2+7)</t>
  </si>
  <si>
    <t>"S3" 2,15*7,55+(0,23+0,2)*(1,95*2+7)</t>
  </si>
  <si>
    <t>123</t>
  </si>
  <si>
    <t>-1857995810</t>
  </si>
  <si>
    <t>375,43*1,15 'Prepočítané koeficientom množstva</t>
  </si>
  <si>
    <t>124</t>
  </si>
  <si>
    <t>712341759.S</t>
  </si>
  <si>
    <t>Zhotovenie povlakovej krytiny striech plochých do 10° pásmi pritavením NAIP na celej ploche, modifikované pásy v dvoch vrstvách</t>
  </si>
  <si>
    <t>-51446060</t>
  </si>
  <si>
    <t>"S3" 2,15*7,55+(0,23)*(1,95*2+7)</t>
  </si>
  <si>
    <t>"S2" 2,5*3,5</t>
  </si>
  <si>
    <t>"S1" (1-0,3)*63,8+246,64-1,2*1,2+0,3*1,2*4</t>
  </si>
  <si>
    <t>125</t>
  </si>
  <si>
    <t>628310000700.S</t>
  </si>
  <si>
    <t>Pás asfaltový s jemným posypom hr. 3,6 mm vystužený sklenenou rohožou</t>
  </si>
  <si>
    <t>-441504368</t>
  </si>
  <si>
    <t>126</t>
  </si>
  <si>
    <t>628310000900.S</t>
  </si>
  <si>
    <t>Pás asfaltový s jemným posypom hr. 4,0 mm vystužený vložkou z umelohmotnej rohože</t>
  </si>
  <si>
    <t>795529668</t>
  </si>
  <si>
    <t>127</t>
  </si>
  <si>
    <t>712370070.S</t>
  </si>
  <si>
    <t>Zhotovenie povlakovej krytiny striech plochých do 10° PVC-P fóliou upevnenou prikotvením so zvarením spoju</t>
  </si>
  <si>
    <t>1505660333</t>
  </si>
  <si>
    <t>"S4" 2,15*7,55+(0,23)*(1,95*2+7)</t>
  </si>
  <si>
    <t>128</t>
  </si>
  <si>
    <t>283220002000.S</t>
  </si>
  <si>
    <t>Hydroizolačná fólia PVC-P hr. 1,5 mm izolácia plochých striech</t>
  </si>
  <si>
    <t>1370297122</t>
  </si>
  <si>
    <t>129</t>
  </si>
  <si>
    <t>311970001500.S</t>
  </si>
  <si>
    <t>Vrut do dĺžky 150 mm na upevnenie do kombi dosiek</t>
  </si>
  <si>
    <t>593326465</t>
  </si>
  <si>
    <t>130</t>
  </si>
  <si>
    <t>712391175.S</t>
  </si>
  <si>
    <t>Pripevnenie povlakovej krytiny na plochých strechách do 10° kotviacimi pásikmi, uholníkmi</t>
  </si>
  <si>
    <t>1364511572</t>
  </si>
  <si>
    <t>"S4" (1,95*2+7)</t>
  </si>
  <si>
    <t>"S3" (1,95*2+7)</t>
  </si>
  <si>
    <t>"S2" (2,5+3,5)*2</t>
  </si>
  <si>
    <t>"S1" 3*63,8+1,2*4</t>
  </si>
  <si>
    <t>131</t>
  </si>
  <si>
    <t>311990008400.S</t>
  </si>
  <si>
    <t>Kotviaci profil z galvanizovanej ocele na mechanickú fixáciu vodonepriepustných fólií na strešnú konštrukciu</t>
  </si>
  <si>
    <t>-307826191</t>
  </si>
  <si>
    <t>230*1,05 'Prepočítané koeficientom množstva</t>
  </si>
  <si>
    <t>132</t>
  </si>
  <si>
    <t>712991030.S</t>
  </si>
  <si>
    <t>Montáž podkladnej konštrukcie z OSB dosiek na atike šírky 311 - 410 mm pod klampiarske konštrukcie</t>
  </si>
  <si>
    <t>123293717</t>
  </si>
  <si>
    <t>133</t>
  </si>
  <si>
    <t>311690001000.S</t>
  </si>
  <si>
    <t>Rozperný nit 6x30 mm do betónu, hliníkový</t>
  </si>
  <si>
    <t>935190131</t>
  </si>
  <si>
    <t>134</t>
  </si>
  <si>
    <t>607260000300.S</t>
  </si>
  <si>
    <t>Doska OSB nebrúsená hr. 18 mm</t>
  </si>
  <si>
    <t>1091606743</t>
  </si>
  <si>
    <t>135</t>
  </si>
  <si>
    <t>712991050.S</t>
  </si>
  <si>
    <t>Montáž podkladnej konštrukcie z OSB dosiek na atike šírky 621 - 800 mm pod klampiarske konštrukcie</t>
  </si>
  <si>
    <t>1948201191</t>
  </si>
  <si>
    <t>"S1" 58,4</t>
  </si>
  <si>
    <t>136</t>
  </si>
  <si>
    <t>930690584</t>
  </si>
  <si>
    <t>137</t>
  </si>
  <si>
    <t>776744902</t>
  </si>
  <si>
    <t>138</t>
  </si>
  <si>
    <t>998712102.S</t>
  </si>
  <si>
    <t>Presun hmôt pre izoláciu povlakovej krytiny v objektoch výšky nad 6 do 12 m</t>
  </si>
  <si>
    <t>-1267136153</t>
  </si>
  <si>
    <t>713</t>
  </si>
  <si>
    <t>Izolácie tepelné</t>
  </si>
  <si>
    <t>139</t>
  </si>
  <si>
    <t>713122111.S</t>
  </si>
  <si>
    <t>Montáž tepelnej izolácie podláh polystyrénom, kladeným voľne v jednej vrstve</t>
  </si>
  <si>
    <t>443831798</t>
  </si>
  <si>
    <t xml:space="preserve">"Tepelná izolácia podláh - hr. 90 mm" </t>
  </si>
  <si>
    <t>140</t>
  </si>
  <si>
    <t>283720010000.S.R</t>
  </si>
  <si>
    <t>Doska EPS hr. 90 mm, pevnosť v tlaku 200 kPa, na zateplenie podláh a plochých striech</t>
  </si>
  <si>
    <t>170933177</t>
  </si>
  <si>
    <t>422,252*1,02 'Prepočítané koeficientom množstva</t>
  </si>
  <si>
    <t>141</t>
  </si>
  <si>
    <t>713122121.S</t>
  </si>
  <si>
    <t>Montáž tepelnej izolácie podláh polystyrénom, kladeným voľne v dvoch vrstvách</t>
  </si>
  <si>
    <t>1274373683</t>
  </si>
  <si>
    <t xml:space="preserve">"Tepelná izolácia podláh - hr. 140 mm" </t>
  </si>
  <si>
    <t>142</t>
  </si>
  <si>
    <t>283720009800.S</t>
  </si>
  <si>
    <t>Doska EPS hr. 60 mm, pevnosť v tlaku 200 kPa, na zateplenie podláh a plochých striech</t>
  </si>
  <si>
    <t>-689406962</t>
  </si>
  <si>
    <t>111,59*1,02 'Prepočítané koeficientom množstva</t>
  </si>
  <si>
    <t>143</t>
  </si>
  <si>
    <t>283720009900.S</t>
  </si>
  <si>
    <t>Doska EPS hr. 80 mm, pevnosť v tlaku 200 kPa, na zateplenie podláh a plochých striech</t>
  </si>
  <si>
    <t>714518154</t>
  </si>
  <si>
    <t>144</t>
  </si>
  <si>
    <t>713142155.S</t>
  </si>
  <si>
    <t>Montáž tepelnej izolácie striech plochých do 10° polystyrénom, rozloženej v jednej vrstve, prikotvením</t>
  </si>
  <si>
    <t>-2070411561</t>
  </si>
  <si>
    <t>145</t>
  </si>
  <si>
    <t>283720010000.S</t>
  </si>
  <si>
    <t>Doska EPS hr. 100 mm, pevnosť v tlaku 200 kPa, na zateplenie podláh a plochých striech</t>
  </si>
  <si>
    <t>-1510406670</t>
  </si>
  <si>
    <t>8,75*1,02 'Prepočítané koeficientom množstva</t>
  </si>
  <si>
    <t>146</t>
  </si>
  <si>
    <t>713142160.S</t>
  </si>
  <si>
    <t>Montáž tepelnej izolácie striech plochých do 10° spádovými doskami z polystyrénu v jednej vrstve</t>
  </si>
  <si>
    <t>-1266015377</t>
  </si>
  <si>
    <t>"S4" 1,95*7</t>
  </si>
  <si>
    <t>"S3" 1,95*7</t>
  </si>
  <si>
    <t>"S1" 246,64</t>
  </si>
  <si>
    <t>147</t>
  </si>
  <si>
    <t>283750004100.S.R</t>
  </si>
  <si>
    <t>Doska XPS 700 spádové dosky, pre extrémne zaťaženie, parkoviská, haly</t>
  </si>
  <si>
    <t>-1138709877</t>
  </si>
  <si>
    <t>27,3*0,102 'Prepočítané koeficientom množstva</t>
  </si>
  <si>
    <t>148</t>
  </si>
  <si>
    <t>283720033700.S</t>
  </si>
  <si>
    <t>Doska spádová EPS, pevnosť v tlaku 200 kPa, spádový polystyrén pre odvodnenie a zateplenie plochých striech</t>
  </si>
  <si>
    <t>264076073</t>
  </si>
  <si>
    <t>255,39*0,102 'Prepočítané koeficientom množstva</t>
  </si>
  <si>
    <t>149</t>
  </si>
  <si>
    <t>713142250.S</t>
  </si>
  <si>
    <t>Montáž tepelnej izolácie striech plochých do 10° polystyrénom, dvojvrstvová kladenými voľne</t>
  </si>
  <si>
    <t>339518402</t>
  </si>
  <si>
    <t>"XPS - hr. 200 mm"</t>
  </si>
  <si>
    <t>"EPS - hr. 300 mm"</t>
  </si>
  <si>
    <t>150</t>
  </si>
  <si>
    <t>283750002100.S</t>
  </si>
  <si>
    <t>Doska XPS 300 hr. 100 mm, zakladanie stavieb, podlahy, obrátené ploché strechy</t>
  </si>
  <si>
    <t>1465328205</t>
  </si>
  <si>
    <t>27,3*2,04 'Prepočítané koeficientom množstva</t>
  </si>
  <si>
    <t>151</t>
  </si>
  <si>
    <t>283720010200.S</t>
  </si>
  <si>
    <t>Doska EPS hr. 140 mm, pevnosť v tlaku 200 kPa, na zateplenie podláh a plochých striech</t>
  </si>
  <si>
    <t>1004376698</t>
  </si>
  <si>
    <t>246,64*1,02 'Prepočítané koeficientom množstva</t>
  </si>
  <si>
    <t>152</t>
  </si>
  <si>
    <t>283720010300.S</t>
  </si>
  <si>
    <t>Doska EPS hr. 160 mm, pevnosť v tlaku 200 kPa, na zateplenie podláh a plochých striech</t>
  </si>
  <si>
    <t>-1074270002</t>
  </si>
  <si>
    <t>153</t>
  </si>
  <si>
    <t>713144080.S</t>
  </si>
  <si>
    <t>Montáž tepelnej izolácie na atiku z XPS do lepidla</t>
  </si>
  <si>
    <t>1400947628</t>
  </si>
  <si>
    <t>"XPS - hr. 50 mm"</t>
  </si>
  <si>
    <t>"S4" (0,23+0,2)*(1,95*2+7)</t>
  </si>
  <si>
    <t>"S3" (0,23+0,2)*(1,95*2+7)</t>
  </si>
  <si>
    <t>"XPS - hr. 100 mm"</t>
  </si>
  <si>
    <t>"S1" 1*63,8</t>
  </si>
  <si>
    <t>"S1" 0,6*58,4</t>
  </si>
  <si>
    <t>154</t>
  </si>
  <si>
    <t>283750001800.S</t>
  </si>
  <si>
    <t>Doska XPS 300 hr. 50 mm, zakladanie stavieb, podlahy, obrátené ploché strechy</t>
  </si>
  <si>
    <t>1781848070</t>
  </si>
  <si>
    <t>9,374*1,02 'Prepočítané koeficientom množstva</t>
  </si>
  <si>
    <t>155</t>
  </si>
  <si>
    <t>-2102599128</t>
  </si>
  <si>
    <t>63,8*1,02 'Prepočítané koeficientom množstva</t>
  </si>
  <si>
    <t>156</t>
  </si>
  <si>
    <t>283750002600.S</t>
  </si>
  <si>
    <t>Doska XPS 300 hr. 200 mm, zakladanie stavieb, podlahy, obrátené ploché strechy</t>
  </si>
  <si>
    <t>-1139563007</t>
  </si>
  <si>
    <t>35,04*1,02 'Prepočítané koeficientom množstva</t>
  </si>
  <si>
    <t>157</t>
  </si>
  <si>
    <t>998713101.S</t>
  </si>
  <si>
    <t>Presun hmôt pre izolácie tepelné v objektoch výšky do 6 m</t>
  </si>
  <si>
    <t>995483120</t>
  </si>
  <si>
    <t>762</t>
  </si>
  <si>
    <t>Konštrukcie tesárske</t>
  </si>
  <si>
    <t>158</t>
  </si>
  <si>
    <t>762421315.S</t>
  </si>
  <si>
    <t>Obloženie stropov alebo strešných podhľadov z dosiek OSB skrutkovaných na pero a drážku hr. dosky 25 mm</t>
  </si>
  <si>
    <t>1297568330</t>
  </si>
  <si>
    <t>"S4" 2,15*7,55</t>
  </si>
  <si>
    <t>"S3" 2,15*7,55</t>
  </si>
  <si>
    <t>159</t>
  </si>
  <si>
    <t>762421500.S</t>
  </si>
  <si>
    <t>Montáž obloženia stropov, podkladový rošt</t>
  </si>
  <si>
    <t>1530907341</t>
  </si>
  <si>
    <t>"S4" 2,15*7,55*2,75</t>
  </si>
  <si>
    <t>"S3" 2,15*7,55*2,75</t>
  </si>
  <si>
    <t>160</t>
  </si>
  <si>
    <t>605480000800.S</t>
  </si>
  <si>
    <t>Hranolčeky zo smreku prierez 25-100 cm2, sušené 14±2%, nehobľované, bez defektov, hniloby, hrčí</t>
  </si>
  <si>
    <t>706124192</t>
  </si>
  <si>
    <t>"S4 - 130x80 mm" 2,15*7,55*2,75*0,13*0,08</t>
  </si>
  <si>
    <t>"S3 - 130x80 mm" 2,15*7,55*2,75*0,13*0,08</t>
  </si>
  <si>
    <t>0,928*1,15 'Prepočítané koeficientom množstva</t>
  </si>
  <si>
    <t>161</t>
  </si>
  <si>
    <t>762495000.S</t>
  </si>
  <si>
    <t>Spojovacie prostriedky pre olištovanie škár, obloženie stropov, strešných podhľadov a stien - klince, závrtky</t>
  </si>
  <si>
    <t>317029533</t>
  </si>
  <si>
    <t>162</t>
  </si>
  <si>
    <t>998762102.S</t>
  </si>
  <si>
    <t>Presun hmôt pre konštrukcie tesárske v objektoch výšky do 12 m</t>
  </si>
  <si>
    <t>-2132876890</t>
  </si>
  <si>
    <t>763</t>
  </si>
  <si>
    <t>Konštrukcie - drevostavby</t>
  </si>
  <si>
    <t>163</t>
  </si>
  <si>
    <t>763120011.S</t>
  </si>
  <si>
    <t>Sadrokartónová inštalačná predstena pre sanitárne zariadenia, kca CD+UD, dvojito opláštená doskou impregnovanou H2 2x12,5 mm</t>
  </si>
  <si>
    <t>788187856</t>
  </si>
  <si>
    <t>"Predsadené steny"</t>
  </si>
  <si>
    <t>"1.PP" 1*1,25*2</t>
  </si>
  <si>
    <t>"1.NP" (2,45+2,2+1,9+2,465)*1,25+3,1*0,655+3,1*3,7</t>
  </si>
  <si>
    <t>"2.NP" (2,45+2,2+1,9+2,465)*1,25+3,1*0,655+3,1*3,7</t>
  </si>
  <si>
    <t>164</t>
  </si>
  <si>
    <t>763138221.S</t>
  </si>
  <si>
    <t>Podhľad SDK závesný na dvojúrovňovej oceľovej podkonštrukcií CD+UD, doska protipožiarna DF 12.5 mm</t>
  </si>
  <si>
    <t>731084843</t>
  </si>
  <si>
    <t xml:space="preserve">"SDK podhľad" </t>
  </si>
  <si>
    <t>"1.PP" (10,76+19,12+7,4)</t>
  </si>
  <si>
    <t>"1.NP" (23,49+15,36+15,72+82,38+23,49)</t>
  </si>
  <si>
    <t>"2.NP" (23,49+15,36+15,72+82,38+23,49)</t>
  </si>
  <si>
    <t>165</t>
  </si>
  <si>
    <t>763138223.S</t>
  </si>
  <si>
    <t>Podhľad SDK závesný na dvojúrovňovej oceľovej podkonštrukcií CD+UD, doska protipožiarna impregnovaná DFH2 12.5 mm</t>
  </si>
  <si>
    <t>774924995</t>
  </si>
  <si>
    <t xml:space="preserve">"SDK podhľad - impregnovaný" </t>
  </si>
  <si>
    <t>"1.PP" (3,48+2,67+3,29+17,08)</t>
  </si>
  <si>
    <t>"1.NP" (8,03+7,64+6,99+3,3+8,03)</t>
  </si>
  <si>
    <t>"2.NP" (8,03+7,64+6,99+3,3+8,03)</t>
  </si>
  <si>
    <t>166</t>
  </si>
  <si>
    <t>763190010.S</t>
  </si>
  <si>
    <t>Úprava spojov medzi SDK konštrukciou a murivom, betónovou konštrukciou prepáskovaním a pretmelením</t>
  </si>
  <si>
    <t>476552750</t>
  </si>
  <si>
    <t>"Predsadené steny" (1+2*1,25)*2</t>
  </si>
  <si>
    <t>"SDK podhľad" (3,7+2+6,52+1,65+4,25+4,5)*2</t>
  </si>
  <si>
    <t>"SDK podhľad - impregnovaný" (1,9+1,91+1,91+1,4+1,91+1+1,91+1,8+4,25+4,02)*2</t>
  </si>
  <si>
    <t>"Predsadené steny" (2,45+2,2+1,9+2,465+1,25*2*4)+3,1*2+0,655+3,1*2+3,7</t>
  </si>
  <si>
    <t>"SDK podhľad" (6,35*2+3,7*2+4,25*2+3,7*2+5,46+8,25+6,2+7,36+0,35+3,9+0,3)*2</t>
  </si>
  <si>
    <t>"SDK podhľad - impregnovaný" (3,7+2,27+1,43+2,31+3,15+2,31+3,45+2,31+3,7+2,27)*2</t>
  </si>
  <si>
    <t>167</t>
  </si>
  <si>
    <t>998763303.S</t>
  </si>
  <si>
    <t>Presun hmôt pre sadrokartónové konštrukcie v objektoch výšky od 7 do 24 m</t>
  </si>
  <si>
    <t>-318014576</t>
  </si>
  <si>
    <t>764</t>
  </si>
  <si>
    <t>Konštrukcie klampiarske</t>
  </si>
  <si>
    <t>168</t>
  </si>
  <si>
    <t>764410570.S.K2</t>
  </si>
  <si>
    <t>Okenné parapety z lakoplastovaného plechu, r.š. 605 mm</t>
  </si>
  <si>
    <t>1207386267</t>
  </si>
  <si>
    <t>"KLAMPIARSKE PRVKY"</t>
  </si>
  <si>
    <t>"K2" 56/2</t>
  </si>
  <si>
    <t>169</t>
  </si>
  <si>
    <t>764421560.S.K1</t>
  </si>
  <si>
    <t>Horizontálne lemovanie z lakoplastovaného plechu, r.š. 430 mm</t>
  </si>
  <si>
    <t>1098428672</t>
  </si>
  <si>
    <t>"K1" 276/2</t>
  </si>
  <si>
    <t>170</t>
  </si>
  <si>
    <t>764421585.S.K3</t>
  </si>
  <si>
    <t>Kryt exteriérový pre žalúzie z lakoplastovaného plechu, r.š. 810 mm</t>
  </si>
  <si>
    <t>1316228951</t>
  </si>
  <si>
    <t>"K3" 68/2</t>
  </si>
  <si>
    <t>171</t>
  </si>
  <si>
    <t>764430500.S.K4</t>
  </si>
  <si>
    <t>Prekrytie atiky z lakoplastovaného plechu, vrátane rohov r.š. 230 mm</t>
  </si>
  <si>
    <t>-155189672</t>
  </si>
  <si>
    <t>"K4" 132/2</t>
  </si>
  <si>
    <t>172</t>
  </si>
  <si>
    <t>764430510.S.K5</t>
  </si>
  <si>
    <t>Prekrytie konzol z lakoplastovaného plechu, vrátane rohov r.š. 250 mm</t>
  </si>
  <si>
    <t>822911321</t>
  </si>
  <si>
    <t>"K5" (53,1-7,1)/2</t>
  </si>
  <si>
    <t>173</t>
  </si>
  <si>
    <t>998764102.S</t>
  </si>
  <si>
    <t>Presun hmôt pre konštrukcie klampiarske v objektoch výšky nad 6 do 12 m</t>
  </si>
  <si>
    <t>965484389</t>
  </si>
  <si>
    <t>766</t>
  </si>
  <si>
    <t>Konštrukcie stolárske</t>
  </si>
  <si>
    <t>174</t>
  </si>
  <si>
    <t>766651101.S</t>
  </si>
  <si>
    <t>Montáž púzdra posuvných dverí do murovanej priečky, jedno zasúvacie púzdro pre jedno krídlo, priechod 0,6-1,2 m</t>
  </si>
  <si>
    <t>1942580845</t>
  </si>
  <si>
    <t>"D15 - 1 000×2 020 mm" 2</t>
  </si>
  <si>
    <t>175</t>
  </si>
  <si>
    <t>553310013200.S</t>
  </si>
  <si>
    <t>Stavebné puzdro pre posuvné dvere, jedno zasúvacie púzdro pre jedno krídlo, čistý priechod 1000 mm</t>
  </si>
  <si>
    <t>-1831966660</t>
  </si>
  <si>
    <t>176</t>
  </si>
  <si>
    <t>553420000200.S</t>
  </si>
  <si>
    <t>Systém posuvných dverí - sada pojazdov</t>
  </si>
  <si>
    <t>súb.</t>
  </si>
  <si>
    <t>-2746148</t>
  </si>
  <si>
    <t>177</t>
  </si>
  <si>
    <t>553420000300.S</t>
  </si>
  <si>
    <t>Systém posuvných dverí - vodiaca lišta (surový profil)</t>
  </si>
  <si>
    <t>-1982076150</t>
  </si>
  <si>
    <t>178</t>
  </si>
  <si>
    <t>766651131.S</t>
  </si>
  <si>
    <t>Montáž púzdra posuvných dverí do murovanej priečky s jedným bočným zasúvacím púzdrom pre dve krídla, priechod 1,25-2,45 m</t>
  </si>
  <si>
    <t>1188081274</t>
  </si>
  <si>
    <t>"D16 - 1 350×2 020 mm" 2</t>
  </si>
  <si>
    <t>"D17 - 1 350×2 020 mm" 2</t>
  </si>
  <si>
    <t>179</t>
  </si>
  <si>
    <t>553310014900.S</t>
  </si>
  <si>
    <t>Stavebné puzdro pre posuvné dvere s jedným bočným zasúvacím púzdrom pre dve krídla, čistý priechod 1250 mm</t>
  </si>
  <si>
    <t>1690544019</t>
  </si>
  <si>
    <t>180</t>
  </si>
  <si>
    <t>-834503923</t>
  </si>
  <si>
    <t>181</t>
  </si>
  <si>
    <t>-1201870935</t>
  </si>
  <si>
    <t>182</t>
  </si>
  <si>
    <t>766661422.S</t>
  </si>
  <si>
    <t>Montáž dverí drevených vchodových bezpečnostných</t>
  </si>
  <si>
    <t>1656138180</t>
  </si>
  <si>
    <t>"D18 - 1 330×2 010 mm" 1</t>
  </si>
  <si>
    <t>"D19 - 1 330×2 010 mm" 1</t>
  </si>
  <si>
    <t>183</t>
  </si>
  <si>
    <t>611.D18</t>
  </si>
  <si>
    <t>Interiérové rámové dvere s bočným otváravým svetlíkom 1 330×2 010 mm, DTD + výplňové kalené sklo, RAL 8025 + priehľadné sklo, EI 30/D3-C, vrátane zárubne</t>
  </si>
  <si>
    <t>-1202476959</t>
  </si>
  <si>
    <t>184</t>
  </si>
  <si>
    <t>611.D19</t>
  </si>
  <si>
    <t>Interiérové rámové dvere s bočným otváravým svetlíkom 1 330×2 010 mm, DTD + výplňové kalené sklo, RAL 8025 + priehľadné sklo, EI 15/D3-C, vrátane zárubne</t>
  </si>
  <si>
    <t>-1429228635</t>
  </si>
  <si>
    <t>185</t>
  </si>
  <si>
    <t>766662113.S</t>
  </si>
  <si>
    <t>Montáž dverového krídla otočného jednokrídlového bezpoldrážkového, do existujúcej zárubne, vrátane kovania</t>
  </si>
  <si>
    <t>-538452924</t>
  </si>
  <si>
    <t>"D04 - 800x1970 mm" 1</t>
  </si>
  <si>
    <t>"D05 - 800x1970 mm" 1</t>
  </si>
  <si>
    <t>"D06 - 900x1970 mm" 1</t>
  </si>
  <si>
    <t>"D07 - 900x1970 mm" 2</t>
  </si>
  <si>
    <t>"D08 - 900x1970 mm" 1</t>
  </si>
  <si>
    <t>"D09 - 900x1970 mm" 1</t>
  </si>
  <si>
    <t>186</t>
  </si>
  <si>
    <t>549150000600.S</t>
  </si>
  <si>
    <t>Kľučka dverová a rozeta 2x, nehrdzavejúca oceľ, povrch čierna farba</t>
  </si>
  <si>
    <t>-503046913</t>
  </si>
  <si>
    <t>187</t>
  </si>
  <si>
    <t>549150000400.S</t>
  </si>
  <si>
    <t>Kľučka dverová s vložkovým zámkom a vložkou, nerez, čierna farba</t>
  </si>
  <si>
    <t>-1238611365</t>
  </si>
  <si>
    <t>188</t>
  </si>
  <si>
    <t>549150000400.S.R</t>
  </si>
  <si>
    <t>Kľučka dverová s WC rozetou a zámkom, čierna farba</t>
  </si>
  <si>
    <t>794908979</t>
  </si>
  <si>
    <t>189</t>
  </si>
  <si>
    <t>611610003900.S.R</t>
  </si>
  <si>
    <t>Dvere vnútorné jednokrídlové, šírka 600-900 mm, výplň DTD doska, povrch dýha, 3/4 presklenie (kalené sklo - priesvitné), RAL 7016 antracit</t>
  </si>
  <si>
    <t>-224786287</t>
  </si>
  <si>
    <t>190</t>
  </si>
  <si>
    <t>611610003900.S.R1</t>
  </si>
  <si>
    <t>Dvere vnútorné jednokrídlové, šírka 600-900 mm, výplň DTD doska, povrch dýha, 3/4 presklenie (kalené sklo - priehľadné), RAL 7016 antracit</t>
  </si>
  <si>
    <t>-1090349409</t>
  </si>
  <si>
    <t>191</t>
  </si>
  <si>
    <t>766662133.S</t>
  </si>
  <si>
    <t>Montáž dverového krídla otočného dvojkrídlového bezpoldrážkového, do existujúcej zárubne, vrátane kovania</t>
  </si>
  <si>
    <t>1691635210</t>
  </si>
  <si>
    <t>"D11 - 1250x1970 mm" 4</t>
  </si>
  <si>
    <t>"D12 - 1250x1970 mm" 4</t>
  </si>
  <si>
    <t>"D13 - 1250x1970 mm" 2</t>
  </si>
  <si>
    <t>"D14 - 1250x1970 mm" 2</t>
  </si>
  <si>
    <t>192</t>
  </si>
  <si>
    <t>611.D11</t>
  </si>
  <si>
    <t>Dvere interiérové rámové s bočným otváravým svetlíkom 1 330×2 010 mm, DTD + výplňové kalené sklo, RAL 8025 + priesvitné sklo, WC rozeta + zámok v čiernej farbe</t>
  </si>
  <si>
    <t>-1556412449</t>
  </si>
  <si>
    <t>193</t>
  </si>
  <si>
    <t>611.D12</t>
  </si>
  <si>
    <t>602325796</t>
  </si>
  <si>
    <t>194</t>
  </si>
  <si>
    <t>611.D13</t>
  </si>
  <si>
    <t>Dvere interiérové rámové s bočným otváravým svetlíkom 1 330×2 010 mm, DTD + výplňové kalené sklo, RAL 8025 + priehľadné sklo, zámok v čiernej farbe</t>
  </si>
  <si>
    <t>1334522514</t>
  </si>
  <si>
    <t>195</t>
  </si>
  <si>
    <t>611.D14</t>
  </si>
  <si>
    <t>146598363</t>
  </si>
  <si>
    <t>196</t>
  </si>
  <si>
    <t>766664125.S</t>
  </si>
  <si>
    <t>Montáž dverí drevených posuvných jednokrídlových, posun do puzdra</t>
  </si>
  <si>
    <t>-1903062693</t>
  </si>
  <si>
    <t>197</t>
  </si>
  <si>
    <t>611.D15</t>
  </si>
  <si>
    <t>Posúvné dvere 1 000×2 020 mm, DTD + výplňové kalené sklo, RAL 8025 + priesvitné sklo, zámok v čiernej farbe</t>
  </si>
  <si>
    <t>-1439054090</t>
  </si>
  <si>
    <t>198</t>
  </si>
  <si>
    <t>611.D16</t>
  </si>
  <si>
    <t>Posúvné dvere 1 350×2 020 mm, DTD + výplňové kalené sklo, RAL 8025 + priesvitné sklo, WC rozeta + zámok v čiernej farbe</t>
  </si>
  <si>
    <t>1811095850</t>
  </si>
  <si>
    <t>199</t>
  </si>
  <si>
    <t>611.D17</t>
  </si>
  <si>
    <t>-1241343505</t>
  </si>
  <si>
    <t>200</t>
  </si>
  <si>
    <t>766694142.S</t>
  </si>
  <si>
    <t>Montáž parapetnej dosky plastovej šírky do 300 mm, dĺžky 1000-1600 mm</t>
  </si>
  <si>
    <t>-1401346830</t>
  </si>
  <si>
    <t>201</t>
  </si>
  <si>
    <t>611560000400.S</t>
  </si>
  <si>
    <t>Parapetná doska plastová, šírka 300 mm, komôrková vnútorná, zlatý dub, mramor, mahagon, svetlý buk, orech</t>
  </si>
  <si>
    <t>2065675894</t>
  </si>
  <si>
    <t>6*1,6 'Prepočítané koeficientom množstva</t>
  </si>
  <si>
    <t>202</t>
  </si>
  <si>
    <t>611560000800.S</t>
  </si>
  <si>
    <t>Plastové krytky k vnútorným parapetom plastovým, pár, vo farbe biela, mramor, zlatý dub, buk, mahagón, orech</t>
  </si>
  <si>
    <t>31768522</t>
  </si>
  <si>
    <t>203</t>
  </si>
  <si>
    <t>766694143.S</t>
  </si>
  <si>
    <t>Montáž parapetnej dosky plastovej šírky do 300 mm, dĺžky 1600-2600 mm</t>
  </si>
  <si>
    <t>1774734723</t>
  </si>
  <si>
    <t>"O02 - 2000x2000 mm - 1 ks" 1</t>
  </si>
  <si>
    <t>204</t>
  </si>
  <si>
    <t>828605304</t>
  </si>
  <si>
    <t>12*2,6 'Prepočítané koeficientom množstva</t>
  </si>
  <si>
    <t>205</t>
  </si>
  <si>
    <t>1418133937</t>
  </si>
  <si>
    <t>206</t>
  </si>
  <si>
    <t>766694144.S</t>
  </si>
  <si>
    <t>Montáž parapetnej dosky plastovej šírky do 300 mm, dĺžky nad 2600 mm</t>
  </si>
  <si>
    <t>-537898840</t>
  </si>
  <si>
    <t>"O01 - 3000x700 mm - 1 ks" 1</t>
  </si>
  <si>
    <t>"O07 - 3000x1000 mm - 4 ks" 4</t>
  </si>
  <si>
    <t>207</t>
  </si>
  <si>
    <t>-1471523242</t>
  </si>
  <si>
    <t>5*3 'Prepočítané koeficientom množstva</t>
  </si>
  <si>
    <t>208</t>
  </si>
  <si>
    <t>800405148</t>
  </si>
  <si>
    <t>209</t>
  </si>
  <si>
    <t>766701111.S</t>
  </si>
  <si>
    <t>Montáž zárubní rámových pre dvere jednokrídlové</t>
  </si>
  <si>
    <t>-674493339</t>
  </si>
  <si>
    <t>210</t>
  </si>
  <si>
    <t>611810000300.S</t>
  </si>
  <si>
    <t>Zárubňa vnútorná rámová, dĺžka 600-900 mm, výška 1970 mm, DTD doska, povrch dýha, pre dvere jednokrídlové</t>
  </si>
  <si>
    <t>-749170329</t>
  </si>
  <si>
    <t>211</t>
  </si>
  <si>
    <t>766701121.S</t>
  </si>
  <si>
    <t>Montáž zárubní rámových pre dvere dvojkrídlové</t>
  </si>
  <si>
    <t>-913793000</t>
  </si>
  <si>
    <t>212</t>
  </si>
  <si>
    <t>611810000600.S</t>
  </si>
  <si>
    <t>Zárubňa vnútorná rámová, dĺžka 1250-1850 mm, výška 1970 mm, DTD doska, povrch dýha, pre dvere dvojkrídlové</t>
  </si>
  <si>
    <t>995075223</t>
  </si>
  <si>
    <t>213</t>
  </si>
  <si>
    <t>998766102.S</t>
  </si>
  <si>
    <t>Presun hmot pre konštrukcie stolárske v objektoch výšky nad 6 do 12 m</t>
  </si>
  <si>
    <t>-950333277</t>
  </si>
  <si>
    <t>767</t>
  </si>
  <si>
    <t>Konštrukcie doplnkové kovové</t>
  </si>
  <si>
    <t>214</t>
  </si>
  <si>
    <t>767.R-ZB1</t>
  </si>
  <si>
    <t>ZÁBRADLIE S PRIRADENÍM - ZB1 - schodiskové, komaxit RAL 8025, komplet</t>
  </si>
  <si>
    <t>1144615920</t>
  </si>
  <si>
    <t>215</t>
  </si>
  <si>
    <t>767.R-ZB2</t>
  </si>
  <si>
    <t>ZÁBRADLIE S PRIRADENÍM - ZB2 - schodiskové, komaxit RAL 8025, komplet</t>
  </si>
  <si>
    <t>-926304193</t>
  </si>
  <si>
    <t>216</t>
  </si>
  <si>
    <t>767.R-ZB3</t>
  </si>
  <si>
    <t>ZÁBRADLIE S PRIRADENÍM - ZB3 , komaxit RAL 8025m komplet</t>
  </si>
  <si>
    <t>-942603414</t>
  </si>
  <si>
    <t>217</t>
  </si>
  <si>
    <t>767310100.S</t>
  </si>
  <si>
    <t>Montáž výlezu do plochej strechy</t>
  </si>
  <si>
    <t>1394753332</t>
  </si>
  <si>
    <t>"VS" 1</t>
  </si>
  <si>
    <t>218</t>
  </si>
  <si>
    <t>611330000510.S.R</t>
  </si>
  <si>
    <t>Strešný výlez hliníkový, EI 30/D1 , šxv 1200x1200 mm, pre plochú strechu</t>
  </si>
  <si>
    <t>1567784537</t>
  </si>
  <si>
    <t>219</t>
  </si>
  <si>
    <t>767612100.S</t>
  </si>
  <si>
    <t>Montáž okien hliníkových s hydroizolačnými páskami (exteriérová a interiérová)</t>
  </si>
  <si>
    <t>-907317294</t>
  </si>
  <si>
    <t>"O01 - 3000x700 mm - 1 ks" 1*(3+0,7)*2</t>
  </si>
  <si>
    <t>"O02 - 2000x2000 mm - 1 ks" 1*(2+2)*2</t>
  </si>
  <si>
    <t>"O03 - 1000x2000 mm - 4 ks" 4*(1+2)*2</t>
  </si>
  <si>
    <t>"O04 - 1000x2000 mm - 2 ks" 2*(1+2)*2</t>
  </si>
  <si>
    <t>"O05 - 2000x2000 mm - 10 ks" 10*(2+2)*2</t>
  </si>
  <si>
    <t>"O06 - 2000x2000 mm - 1 ks" 1*(2+2)*2</t>
  </si>
  <si>
    <t>"O07 - 3000x1000 mm - 4 ks" 4*(3+1)*2</t>
  </si>
  <si>
    <t>"O08 - 2000x2350 mm - 3 ks" 3*(2+2,35)*2</t>
  </si>
  <si>
    <t>220</t>
  </si>
  <si>
    <t>283290006100.S</t>
  </si>
  <si>
    <t>Tesniaca paropriepustná fólia polymér-flísová, š. 290 mm, dĺ. 30 m, pre tesnenie pripájacej škáry okenného rámu a muriva z exteriéru</t>
  </si>
  <si>
    <t>-1239014580</t>
  </si>
  <si>
    <t>221</t>
  </si>
  <si>
    <t>283290006200.S</t>
  </si>
  <si>
    <t>Tesniaca paronepriepustná fólia polymér-flísová, š. 70 mm, dĺ. 30 m, pre tesnenie pripájacej škáry okenného rámu a muriva z interiéru</t>
  </si>
  <si>
    <t>-1396894068</t>
  </si>
  <si>
    <t>222</t>
  </si>
  <si>
    <t>553.O01</t>
  </si>
  <si>
    <t>Hliníkové okno 3000x700 mm, izolačné trojsklo priehľadné, dištančné rámiky čierne, pevné, jednokrídlové, RAL 7016, EI 45-ef/D1-FIX</t>
  </si>
  <si>
    <t>1654413762</t>
  </si>
  <si>
    <t>223</t>
  </si>
  <si>
    <t>553.O02</t>
  </si>
  <si>
    <t>Hliníkové okno 2000x2000 mm, izolačné trojsklo priehľadné, dištančné rámiky čierne, pevné, jednokrídlové, RAL 7016, EW 45/D1-FIX</t>
  </si>
  <si>
    <t>-1442267525</t>
  </si>
  <si>
    <t>224</t>
  </si>
  <si>
    <t>553.O03</t>
  </si>
  <si>
    <t>Hliníkové okno 1000x2000 mm, izolačné trojsklo priesvitné, dištančné rámiky hnedé, OS+FIX, dvojkrídlové, RAL 8025</t>
  </si>
  <si>
    <t>-367801154</t>
  </si>
  <si>
    <t>225</t>
  </si>
  <si>
    <t>553.O04</t>
  </si>
  <si>
    <t>-1978748224</t>
  </si>
  <si>
    <t>226</t>
  </si>
  <si>
    <t>553.O05</t>
  </si>
  <si>
    <t>Hliníkové okno 2000x2000 mm, izolačné trojsklo priesvitné, dištančné rámiky hnedé, O+OS+FIX, trojkrídlové, RAL 8025</t>
  </si>
  <si>
    <t>-734878032</t>
  </si>
  <si>
    <t>227</t>
  </si>
  <si>
    <t>553.O06</t>
  </si>
  <si>
    <t>-1183708283</t>
  </si>
  <si>
    <t>228</t>
  </si>
  <si>
    <t>553.O07</t>
  </si>
  <si>
    <t>Hliníkové okno 3000x1000 mm, izolačné trojsklo priesvitné, dištančné rámiky hnedé, O+O+O, trojkrídlové, RAL 8025</t>
  </si>
  <si>
    <t>-1968225912</t>
  </si>
  <si>
    <t>229</t>
  </si>
  <si>
    <t>553.O08</t>
  </si>
  <si>
    <t>Hliníkové okno 2000x2350 mm, izolačné trojsklo priesvitné, dištančné rámiky hnedé, O+O+O, dvojkrídlové bezbariérové, RAL 8025</t>
  </si>
  <si>
    <t>1050897492</t>
  </si>
  <si>
    <t>230</t>
  </si>
  <si>
    <t>767646520.S</t>
  </si>
  <si>
    <t>Montáž dverí hliníkových, vchodových exteriíérových, 1 m obvodu dverí</t>
  </si>
  <si>
    <t>-834136459</t>
  </si>
  <si>
    <t>"D01 - 2 190×2 450 mm - 1 ks" 1*(2,19+2,45)*2</t>
  </si>
  <si>
    <t>"D02 - 2 190×2 450 mm - 1 ks" 1*(2,19+2,45)*2</t>
  </si>
  <si>
    <t>"D03 - 1 330×2 010 mm - 2 ks" 2*(1,33+2,01)*2</t>
  </si>
  <si>
    <t>231</t>
  </si>
  <si>
    <t>553.D01</t>
  </si>
  <si>
    <t>Vchodové dvere bezpečnostné s otváravým a pevným bočným svetlíkom 2 190×2 450 mm, izolačné trojsklo, RAL 7016 antracit + priehľadné sklo, bezpečnostný zámok, EI 45-ef/D1-C</t>
  </si>
  <si>
    <t>1353332917</t>
  </si>
  <si>
    <t>232</t>
  </si>
  <si>
    <t>553.D02</t>
  </si>
  <si>
    <t>Vchodové dvere dvojkrídlové s pevným bočným svetlíkom 2 190×2 450 mm, izolačné trojsklo, RAL 7016 antracit + priehľadné sklo, zámok, EW 45/D1-C</t>
  </si>
  <si>
    <t>-1139046766</t>
  </si>
  <si>
    <t>233</t>
  </si>
  <si>
    <t>553.D03</t>
  </si>
  <si>
    <t>Interiérové rámové s bočným otváravým svetlíkom 1 330×2 010 mm, výplňové kalené sklo, RAL 7016 antracit, EI 30/D1-C</t>
  </si>
  <si>
    <t>-224097224</t>
  </si>
  <si>
    <t>234</t>
  </si>
  <si>
    <t>767660106.S</t>
  </si>
  <si>
    <t>Montáž hliníkovej vonkajšej žalúzie od šírky 80 cm do 140 cm a dĺžky 260 cm na stenu alebo ostenie</t>
  </si>
  <si>
    <t>1586658093</t>
  </si>
  <si>
    <t>235</t>
  </si>
  <si>
    <t>611530016000.S.R</t>
  </si>
  <si>
    <t>Žalúzie exteriérové hliníkové Z-90, šxl 1000x2000 mm</t>
  </si>
  <si>
    <t>-714146638</t>
  </si>
  <si>
    <t>236</t>
  </si>
  <si>
    <t>767660116.S</t>
  </si>
  <si>
    <t>Montáž hliníkovej vonkajšej žalúzie od šírky 180 cm do 240 cm a dĺžky 260 cm na stenu alebo ostenie</t>
  </si>
  <si>
    <t>-478818190</t>
  </si>
  <si>
    <t>237</t>
  </si>
  <si>
    <t>611530034000.S.R</t>
  </si>
  <si>
    <t>Žalúzie exteriérové hliníkové Z-90, šxl 2000x2000 mm</t>
  </si>
  <si>
    <t>1229904016</t>
  </si>
  <si>
    <t>238</t>
  </si>
  <si>
    <t>611530034400.S.R</t>
  </si>
  <si>
    <t>Žalúzie exteriérové hliníkové Z-90, šxl 2000x2350 mm</t>
  </si>
  <si>
    <t>-690639389</t>
  </si>
  <si>
    <t>239</t>
  </si>
  <si>
    <t>998767102.S</t>
  </si>
  <si>
    <t>Presun hmôt pre kovové stavebné doplnkové konštrukcie v objektoch výšky nad 6 do 12 m</t>
  </si>
  <si>
    <t>-1928163060</t>
  </si>
  <si>
    <t>771</t>
  </si>
  <si>
    <t>Podlahy z dlaždíc</t>
  </si>
  <si>
    <t>240</t>
  </si>
  <si>
    <t>771415001.S.R</t>
  </si>
  <si>
    <t xml:space="preserve">Montáž soklíkov z obkladačiek do tmelu </t>
  </si>
  <si>
    <t>-397748235</t>
  </si>
  <si>
    <t xml:space="preserve">"Soklová lišta keramická hnedá v=60mm" </t>
  </si>
  <si>
    <t>"1.03" (6,05+3,5)*2-(1,89+0,35)</t>
  </si>
  <si>
    <t>"2.03" (6,05+3,5)*2-(1,89+0,35)</t>
  </si>
  <si>
    <t>241</t>
  </si>
  <si>
    <t>597640006300.S.R</t>
  </si>
  <si>
    <t>Soklová lišta keramická hnedá v=60mm (predbežná cena)</t>
  </si>
  <si>
    <t>12992528</t>
  </si>
  <si>
    <t>332,84*1,15 'Prepočítané koeficientom množstva</t>
  </si>
  <si>
    <t>242</t>
  </si>
  <si>
    <t>771541210.S.R</t>
  </si>
  <si>
    <t>Montáž podláh z dlaždíc gres kladených do tmelu flexibil., kompletné</t>
  </si>
  <si>
    <t>-1430060333</t>
  </si>
  <si>
    <t xml:space="preserve">"Gresová dlažba s lepidlom" </t>
  </si>
  <si>
    <t>"1.03" 21,79</t>
  </si>
  <si>
    <t>"2.03" 21,79</t>
  </si>
  <si>
    <t>243</t>
  </si>
  <si>
    <t>597740001801.S.R</t>
  </si>
  <si>
    <t>Podlaha - gresová dlažba 1200x1200mm, farba biela, napr. Blanco matte 120x120 alebo ekv. (predbežná cena)</t>
  </si>
  <si>
    <t>-947807444</t>
  </si>
  <si>
    <t>566,91*1,04 'Prepočítané koeficientom množstva</t>
  </si>
  <si>
    <t>244</t>
  </si>
  <si>
    <t>998771102.S</t>
  </si>
  <si>
    <t>Presun hmôt pre podlahy z dlaždíc v objektoch výšky nad 6 do 12 m</t>
  </si>
  <si>
    <t>61831747</t>
  </si>
  <si>
    <t>781</t>
  </si>
  <si>
    <t>Obklady</t>
  </si>
  <si>
    <t>245</t>
  </si>
  <si>
    <t>781445011.S.R</t>
  </si>
  <si>
    <t>Montáž obkladov vnútor. stien z obkladačiek kladených do tmelu, kompletné</t>
  </si>
  <si>
    <t>-161729673</t>
  </si>
  <si>
    <t>"Keramické obklady stien v.2000 mm"</t>
  </si>
  <si>
    <t>"1.04" ((1,9+1,91)*2-0,98)*2</t>
  </si>
  <si>
    <t>"1.05" ((1,91+1,4)*2-0,88)*2</t>
  </si>
  <si>
    <t>"1.06" ((1,91+1)*2-0,88)*2</t>
  </si>
  <si>
    <t>"1.07" ((1,91+1,8)*2-0,98)*2</t>
  </si>
  <si>
    <t>"1.10" ((4,25+4,02)*2-0,98-2,19)*2</t>
  </si>
  <si>
    <t>"1.06" ((2,31+1,43)*2-1)*2</t>
  </si>
  <si>
    <t>"1.09" ((3,7+2,12)*2-1,35)*2-(1*1,65)</t>
  </si>
  <si>
    <t>"1.11" ((2,31+3,15)*2-1,33)*2</t>
  </si>
  <si>
    <t>"1.15" ((2,31+2,2+1,25)*2-1,33)*2</t>
  </si>
  <si>
    <t>"1.17" ((2,12+2,45+1,25)*2-1,35)*2-(1*1,65)</t>
  </si>
  <si>
    <t>"2.06" ((2,31+1,43)*2-1)*2</t>
  </si>
  <si>
    <t>"2.09" ((3,7+2,12)*2-1,35)*2-(1*1,65)</t>
  </si>
  <si>
    <t>"2.11" ((2,31+3,15)*2-1,33)*2</t>
  </si>
  <si>
    <t>"2.15" ((2,31+2,2+1,25)*2-1,33)*2</t>
  </si>
  <si>
    <t>"2.17" ((2,12+2,45+1,25)*2-1,35)*2-(1*1,65)</t>
  </si>
  <si>
    <t>246</t>
  </si>
  <si>
    <t>597640000101.S.R</t>
  </si>
  <si>
    <t>Obklad gresový 600x1200mm, farba biela, napr. Blanco matte 60x120 alebo ekv.(predbežná cena)</t>
  </si>
  <si>
    <t>900603240</t>
  </si>
  <si>
    <t>255,02*1,15 'Prepočítané koeficientom množstva</t>
  </si>
  <si>
    <t>247</t>
  </si>
  <si>
    <t>998781102.S</t>
  </si>
  <si>
    <t>Presun hmôt pre obklady keramické v objektoch výšky nad 6 do 12 m</t>
  </si>
  <si>
    <t>313625443</t>
  </si>
  <si>
    <t>783</t>
  </si>
  <si>
    <t>Nátery</t>
  </si>
  <si>
    <t>248</t>
  </si>
  <si>
    <t>783782404.S</t>
  </si>
  <si>
    <t>Nátery tesárskych konštrukcií, povrchová impregnácia proti drevokaznému hmyzu, hubám a plesniam, jednonásobná</t>
  </si>
  <si>
    <t>2147111642</t>
  </si>
  <si>
    <t>"S4 - 130x80 mm" 2,15*7,55*2,75*0,21*2</t>
  </si>
  <si>
    <t>"S3 - 130x80 mm" 2,15*7,55*2,75*0,21*2</t>
  </si>
  <si>
    <t>249</t>
  </si>
  <si>
    <t>783894612.S</t>
  </si>
  <si>
    <t>Náter farbami akrylátovými ekologickými riediteľnými vodou, biely náter sadrokartónových stropov 2x</t>
  </si>
  <si>
    <t>-1368090542</t>
  </si>
  <si>
    <t>"SDK podhľad" 358,16</t>
  </si>
  <si>
    <t>"SDK podhľad - impregnovaný" 94,5</t>
  </si>
  <si>
    <t>250</t>
  </si>
  <si>
    <t>783894622.S</t>
  </si>
  <si>
    <t>Náter farbami akrylátovými ekologickými riediteľnými vodou, biely náter sadrokartónových stien 2x</t>
  </si>
  <si>
    <t>606097307</t>
  </si>
  <si>
    <t>"Predsadené steny" 52,038</t>
  </si>
  <si>
    <t>784</t>
  </si>
  <si>
    <t>Maľby</t>
  </si>
  <si>
    <t>251</t>
  </si>
  <si>
    <t>784101271.S.R</t>
  </si>
  <si>
    <t>Maľby z maliarskych zmesí práškových, strojne nanášané dvojnásobné, základné alebo tónované, umývateľne na jemnozrnný podklad výšky do 3,80 m</t>
  </si>
  <si>
    <t>-573016515</t>
  </si>
  <si>
    <t>"Steny" 1188,733</t>
  </si>
  <si>
    <t>"Strop" 96,86</t>
  </si>
  <si>
    <t>252</t>
  </si>
  <si>
    <t>784410100.S</t>
  </si>
  <si>
    <t>Penetrovanie jednonásobné jemnozrnných podkladov výšky do 3,80 m</t>
  </si>
  <si>
    <t>2052095143</t>
  </si>
  <si>
    <t>253</t>
  </si>
  <si>
    <t>784418011.S</t>
  </si>
  <si>
    <t>Zakrývanie otvorov, podláh a zariadení fóliou v miestnostiach alebo na schodisku</t>
  </si>
  <si>
    <t>518563003</t>
  </si>
  <si>
    <t>"O01 - 3000x700 mm - 1 ks" 1*(3*0,7)</t>
  </si>
  <si>
    <t>"O02 - 2000x2000 mm - 1 ks" 1*(2*2)</t>
  </si>
  <si>
    <t>"O03 - 1000x2000 mm - 4 ks" 4*(1*2)</t>
  </si>
  <si>
    <t>"O04 - 1000x2000 mm - 2 ks" 2*(1*2)</t>
  </si>
  <si>
    <t>"O05 - 2000x2000 mm - 10 ks" 10*(2*2)</t>
  </si>
  <si>
    <t>"O06 - 2000x2000 mm - 1 ks" 1*(2*2)</t>
  </si>
  <si>
    <t>"O07 - 3000x1000 mm - 4 ks" 4*(3*1)</t>
  </si>
  <si>
    <t>"O08 - 2000x2350 mm - 3 ks" 3*(2*2,35)</t>
  </si>
  <si>
    <t>"D01 - 2 190×2 450 mm - 1 ks" 1*(2,19*2,45)</t>
  </si>
  <si>
    <t>"D02 - 2 190×2 450 mm - 1 ks" 1*(2,19*2,45)</t>
  </si>
  <si>
    <t>"D10 - 2 890×2 600 mm" 2*2,89*2,6</t>
  </si>
  <si>
    <t>254</t>
  </si>
  <si>
    <t>784418013.S</t>
  </si>
  <si>
    <t>Zakrývanie podláh a zariadení plachtou v miestnostiach alebo na schodisku</t>
  </si>
  <si>
    <t>-1548594746</t>
  </si>
  <si>
    <t>787</t>
  </si>
  <si>
    <t>Zasklievanie</t>
  </si>
  <si>
    <t>255</t>
  </si>
  <si>
    <t>787100030.S</t>
  </si>
  <si>
    <t>Montáž presklenej steny s bočným svetlíkom a nadsvetlíkom, rozmer otvoru 1010 - 1950/2500 mm</t>
  </si>
  <si>
    <t>-1910029727</t>
  </si>
  <si>
    <t>"D10 - 2 890×2 600 mm" 2</t>
  </si>
  <si>
    <t>256</t>
  </si>
  <si>
    <t>611.D10</t>
  </si>
  <si>
    <t>Balkónové dvere hliníkové s bočným otváravým svetlíkom, pevným bočným a horným svetlíkom 2 890×2 600 mm, izolačné trojsklo, RAL 8025, zámka</t>
  </si>
  <si>
    <t>-1585265446</t>
  </si>
  <si>
    <t>257</t>
  </si>
  <si>
    <t>998787102.S</t>
  </si>
  <si>
    <t>Presun hmôt pre zasklievanie v objektoch výšky nad 6 do 12 m</t>
  </si>
  <si>
    <t>-962456470</t>
  </si>
  <si>
    <t>Práce a dodávky M</t>
  </si>
  <si>
    <t>33-M</t>
  </si>
  <si>
    <t>Montáže dopravných zariadení, skladových zariadení a váh</t>
  </si>
  <si>
    <t>258</t>
  </si>
  <si>
    <t>330030053.S</t>
  </si>
  <si>
    <t>Výťah - 3 stanice-3 nástupištia - rozmer šachty min. 2,2 x 1,2 m</t>
  </si>
  <si>
    <t>1500525655</t>
  </si>
  <si>
    <t>Časť:</t>
  </si>
  <si>
    <t>SO 01.1 - ELEKTRICKÉ INŠTALÁCIE NN</t>
  </si>
  <si>
    <t>Ing. Michal Végh</t>
  </si>
  <si>
    <t xml:space="preserve">    01 - Rozvádzače</t>
  </si>
  <si>
    <t xml:space="preserve">    02 - Umelé osvetlenie</t>
  </si>
  <si>
    <t xml:space="preserve">    03 - Núdzové osvetlenie</t>
  </si>
  <si>
    <t xml:space="preserve">    04 - Zásuvky</t>
  </si>
  <si>
    <t xml:space="preserve">    05 - Štrukturovaná kabeláž</t>
  </si>
  <si>
    <t xml:space="preserve">    06 - Elektroinštalačný materiál </t>
  </si>
  <si>
    <t xml:space="preserve">    07 - Systém núdzového volania</t>
  </si>
  <si>
    <t xml:space="preserve">    08 - Videovrátnik</t>
  </si>
  <si>
    <t xml:space="preserve">    09 - Bleskozvod a uzemnenie</t>
  </si>
  <si>
    <t xml:space="preserve">    10 - Pospojovanie</t>
  </si>
  <si>
    <t>OST - Ostatné</t>
  </si>
  <si>
    <t>01</t>
  </si>
  <si>
    <t>Rozvádzače</t>
  </si>
  <si>
    <t>RS1</t>
  </si>
  <si>
    <t>rozvádzač RS1 podľa výkresu 09</t>
  </si>
  <si>
    <t>RS2</t>
  </si>
  <si>
    <t>rozvádzač RS2 podľa výkresu 10</t>
  </si>
  <si>
    <t>RS3</t>
  </si>
  <si>
    <t>rozvádzač RS3 podľa výkresu 11</t>
  </si>
  <si>
    <t>02</t>
  </si>
  <si>
    <t>Umelé osvetlenie</t>
  </si>
  <si>
    <t>S1</t>
  </si>
  <si>
    <t>Okrúhle prisadené LED svietidlo na senzor, 3000K, napr. Eglo alebo ekv.</t>
  </si>
  <si>
    <t>S2</t>
  </si>
  <si>
    <t>Nástenné svietidlo obdĺžnik, 3000K, napr. Calex alebo ekv.</t>
  </si>
  <si>
    <t>S3</t>
  </si>
  <si>
    <t>Okrúhle zapustené podhľadové LED svietidlo na senzor, 3000K, napr. Eglo alebo ekv.</t>
  </si>
  <si>
    <t>S4</t>
  </si>
  <si>
    <t>Okrúhle zapustené podhľadové LED svietidlo , 3000K, napr. Eglo alebo ekv.</t>
  </si>
  <si>
    <t>S5</t>
  </si>
  <si>
    <t>Okrúhle zapustené podhľadové LED svietidlo, 3000K, IP44, napr. Forled alebo ekv.</t>
  </si>
  <si>
    <t>S6</t>
  </si>
  <si>
    <t>Zápustné LED svietidlo, 3000K, napr. ACB Isia alebo ekv.</t>
  </si>
  <si>
    <t>S7</t>
  </si>
  <si>
    <t>Závesné svietidlo biele, stmievateľné, 3000K, napr. Anello alebo ekv.</t>
  </si>
  <si>
    <t>SE1</t>
  </si>
  <si>
    <t>Okrúhle zapustené podhľadové LED svietidlo, 3000K, IP44, napr. Vega alebo ekv.</t>
  </si>
  <si>
    <t>SE2</t>
  </si>
  <si>
    <t>SE3</t>
  </si>
  <si>
    <t>Vonkajšie nástenné svietidlo, IP 64, napr. Lindby LED Abby alebo ekv.</t>
  </si>
  <si>
    <t>LED01 (1.pp)</t>
  </si>
  <si>
    <t>LED pás, 4000mm s transformátorom (150W), vrátane hliníkového profilu a difúzora, neutrálna biela (4000K), 15W/m, 24V, CRI&gt;90</t>
  </si>
  <si>
    <t>LED02 (1.np. 2.np)</t>
  </si>
  <si>
    <t>LED pás, 8000mm s transformátorom (200W), vrátane hliníkového profilu a difúzora, neutrálna biela (4000K), 15W/m, 24V, CRI&gt;90</t>
  </si>
  <si>
    <t>EPH1400171</t>
  </si>
  <si>
    <t>vypínač radenie „1“ s orientačným podsvietením, antracit Schneider Asfora Anthracite, EPH1400171, alebo ekvivalent</t>
  </si>
  <si>
    <t>EPH1500171</t>
  </si>
  <si>
    <t>vypínač radenie „6“ s orientačným podsvietením, antracit Schneider Asfora Anthracite, EPH1500171, alebo ekvivalent</t>
  </si>
  <si>
    <t>EPH0500171</t>
  </si>
  <si>
    <t>vypínač radenie „7“, antracit, Schneider Asfora Anthracite, EPH0500171, alebo ekvivalent</t>
  </si>
  <si>
    <t>UNI0303321</t>
  </si>
  <si>
    <t>trojpólový spínač (sporákový), 400V/16A kompletný prístroj Schneider UNI0303321, alebo ekvivalent</t>
  </si>
  <si>
    <t>EPH1300571</t>
  </si>
  <si>
    <t>žalúziový vypínač, antracit Schneider Asfora Anthracite, EPH1300571, alebo ekvivalent</t>
  </si>
  <si>
    <t>4058075240315</t>
  </si>
  <si>
    <t>pohybový snímač stropný 360 st., biely Ledvance FLUSH 230V, alebo ekvivalent</t>
  </si>
  <si>
    <t>GW42201</t>
  </si>
  <si>
    <t>Núdzové tlačidlo CENTRAL / TOTAL STOP so sklíčkom, červené Gewiss S.P.A, GW42201, alebo ekvivalent</t>
  </si>
  <si>
    <t>Pol1</t>
  </si>
  <si>
    <t>pripojenie elektrickej žalúzie v koordinácii s dodávateľom žalúzií</t>
  </si>
  <si>
    <t>N2XH-J 3x1,5</t>
  </si>
  <si>
    <t>bezhalogenový kábel N2XH-J 3x1,5 vrátane trasy</t>
  </si>
  <si>
    <t>N2XH-O 3x1,5</t>
  </si>
  <si>
    <t>bezhalogenový kábel N2XH-O 3x1,5 vrátane trasy</t>
  </si>
  <si>
    <t>N2XH-J 5x1,5</t>
  </si>
  <si>
    <t>bezhalogenový kábel N2XH-J 5x1,5 vrátane trasy</t>
  </si>
  <si>
    <t>NHXJ-J 3x1,5</t>
  </si>
  <si>
    <t>bezhalogenový kábel NHXH-J 3x1,5, požiarne funkčný E60 vrátane trasy</t>
  </si>
  <si>
    <t>HFXP20</t>
  </si>
  <si>
    <t>trubka ohybná HFXP20</t>
  </si>
  <si>
    <t>03</t>
  </si>
  <si>
    <t>Núdzové osvetlenie</t>
  </si>
  <si>
    <t>LEDLUX SPOT3-A-P</t>
  </si>
  <si>
    <t>svietidlo núdzového osvetlenia, bodové, autonómne min. 1h, autotest SEC LEDLUX-SPOT3-A-P, alebo ekvivalent</t>
  </si>
  <si>
    <t>MULTIPRIMA- -A-AT2x</t>
  </si>
  <si>
    <t>svietidlo núdzového osvetlenia s piktogramom, autonómne min. 1h, autotest SEC MULTIPRIMA-A-AT+2xLED.1h, alebo ekvivalent</t>
  </si>
  <si>
    <t>N2XH-J 3x1,5.1</t>
  </si>
  <si>
    <t>kabeláž N2XH-J 3x1,5 vrátane trasy</t>
  </si>
  <si>
    <t>04</t>
  </si>
  <si>
    <t>Zásuvky</t>
  </si>
  <si>
    <t>EPH2800171</t>
  </si>
  <si>
    <t>zásuvka 230V/16A, 2P+PE s detskými clonkami, antracit Schneider Asfora Anthracite, EPH2800171, alebo ekvivalent</t>
  </si>
  <si>
    <t>EPH2800671</t>
  </si>
  <si>
    <t>zásuvka 230V/16A, 2P+PE s detskými clonkami a vekom, IP44, antracit Schneider Asfora Anthracite, EPH2800671, alebo ekvivalent</t>
  </si>
  <si>
    <t>N2XH-J 3x2,5</t>
  </si>
  <si>
    <t>bezhalogenový kábel N2XH-J 3x2,5</t>
  </si>
  <si>
    <t>N2XH-J 5x2,5</t>
  </si>
  <si>
    <t>bezhalogenový kábel N2XH-J 5x2,5</t>
  </si>
  <si>
    <t>N2XH-O 3x1,5.1</t>
  </si>
  <si>
    <t>bezhalogenový kábel N2XH-O 3x1,5</t>
  </si>
  <si>
    <t>05</t>
  </si>
  <si>
    <t>Štrukturovaná kabeláž</t>
  </si>
  <si>
    <t>RUN-09-60/40</t>
  </si>
  <si>
    <t xml:space="preserve">19“ dátový rozvádzač 600x600x21U  Conteg RQN-21-60/60, alebo ekvivalent</t>
  </si>
  <si>
    <t>KEP-C6A-S-10G</t>
  </si>
  <si>
    <t xml:space="preserve">patchpanel cat6A, osadený s 24xRJ45, 1U,  KeLine KEP-C6A-S-10G, alebo ekvivalent</t>
  </si>
  <si>
    <t>RAB-VP-X01-A2</t>
  </si>
  <si>
    <t xml:space="preserve">držiak patch káblov 19“ s hĺbkou oka 37mm,  Keline RAB-VP-X01-A2, alebo ekvivalent</t>
  </si>
  <si>
    <t>620050</t>
  </si>
  <si>
    <t>rozvodný panel s prepäťovou ochranou 7x230V, Keline 620050, 19“, 7x230V, alebo ekvivalent</t>
  </si>
  <si>
    <t>EPH4800171</t>
  </si>
  <si>
    <t>zásuvka dátová 2xRJ45, cat6A, zapustená, antracit Schneider Asfora, Anthracite, alebo ekvivalent</t>
  </si>
  <si>
    <t xml:space="preserve">EPH4870121   EPH610</t>
  </si>
  <si>
    <t>zásuvka dátová 2xRJ45, cat6A, povrchová montáž, biela Schneider Asfora, biela s montážnou krabicou na povrch, alebo ekvivalent</t>
  </si>
  <si>
    <t>Pol2</t>
  </si>
  <si>
    <t>patchkábel cat6A, LS0H, 0,5m</t>
  </si>
  <si>
    <t>GS1900-24 EP</t>
  </si>
  <si>
    <t>switch 24port, 1GB, min. 12xPoE porty ZYXEL GS1900-24, alebo ekvivalent</t>
  </si>
  <si>
    <t>Pol3</t>
  </si>
  <si>
    <t>dátový kábel cat6A, LS0H</t>
  </si>
  <si>
    <t>Pol4</t>
  </si>
  <si>
    <t>zapojenie dátového kábla do patchpanelu</t>
  </si>
  <si>
    <t>Pol5</t>
  </si>
  <si>
    <t>meranie dátového prípojného bodu vrátane vystavenia certifikátu</t>
  </si>
  <si>
    <t>06</t>
  </si>
  <si>
    <t xml:space="preserve">Elektroinštalačný materiál </t>
  </si>
  <si>
    <t>Pol6</t>
  </si>
  <si>
    <t>prístrojová krabica pod omietku, hlboká Kopos KPR68 KA, alebo ekvivalent</t>
  </si>
  <si>
    <t>Pol7</t>
  </si>
  <si>
    <t>Inštalačná krabička ACIDUR IP67</t>
  </si>
  <si>
    <t>EPH5800171</t>
  </si>
  <si>
    <t>1 rámik, horizontálny, antracit Schneider Asfora Anthracite, EPH5800171, alebo ekvivalent</t>
  </si>
  <si>
    <t>EPH5800271</t>
  </si>
  <si>
    <t>2 rámik, horizontálny, antracit Schneider Asfora Anthracite, EPH5800271, alebo ekvivalent</t>
  </si>
  <si>
    <t>EPH5800371</t>
  </si>
  <si>
    <t>3 rámik, horizontálny, antracit Schneider Asfora Anthracite, EPH5800371, alebo ekvivalent</t>
  </si>
  <si>
    <t>EPH5800471</t>
  </si>
  <si>
    <t>4 rámik, horizontálny, antracit Schneider Asfora Anthracite, EPH5800471, alebo ekvivalent</t>
  </si>
  <si>
    <t>Pol8</t>
  </si>
  <si>
    <t>prestup pre káble s bitumenovou manžetou (TWP 125 BIT-DN125)</t>
  </si>
  <si>
    <t>Pol9</t>
  </si>
  <si>
    <t>prestup parozábranou s bitumenovou manžetou (TWOD 125 BIT – DN125)</t>
  </si>
  <si>
    <t>Pol10</t>
  </si>
  <si>
    <t>drobný inštalačný materiál</t>
  </si>
  <si>
    <t>07</t>
  </si>
  <si>
    <t>Systém núdzového volania</t>
  </si>
  <si>
    <t>0 782 89</t>
  </si>
  <si>
    <t>napájací zdroj 24V/2A</t>
  </si>
  <si>
    <t>0 782 12</t>
  </si>
  <si>
    <t>trojcestný manažovací modul</t>
  </si>
  <si>
    <t>0 782 04</t>
  </si>
  <si>
    <t>dverná jednotka</t>
  </si>
  <si>
    <t>0 766 72</t>
  </si>
  <si>
    <t>signalizačné svietidlo</t>
  </si>
  <si>
    <t>0 766 64</t>
  </si>
  <si>
    <t>kúpeľňové tlačidlo s tiahlom</t>
  </si>
  <si>
    <t>0 766 60</t>
  </si>
  <si>
    <t>zobrazovacia jednotka pre 6ks</t>
  </si>
  <si>
    <t>0 788 36</t>
  </si>
  <si>
    <t>krycí panel pre 2 zobrazovacie jednotky</t>
  </si>
  <si>
    <t>0 802 66</t>
  </si>
  <si>
    <t>montážny panel pre 2 zobrazovacie jednotky</t>
  </si>
  <si>
    <t>0 801 26</t>
  </si>
  <si>
    <t>inštalačná krabica pre 2 zobrazovacie jednotky, zapustená</t>
  </si>
  <si>
    <t>0 800 41</t>
  </si>
  <si>
    <t>inštalačná krabička pre prvky systému, zapustená</t>
  </si>
  <si>
    <t>JXFE 2x2x0,8</t>
  </si>
  <si>
    <t>kabeláž JXFE 2x2x0,8 vrátane trasy</t>
  </si>
  <si>
    <t>JXFE 6x2x0,8</t>
  </si>
  <si>
    <t>kabeláž JXFE 6x2x0,8 vrátane trasy</t>
  </si>
  <si>
    <t>Pol11</t>
  </si>
  <si>
    <t>funkčná skúška systému</t>
  </si>
  <si>
    <t>08</t>
  </si>
  <si>
    <t>Videovrátnik</t>
  </si>
  <si>
    <t>9156111CB</t>
  </si>
  <si>
    <t>Dverný komunikátor 2N IP Base pre menšie inštalácie s vstavanou kamerou, 1 alebo 2 tlačidlá (obe v dodávke), čierny odolný rám, alebo ekvivalent</t>
  </si>
  <si>
    <t>9156020</t>
  </si>
  <si>
    <t>Montážna podložka pre 2N IP Base, použitie pre nerovné povrchy, alebo ekvivalent</t>
  </si>
  <si>
    <t>91378601WH</t>
  </si>
  <si>
    <t>IP vnútorný 7" dotykový panel s rovným čelom pre povrch.inštaláciu (biely), 2N Indoor View White, alebo ekvivalent</t>
  </si>
  <si>
    <t>91378800</t>
  </si>
  <si>
    <t>Zápustná inštalačná krabica pre IP Indoor Talk, Compact a View</t>
  </si>
  <si>
    <t>Pol12</t>
  </si>
  <si>
    <t>Elektrozámok 8-12VDC, max.600mA, rozmer koordinovať s dodávateľom bránky a dverí</t>
  </si>
  <si>
    <t>Pol13</t>
  </si>
  <si>
    <t>Kabeláž FTP cat.6A, LS0H</t>
  </si>
  <si>
    <t>FXKVR63</t>
  </si>
  <si>
    <t>Korugovaná chránička FXKVR63</t>
  </si>
  <si>
    <t>Pol14</t>
  </si>
  <si>
    <t>*výkopové práce, ryha 350x700mm</t>
  </si>
  <si>
    <t>Pol15</t>
  </si>
  <si>
    <t>*vytvorenie pieskového lôžka</t>
  </si>
  <si>
    <t>Pol16</t>
  </si>
  <si>
    <t>*káblová krycia doska KPL250/2</t>
  </si>
  <si>
    <t>Pol17</t>
  </si>
  <si>
    <t>*označovacia fólia, červená</t>
  </si>
  <si>
    <t>Pol18</t>
  </si>
  <si>
    <t>*zasypanie výkopu a zhutnenie</t>
  </si>
  <si>
    <t>Pol19</t>
  </si>
  <si>
    <t>konfigurácia a preskúšanie systému</t>
  </si>
  <si>
    <t>09</t>
  </si>
  <si>
    <t>Bleskozvod a uzemnenie</t>
  </si>
  <si>
    <t>Pol20</t>
  </si>
  <si>
    <t>pozinkovaný pás FeZn 30x4</t>
  </si>
  <si>
    <t>Pol21</t>
  </si>
  <si>
    <t>bleskozvodný drôt AlMgSi d8</t>
  </si>
  <si>
    <t>Pol22</t>
  </si>
  <si>
    <t>pozinkovaný drôt d10</t>
  </si>
  <si>
    <t>Pol23</t>
  </si>
  <si>
    <t>izolovaný vodič Al d8, RD8-PVC</t>
  </si>
  <si>
    <t>Pol24</t>
  </si>
  <si>
    <t>hlavná uzemňovacia svorkovnica</t>
  </si>
  <si>
    <t>Pol25</t>
  </si>
  <si>
    <t>ekvipotenciálna svorkovnica</t>
  </si>
  <si>
    <t>Pol26</t>
  </si>
  <si>
    <t>skúšobná svorka</t>
  </si>
  <si>
    <t>Pol27</t>
  </si>
  <si>
    <t>bleskozvodná krabica PZO (PAWBOL)</t>
  </si>
  <si>
    <t>Pol28</t>
  </si>
  <si>
    <t>označovací štítok na zvod</t>
  </si>
  <si>
    <t>Pol29</t>
  </si>
  <si>
    <t>bleskozvodná tyč JP15, v=1500mm</t>
  </si>
  <si>
    <t>Pol30</t>
  </si>
  <si>
    <t>bleskozvodná tyč JP20, v=2000mm</t>
  </si>
  <si>
    <t>Pol31</t>
  </si>
  <si>
    <t>podpera vedenia PV21</t>
  </si>
  <si>
    <t>Pol32</t>
  </si>
  <si>
    <t>svorka krížová SK</t>
  </si>
  <si>
    <t>Pol33</t>
  </si>
  <si>
    <t>svorka SR02</t>
  </si>
  <si>
    <t>Pol34</t>
  </si>
  <si>
    <t>svorka SR03</t>
  </si>
  <si>
    <t>Pol35</t>
  </si>
  <si>
    <t>svorka SO</t>
  </si>
  <si>
    <t>Pol36</t>
  </si>
  <si>
    <t>svorka na zbernú tyč SJ01</t>
  </si>
  <si>
    <t>Pol37</t>
  </si>
  <si>
    <t>svorka na upevnenie do muriva DJ01</t>
  </si>
  <si>
    <t>Pol38</t>
  </si>
  <si>
    <t>afsaltový náter</t>
  </si>
  <si>
    <t>Pospojovanie</t>
  </si>
  <si>
    <t>Pol39</t>
  </si>
  <si>
    <t>kábel H07V-K 16mm2, zelenožltý</t>
  </si>
  <si>
    <t>Pol40</t>
  </si>
  <si>
    <t>kábel H07V-K 6mm2, zelenožltý</t>
  </si>
  <si>
    <t>Pol41</t>
  </si>
  <si>
    <t>svorka ZS4 na uzemnenie vodovodných batérií</t>
  </si>
  <si>
    <t>Pol42</t>
  </si>
  <si>
    <t>svorka ZSA16 (Bernard)</t>
  </si>
  <si>
    <t>OST</t>
  </si>
  <si>
    <t>Ostatné</t>
  </si>
  <si>
    <t>R.1</t>
  </si>
  <si>
    <t>Odborná prehliadka a odborná skúška</t>
  </si>
  <si>
    <t>512</t>
  </si>
  <si>
    <t>-1627960041</t>
  </si>
  <si>
    <t>R.2</t>
  </si>
  <si>
    <t>Dokumentácia skutočného realizovania stavby</t>
  </si>
  <si>
    <t>-1818496980</t>
  </si>
  <si>
    <t>R.3</t>
  </si>
  <si>
    <t>Dopravné náklady</t>
  </si>
  <si>
    <t>-1493980584</t>
  </si>
  <si>
    <t>SO 01.2 - VYKUROVANIE</t>
  </si>
  <si>
    <t>Ing. Rastislav Baška</t>
  </si>
  <si>
    <t xml:space="preserve">    731 - UK - Podlahové vykurovanie</t>
  </si>
  <si>
    <t xml:space="preserve">    732 - UK - Napojenie rozdelovačov podlahového vykurovania</t>
  </si>
  <si>
    <t xml:space="preserve">    733 - UK - Technická miestnosť</t>
  </si>
  <si>
    <t xml:space="preserve">    734 - UK - Vykurovacie telesá</t>
  </si>
  <si>
    <t xml:space="preserve">    735 - UK - montáž</t>
  </si>
  <si>
    <t xml:space="preserve">    736 - UK - skúšky</t>
  </si>
  <si>
    <t>731</t>
  </si>
  <si>
    <t>UK - Podlahové vykurovanie</t>
  </si>
  <si>
    <t>0001</t>
  </si>
  <si>
    <t>Uponor Comfort Pipe Plus rúrka 16x2,0 ( 120, 240, 640 )</t>
  </si>
  <si>
    <t>299296912</t>
  </si>
  <si>
    <t>0002</t>
  </si>
  <si>
    <t>Uponor fólia s rastrom hrúbka 0,25 mm ( 10 m^2 )</t>
  </si>
  <si>
    <t>-1355572705</t>
  </si>
  <si>
    <t>0002.1</t>
  </si>
  <si>
    <t>Uponor Tacker spona pre rúrky 14-20mm (50mm), balenie 250 kusov</t>
  </si>
  <si>
    <t>635277540</t>
  </si>
  <si>
    <t>0003.1</t>
  </si>
  <si>
    <t>Uponor plastový Vario M rozdelovač 7-cestný</t>
  </si>
  <si>
    <t>-1809790468</t>
  </si>
  <si>
    <t>0003.2</t>
  </si>
  <si>
    <t>Uponor plastový Vario M rozdelovač 11-cestný</t>
  </si>
  <si>
    <t>-181077895</t>
  </si>
  <si>
    <t>0004.1</t>
  </si>
  <si>
    <t>Uponor plastový Vario M rozdelovač 13-cestný</t>
  </si>
  <si>
    <t>1500409487</t>
  </si>
  <si>
    <t>0005</t>
  </si>
  <si>
    <t>Uponor guľový ventil 1 VONK.ZÁV. x 1 VNÚT. ZÁV s tesnením ( 1 pár )</t>
  </si>
  <si>
    <t>pár</t>
  </si>
  <si>
    <t>-881557548</t>
  </si>
  <si>
    <t>0006</t>
  </si>
  <si>
    <t xml:space="preserve">Uponor ochranná rúrka  25/20 mm, čierna ( bal.po 50 m )</t>
  </si>
  <si>
    <t>-649875791</t>
  </si>
  <si>
    <t>0007</t>
  </si>
  <si>
    <t xml:space="preserve">Uponor PE-Xa kompresný adaptér  s eurocone, 16x1,8/2,0 X 3/4 FT</t>
  </si>
  <si>
    <t>-87547317</t>
  </si>
  <si>
    <t>0008</t>
  </si>
  <si>
    <t>Uponor podporný vodiaci oblúk plastový plastový, pre rúrky 16 mm</t>
  </si>
  <si>
    <t>-1952089534</t>
  </si>
  <si>
    <t>0009.1</t>
  </si>
  <si>
    <t>Uponor Vario skrinka rozdeľovača 13-16</t>
  </si>
  <si>
    <t>818290669</t>
  </si>
  <si>
    <t>0010.1</t>
  </si>
  <si>
    <t>Uponor Vario skrinka rozdeľovača 6-8</t>
  </si>
  <si>
    <t>1983412239</t>
  </si>
  <si>
    <t>0010.2</t>
  </si>
  <si>
    <t>Uponor Vario skrinka rozdeľovača 10-12</t>
  </si>
  <si>
    <t>1456454274</t>
  </si>
  <si>
    <t>0011</t>
  </si>
  <si>
    <t>Uponor obvodový dilatačný pás v dĺžke 50 m, 150x10 ( bal.po 50 m )</t>
  </si>
  <si>
    <t>152751222</t>
  </si>
  <si>
    <t>0012</t>
  </si>
  <si>
    <t>Uponor prímes do poteru (plastifikátor) pre lepšiu tepelnú vodivosť, typ VD 450 ( bal.po 20 kg )</t>
  </si>
  <si>
    <t>kg</t>
  </si>
  <si>
    <t>1264847665</t>
  </si>
  <si>
    <t>0013</t>
  </si>
  <si>
    <t xml:space="preserve">Uponor Smatrix Wave Pulse regulátor X-265 + anténa A-265 </t>
  </si>
  <si>
    <t>-2041375661</t>
  </si>
  <si>
    <t>0014</t>
  </si>
  <si>
    <t xml:space="preserve">Uponor Smatrix Wave STYLE D+RH T-169 biely </t>
  </si>
  <si>
    <t>-819090259</t>
  </si>
  <si>
    <t>0015</t>
  </si>
  <si>
    <t>Uponor škárový profil/samolep páska dĺžka 1,8 m, výška 100mm, hrúbka 10mm ( 1,8 m )</t>
  </si>
  <si>
    <t>-299938373</t>
  </si>
  <si>
    <t>0016</t>
  </si>
  <si>
    <t xml:space="preserve">Uponor Vario S pohon 24V </t>
  </si>
  <si>
    <t>1512623201</t>
  </si>
  <si>
    <t>732</t>
  </si>
  <si>
    <t>UK - Napojenie rozdelovačov podlahového vykurovania</t>
  </si>
  <si>
    <t>0017</t>
  </si>
  <si>
    <t>Prestabo rúrka 22x1,2 ( 60m, 240m )</t>
  </si>
  <si>
    <t>-230775510</t>
  </si>
  <si>
    <t>0017.1</t>
  </si>
  <si>
    <t>Prestabo rúrka 28x1,5 ( 60m, 240m )</t>
  </si>
  <si>
    <t>-2022467840</t>
  </si>
  <si>
    <t>0018</t>
  </si>
  <si>
    <t>Prestabo rúrka 35x1,5 ( 30m, 180m )</t>
  </si>
  <si>
    <t>1353960868</t>
  </si>
  <si>
    <t>0018.1</t>
  </si>
  <si>
    <t>Prestabo rúrka 42x1,5 ( 30m, 120m )</t>
  </si>
  <si>
    <t>762482895</t>
  </si>
  <si>
    <t>0019</t>
  </si>
  <si>
    <t>Prestabo - redukčná tvarovka 35x28</t>
  </si>
  <si>
    <t>-1675049074</t>
  </si>
  <si>
    <t>0019.1</t>
  </si>
  <si>
    <t>Prestabo - redukčná tvarovka 42x35</t>
  </si>
  <si>
    <t>788091402</t>
  </si>
  <si>
    <t>0019.2</t>
  </si>
  <si>
    <t>Prestabo - T-kus 35x35x35</t>
  </si>
  <si>
    <t>122919618</t>
  </si>
  <si>
    <t>0019.3</t>
  </si>
  <si>
    <t>Prestabo - T-kus 42x42x22</t>
  </si>
  <si>
    <t>-229459365</t>
  </si>
  <si>
    <t>0019.4</t>
  </si>
  <si>
    <t>Prestabo - T-kus 42x42x42</t>
  </si>
  <si>
    <t>539953416</t>
  </si>
  <si>
    <t>0020</t>
  </si>
  <si>
    <t>Prestup s bitumenovou manžetou</t>
  </si>
  <si>
    <t>j</t>
  </si>
  <si>
    <t>-952439903</t>
  </si>
  <si>
    <t>733</t>
  </si>
  <si>
    <t>UK - Technická miestnosť</t>
  </si>
  <si>
    <t>Vitocal 200-S, 400 V, Splitové, reverzibilné tepelné čerpadlo vzduch/voda Vitocal 200-S s 3-cestným prepínacím ventilom, vrátane Vitotronic 200 WO1C AWB-E-AC 201.D16,s elektrickým prietokovým ohrievačom 9 kW a s funckiou chladenia</t>
  </si>
  <si>
    <t>Pol1.1</t>
  </si>
  <si>
    <t>Zásobníkový ohrievač vody 100-V typ CVBB</t>
  </si>
  <si>
    <t>585852838</t>
  </si>
  <si>
    <t>Elektrický výhrevný pás 2,5m</t>
  </si>
  <si>
    <t>Pol2.1</t>
  </si>
  <si>
    <t>Podporná sada tepelného čerpadla 1500x1000 mm, napr. Walraven Yeti + priťažovacie bloky</t>
  </si>
  <si>
    <t>780514146</t>
  </si>
  <si>
    <t>Inštalačná sada s medenými rúrami 12,5m</t>
  </si>
  <si>
    <t>Membránová expanzná nádoba 10 l na vykurovanie</t>
  </si>
  <si>
    <t>1933047211</t>
  </si>
  <si>
    <t>Prídavný snímač vlhkosti</t>
  </si>
  <si>
    <t>-742737723</t>
  </si>
  <si>
    <t>Protimrazový termostat</t>
  </si>
  <si>
    <t>1457088648</t>
  </si>
  <si>
    <t>3-cestný prepínací ventil</t>
  </si>
  <si>
    <t>490299711</t>
  </si>
  <si>
    <t>Príložný snímač teploty</t>
  </si>
  <si>
    <t>951991125</t>
  </si>
  <si>
    <t>Expanzná nádoba N25 biela</t>
  </si>
  <si>
    <t>-2013707768</t>
  </si>
  <si>
    <t>Akumulačný zásobník 400 L</t>
  </si>
  <si>
    <t>1095290622</t>
  </si>
  <si>
    <t>Modulárny rozdeľovač dvojnásobný DN32</t>
  </si>
  <si>
    <t>1576413053</t>
  </si>
  <si>
    <t>Čerpadlová sada so zmiešavačom M32 DN32</t>
  </si>
  <si>
    <t>-599476170</t>
  </si>
  <si>
    <t>Čerpadlová sada so zmiešavačom M32 DN20</t>
  </si>
  <si>
    <t>2033613956</t>
  </si>
  <si>
    <t>Zmiešavací trojcestný 1" ventil s pohonom a čerpadlom + 2x GK25</t>
  </si>
  <si>
    <t>-1566234068</t>
  </si>
  <si>
    <t>734</t>
  </si>
  <si>
    <t>UK - Vykurovacie telesá</t>
  </si>
  <si>
    <t>2061627484</t>
  </si>
  <si>
    <t>P10</t>
  </si>
  <si>
    <t>Radiátor do kúpeľne , napr. Maxen Mars alebo ekv., Antracitová, 500x400</t>
  </si>
  <si>
    <t>1603657104</t>
  </si>
  <si>
    <t>"1.PP" 1</t>
  </si>
  <si>
    <t>"1.NP" 4</t>
  </si>
  <si>
    <t>"2.NP" 4</t>
  </si>
  <si>
    <t>0022</t>
  </si>
  <si>
    <t>Jednobodový ventil rohový pre napojenie rebríkového radiátora</t>
  </si>
  <si>
    <t>1900960053</t>
  </si>
  <si>
    <t>0022.1</t>
  </si>
  <si>
    <t>Termostatická hlavica M30x1,5</t>
  </si>
  <si>
    <t>-345624789</t>
  </si>
  <si>
    <t>735</t>
  </si>
  <si>
    <t>UK - montáž</t>
  </si>
  <si>
    <t>001</t>
  </si>
  <si>
    <t>montáž podlahového vykurovania</t>
  </si>
  <si>
    <t>352643954</t>
  </si>
  <si>
    <t>001.1</t>
  </si>
  <si>
    <t>montáž tepelného čerpadla</t>
  </si>
  <si>
    <t>1776252481</t>
  </si>
  <si>
    <t>001.2</t>
  </si>
  <si>
    <t>montáž vykurovacích telies</t>
  </si>
  <si>
    <t>-1668595379</t>
  </si>
  <si>
    <t>001.3</t>
  </si>
  <si>
    <t>doplnkový inštalačný a kotviaci materiál</t>
  </si>
  <si>
    <t>súbor</t>
  </si>
  <si>
    <t>-711493382</t>
  </si>
  <si>
    <t>736</t>
  </si>
  <si>
    <t>UK - skúšky</t>
  </si>
  <si>
    <t>002</t>
  </si>
  <si>
    <t>tlaková skúška potrubia vykurovania</t>
  </si>
  <si>
    <t>-809577830</t>
  </si>
  <si>
    <t>003</t>
  </si>
  <si>
    <t>preplach systému</t>
  </si>
  <si>
    <t>súb</t>
  </si>
  <si>
    <t>-1324891725</t>
  </si>
  <si>
    <t>004</t>
  </si>
  <si>
    <t>dopravné náklady</t>
  </si>
  <si>
    <t>212497179</t>
  </si>
  <si>
    <t>SO 01.3 - REKUPERÁCIA</t>
  </si>
  <si>
    <t xml:space="preserve">    769 - REKUPERÁCIA - Technická miestnosť</t>
  </si>
  <si>
    <t xml:space="preserve">    769.1 - REKUPERÁCIA - Rozvody vzduchu</t>
  </si>
  <si>
    <t xml:space="preserve">    769.2 - REKUPERÁCIA - montáž</t>
  </si>
  <si>
    <t xml:space="preserve">    769.3 - REKUPERÁCIA - skúšky</t>
  </si>
  <si>
    <t>769</t>
  </si>
  <si>
    <t>REKUPERÁCIA - Technická miestnosť</t>
  </si>
  <si>
    <t>Rekuperačná jednotka Flexit Nordic S4</t>
  </si>
  <si>
    <t>Digestor Flexit Flow E, nerezový</t>
  </si>
  <si>
    <t>Diaľkové ovládanie</t>
  </si>
  <si>
    <t>Snímač vlhkosti centrálny</t>
  </si>
  <si>
    <t>Pol13.1</t>
  </si>
  <si>
    <t>Tlakový snímač pre digestor</t>
  </si>
  <si>
    <t>-443653867</t>
  </si>
  <si>
    <t>Jemná filtračná vložka</t>
  </si>
  <si>
    <t>Pol14.1</t>
  </si>
  <si>
    <t>Chladič O200</t>
  </si>
  <si>
    <t>-1568995749</t>
  </si>
  <si>
    <t>Potrubie DN160</t>
  </si>
  <si>
    <t>Prechodka cez obvodovú stenu</t>
  </si>
  <si>
    <t>Pol16.1</t>
  </si>
  <si>
    <t>Vonkajšia mriežka na stenu V13</t>
  </si>
  <si>
    <t>1770920557</t>
  </si>
  <si>
    <t>Pol16.2</t>
  </si>
  <si>
    <t>Tlmič hluku 160/0,75</t>
  </si>
  <si>
    <t>-717565654</t>
  </si>
  <si>
    <t>Spojovací kus</t>
  </si>
  <si>
    <t>Pol17.1</t>
  </si>
  <si>
    <t>T kus 160</t>
  </si>
  <si>
    <t>1713363515</t>
  </si>
  <si>
    <t>Pol17.2</t>
  </si>
  <si>
    <t>Doplnkova záslepka kruhová</t>
  </si>
  <si>
    <t>1683696584</t>
  </si>
  <si>
    <t>Rozdeľovač vzduchu pre 4 okruhy- kužeľ</t>
  </si>
  <si>
    <t>Pol18.1</t>
  </si>
  <si>
    <t>Rozdeľovač vzduchu pre 8 okruhov - kužeľ</t>
  </si>
  <si>
    <t>-1093233840</t>
  </si>
  <si>
    <t>769.1</t>
  </si>
  <si>
    <t>REKUPERÁCIA - Rozvody vzduchu</t>
  </si>
  <si>
    <t>Kruhový plastový kanál DN90 - Nest antibaktcterial premium - 50m balík</t>
  </si>
  <si>
    <t>Spiro potrubie DN160</t>
  </si>
  <si>
    <t>Vývod pre odvod a prívod vzduchu stenový / Stropný + Výustka</t>
  </si>
  <si>
    <t>Podlahový vývod + Kycia mriežka</t>
  </si>
  <si>
    <t>769.2</t>
  </si>
  <si>
    <t>REKUPERÁCIA - montáž</t>
  </si>
  <si>
    <t>Montáž rekuperácie</t>
  </si>
  <si>
    <t>Pol23.1</t>
  </si>
  <si>
    <t>Doplnkový inštalačný a kotviaci materiál</t>
  </si>
  <si>
    <t>348321840</t>
  </si>
  <si>
    <t>769.3</t>
  </si>
  <si>
    <t>REKUPERÁCIA - skúšky</t>
  </si>
  <si>
    <t>Skuska tesnosti rekuperácie</t>
  </si>
  <si>
    <t>Tlaková skúška</t>
  </si>
  <si>
    <t>Spustenie systému</t>
  </si>
  <si>
    <t>SO 01.4 - ZDRAVOTECHNIKA</t>
  </si>
  <si>
    <t xml:space="preserve">    001 - PRVKY NA PODLAHE A STENÁCH</t>
  </si>
  <si>
    <t xml:space="preserve">    002 - PRVKY NA STROPOCH</t>
  </si>
  <si>
    <t xml:space="preserve">    721.1 - Kanalizácia dažďová </t>
  </si>
  <si>
    <t xml:space="preserve">    721.2 - Kanalizácia základy</t>
  </si>
  <si>
    <t xml:space="preserve">    721.3 - Kanalizácia vnútorná</t>
  </si>
  <si>
    <t xml:space="preserve">    722 - ZDRAVOTECHNIKA - vnútorný vodovod</t>
  </si>
  <si>
    <t xml:space="preserve">    725 - ZTI - zariaďovacie predmety</t>
  </si>
  <si>
    <t xml:space="preserve">    725.1 - ZTI - montáž</t>
  </si>
  <si>
    <t xml:space="preserve">    725.2 - ZTI - skúšky</t>
  </si>
  <si>
    <t>PRVKY NA PODLAHE A STENÁCH</t>
  </si>
  <si>
    <t>P04</t>
  </si>
  <si>
    <t>Umývadlo s otvorom uprostred, s nábyt. sifónom, napr. Siko - VitrA Nuo alebo ekv., Keramika - porcelán, 600x400</t>
  </si>
  <si>
    <t>1556874797</t>
  </si>
  <si>
    <t>"1.PP" 3</t>
  </si>
  <si>
    <t>P05</t>
  </si>
  <si>
    <t>Stojank. batéria umývadlová, s predĺž. rukoväťou napr. RAV Slezák alebo ekv., Chróm</t>
  </si>
  <si>
    <t>1773949976</t>
  </si>
  <si>
    <t>P06</t>
  </si>
  <si>
    <t>Závesné bezbariérové WC, napr. Jika Deep alebo ekv., Keramika - porcelán, 700x380</t>
  </si>
  <si>
    <t>-953680238</t>
  </si>
  <si>
    <t>P07</t>
  </si>
  <si>
    <t>Madlo sklopné, napr. Bemeta Help program alebo ekv., Kov - nerez ocel, 100x250X620</t>
  </si>
  <si>
    <t>-1799417269</t>
  </si>
  <si>
    <t>"1.PP" 2</t>
  </si>
  <si>
    <t>"1.NP" 8</t>
  </si>
  <si>
    <t>"2.NP" 8</t>
  </si>
  <si>
    <t>P08</t>
  </si>
  <si>
    <t>Výlevka závesná s roštom napr. Jika Mira alebo ekv., Keramika - porcelán, 510x435</t>
  </si>
  <si>
    <t>-1403863602</t>
  </si>
  <si>
    <t>P09</t>
  </si>
  <si>
    <t>Závesné WC, napr. Jika Mio alebo ekv,, Keramika - porcelán, 530x360</t>
  </si>
  <si>
    <t>-806073566</t>
  </si>
  <si>
    <t>P11</t>
  </si>
  <si>
    <t>Sprch. batéria s termostatom, so sprch. setom, napr. Grohe Precision Flow alebo ekv., Chróm</t>
  </si>
  <si>
    <t>1625342274</t>
  </si>
  <si>
    <t>P18</t>
  </si>
  <si>
    <t>Granit. dvojdrez s podomiet. sifónom, napr. Blanco alebo ekv., Antracitová, 860x500</t>
  </si>
  <si>
    <t>-1953312336</t>
  </si>
  <si>
    <t>"1.NP" 1</t>
  </si>
  <si>
    <t>"2.NP" 1</t>
  </si>
  <si>
    <t>P19</t>
  </si>
  <si>
    <t>Drezová batéria stojanková, napr. Blanco alebo ekv., Antracitová</t>
  </si>
  <si>
    <t>-1960396341</t>
  </si>
  <si>
    <t>P30</t>
  </si>
  <si>
    <t>Kúpeľňové sedátko sklopné, napr. Siko - Sat alebo ekv., Biela, 365x380</t>
  </si>
  <si>
    <t>1797029020</t>
  </si>
  <si>
    <t>P31</t>
  </si>
  <si>
    <t>Madlo zvislé, napr. Sapho Handicap alebo ekv., Kov - nerez ocel, 880x106</t>
  </si>
  <si>
    <t>826749924</t>
  </si>
  <si>
    <t>P32</t>
  </si>
  <si>
    <t>Madlo vodorovné 800, napr. Sapho Handicap alebo ekv., Kov - nerez ocel, 106x880</t>
  </si>
  <si>
    <t>18600399</t>
  </si>
  <si>
    <t>P38</t>
  </si>
  <si>
    <t>Kúpeľňová skrinka, napr. Hornbach Baden Haus New York alebo ekv., Biela, 1400x350x200</t>
  </si>
  <si>
    <t>1829543685</t>
  </si>
  <si>
    <t>"1.NP" 5</t>
  </si>
  <si>
    <t>"2.NP" 5</t>
  </si>
  <si>
    <t>PRVKY NA STROPOCH</t>
  </si>
  <si>
    <t>K1</t>
  </si>
  <si>
    <t>Stropná koľajnička na sprchový záves - Biela - 2100</t>
  </si>
  <si>
    <t>-313442205</t>
  </si>
  <si>
    <t>K2</t>
  </si>
  <si>
    <t>Stropná dvojkoľajnička na záclonu a záves - Biela - 3000</t>
  </si>
  <si>
    <t>215569059</t>
  </si>
  <si>
    <t>"1.NP" 6</t>
  </si>
  <si>
    <t>"2.NP" 6</t>
  </si>
  <si>
    <t>K3</t>
  </si>
  <si>
    <t>Stropná dvojkoľajnička na záclonu a záves - Biela - 5000</t>
  </si>
  <si>
    <t>2075049495</t>
  </si>
  <si>
    <t>721.1</t>
  </si>
  <si>
    <t xml:space="preserve">Kanalizácia dažďová </t>
  </si>
  <si>
    <t xml:space="preserve">Potrubie z PP odpadové hrdlové D 110 </t>
  </si>
  <si>
    <t>Pol28.1</t>
  </si>
  <si>
    <t>Potrubie z PP odpadové hrdlové D 75</t>
  </si>
  <si>
    <t>-707853048</t>
  </si>
  <si>
    <t>Pol28.2</t>
  </si>
  <si>
    <t>Strešná vpusť zvislá TWE 110 BIT V s integrovanou asfalotovou manžetou na úrovni hyroizolácie a samoregulačným vyhrievaním (10-30W/230V) + Hliníková šachta TWS 250x250x100</t>
  </si>
  <si>
    <t>-1606363314</t>
  </si>
  <si>
    <t>Pol28.3</t>
  </si>
  <si>
    <t>Strešná vpusť vodorovná TWE 110 BIT V s integrovanou asfalotovou manžetou na úrovni hyroizolácie a samoregulačným vyhrievaním (10-30W/230V) + Hliníková šachta TWS 250x250x100</t>
  </si>
  <si>
    <t>-952478894</t>
  </si>
  <si>
    <t>Tvarkovky ku kanalizácii</t>
  </si>
  <si>
    <t>721.2</t>
  </si>
  <si>
    <t>Kanalizácia základy</t>
  </si>
  <si>
    <t>Potrubie z PVC odpadové hrdlové D 125 v zemi</t>
  </si>
  <si>
    <t>Potrubie z PVC odpadové hrdlové D 160 v zemi</t>
  </si>
  <si>
    <t>Tvarkovky ku splaškovej kanalizácii</t>
  </si>
  <si>
    <t>ZTI.01</t>
  </si>
  <si>
    <t xml:space="preserve">Výkop ryhy šírky 600-1000mm horn.3 </t>
  </si>
  <si>
    <t>-927642211</t>
  </si>
  <si>
    <t>ZTI.02</t>
  </si>
  <si>
    <t>Vodorovné premiestnenie výkopku tr.1-4 do 5000 m</t>
  </si>
  <si>
    <t>2079344836</t>
  </si>
  <si>
    <t>ZTI.03</t>
  </si>
  <si>
    <t>Nakladanie neuľahnutého výkopku z hornín tr.1-4 do 100 m3</t>
  </si>
  <si>
    <t>1827944591</t>
  </si>
  <si>
    <t>ZTI.04</t>
  </si>
  <si>
    <t>Uloženie sypaniny do násypu nesúdržnej horníny mimo aktivívnej zóny</t>
  </si>
  <si>
    <t>-670173303</t>
  </si>
  <si>
    <t>ZTI.05</t>
  </si>
  <si>
    <t>Obsyp potrubia sypaninou z vhodných hornín 1 až 4 bez prehodenia sypaniny</t>
  </si>
  <si>
    <t>364047222</t>
  </si>
  <si>
    <t>ZTI.06</t>
  </si>
  <si>
    <t>Kamenivo drvené hrubé frakcia 4-8 mm</t>
  </si>
  <si>
    <t>-1079523319</t>
  </si>
  <si>
    <t>ZTI.07</t>
  </si>
  <si>
    <t>Zásyp sypaninou so zhutnením jám, šachiet, rýh, zárezov alebo okolo objektov</t>
  </si>
  <si>
    <t>1216919564</t>
  </si>
  <si>
    <t>ZTI.08</t>
  </si>
  <si>
    <t>616037683</t>
  </si>
  <si>
    <t>ZTI.09</t>
  </si>
  <si>
    <t>Lôžko pod potrubie, stoky a drobné objekty, v otvorenom výkope z piesku a štrkopiesku do 63 mm</t>
  </si>
  <si>
    <t>-162690275</t>
  </si>
  <si>
    <t>721.3</t>
  </si>
  <si>
    <t>Kanalizácia vnútorná</t>
  </si>
  <si>
    <t>SiTech+ PP Rúra D 110</t>
  </si>
  <si>
    <t>SiTech+ PP Rúra D 75</t>
  </si>
  <si>
    <t>SiTech+ PP Rúra D 50</t>
  </si>
  <si>
    <t xml:space="preserve">HL310  NPr</t>
  </si>
  <si>
    <t>Vetracia hlavica HL 810</t>
  </si>
  <si>
    <t>Privetrávací ventil HL900N</t>
  </si>
  <si>
    <t>Podomietkový pračkový sifón HL 404</t>
  </si>
  <si>
    <t>Podomietkový sifón HL 138</t>
  </si>
  <si>
    <t>Nadomietkový sifón HL 21</t>
  </si>
  <si>
    <t>Pol42.1</t>
  </si>
  <si>
    <t>Sprchovací vpust HL540-Cut</t>
  </si>
  <si>
    <t>-310098233</t>
  </si>
  <si>
    <t>Pol42.2</t>
  </si>
  <si>
    <t>Prestup parozábranou s bitumenovou manžetou d110</t>
  </si>
  <si>
    <t>1807474729</t>
  </si>
  <si>
    <t>722</t>
  </si>
  <si>
    <t>ZDRAVOTECHNIKA - vnútorný vodovod</t>
  </si>
  <si>
    <t>Pol43</t>
  </si>
  <si>
    <t>HDPE 63x5,8 mm - PN 16</t>
  </si>
  <si>
    <t>Pol43.1</t>
  </si>
  <si>
    <t>Potrubný oddeľovač Honeywell BA295S-2LFA</t>
  </si>
  <si>
    <t>-507186336</t>
  </si>
  <si>
    <t>Pol44</t>
  </si>
  <si>
    <t>Guľový ventil DN 50 - PN 10</t>
  </si>
  <si>
    <t>Pol45</t>
  </si>
  <si>
    <t>Rohové ventily 1/2"</t>
  </si>
  <si>
    <t>Pol46</t>
  </si>
  <si>
    <t>Rohové ventily práčkový 1/2"</t>
  </si>
  <si>
    <t>Pol47</t>
  </si>
  <si>
    <t xml:space="preserve">Nezámrzný záhradný ventil  1/2"</t>
  </si>
  <si>
    <t>Pol48</t>
  </si>
  <si>
    <t>Izolácia potrubia TUBOLIT DG hr.20mm pre potrubie DN15</t>
  </si>
  <si>
    <t>Pol49</t>
  </si>
  <si>
    <t>Izolácia potrubia TUBOLIT DG hr.20mm pre potrubie DN20</t>
  </si>
  <si>
    <t>Pol50</t>
  </si>
  <si>
    <t>Izolácia potrubia TUBOLIT DG hr.20mm pre potrubie DN25</t>
  </si>
  <si>
    <t>Pol51</t>
  </si>
  <si>
    <t>Izolácia potrubia TUBOLIT DG hr.20mm pre potrubie DN32</t>
  </si>
  <si>
    <t>Pol52</t>
  </si>
  <si>
    <t>Univerzálna rúrka 20x2,0</t>
  </si>
  <si>
    <t>Pol53</t>
  </si>
  <si>
    <t>Univerzálna rúrka 26x2,0</t>
  </si>
  <si>
    <t>Pol54</t>
  </si>
  <si>
    <t>Univerzálna rúrka 32x3,0</t>
  </si>
  <si>
    <t>Pol55</t>
  </si>
  <si>
    <t>Univerzálna rúrka 40x3,0</t>
  </si>
  <si>
    <t>Pol55.1</t>
  </si>
  <si>
    <t>Pozinkované potrubie DN50 pre vodu na hasenie</t>
  </si>
  <si>
    <t>-847258165</t>
  </si>
  <si>
    <t>Pol55.2</t>
  </si>
  <si>
    <t>Pozinkované potrubie DN25 pre vodu na hasenie</t>
  </si>
  <si>
    <t>-648204940</t>
  </si>
  <si>
    <t>Pol55.3</t>
  </si>
  <si>
    <t>Kaučuková izolácia potrubia DN50 hr.9mm</t>
  </si>
  <si>
    <t>1187446591</t>
  </si>
  <si>
    <t>Pol55.4</t>
  </si>
  <si>
    <t>Kaučuková izolácia potrubia DN25 hr.9mm</t>
  </si>
  <si>
    <t>927552680</t>
  </si>
  <si>
    <t>Pol56</t>
  </si>
  <si>
    <t>Spätná klapka DN 32</t>
  </si>
  <si>
    <t>Pol57</t>
  </si>
  <si>
    <t>Ventil vypúštací 3/4"</t>
  </si>
  <si>
    <t>Pol58</t>
  </si>
  <si>
    <t xml:space="preserve">Ventil poistný  3/4"</t>
  </si>
  <si>
    <t>Pol60</t>
  </si>
  <si>
    <t>Kompaktný systém Cirkulačného čerpadla WILLO</t>
  </si>
  <si>
    <t>725</t>
  </si>
  <si>
    <t>ZTI - zariaďovacie predmety</t>
  </si>
  <si>
    <t>Pol61</t>
  </si>
  <si>
    <t>GEBERIT Duoifix pre závesné WC</t>
  </si>
  <si>
    <t>Pol61.1</t>
  </si>
  <si>
    <t>Hadicový navijak s tvarovo stálou hadicou DN25/30m</t>
  </si>
  <si>
    <t>-2010228936</t>
  </si>
  <si>
    <t>Pol61.2</t>
  </si>
  <si>
    <t>doplnkové konštrukcie</t>
  </si>
  <si>
    <t>1110360582</t>
  </si>
  <si>
    <t>Pol61.3</t>
  </si>
  <si>
    <t>kotviaci materiál</t>
  </si>
  <si>
    <t>693691803</t>
  </si>
  <si>
    <t>725.1</t>
  </si>
  <si>
    <t>ZTI - montáž</t>
  </si>
  <si>
    <t>Pol62</t>
  </si>
  <si>
    <t>Montáž vnútorná kanalizácia</t>
  </si>
  <si>
    <t>Pol63</t>
  </si>
  <si>
    <t>Montáž vnútorný vodovod</t>
  </si>
  <si>
    <t>Pol64</t>
  </si>
  <si>
    <t>Montáž zariaďovacie predmety</t>
  </si>
  <si>
    <t>725.2</t>
  </si>
  <si>
    <t>ZTI - skúšky</t>
  </si>
  <si>
    <t>Pol65</t>
  </si>
  <si>
    <t>Skuska tesnosti kanalizácie</t>
  </si>
  <si>
    <t>Pol66</t>
  </si>
  <si>
    <t>Tlaková skúška vodovodného potrubia</t>
  </si>
  <si>
    <t>Pol67</t>
  </si>
  <si>
    <t>Prepláchnutie sústavy vodovodného potrubia</t>
  </si>
  <si>
    <t>SO 01.5 - ELEKTRICKÁ POŽIARNA SIGNALIZÁCIA</t>
  </si>
  <si>
    <t>M - M</t>
  </si>
  <si>
    <t xml:space="preserve">    21-M.1 - Elektrická požiarna signalizácia</t>
  </si>
  <si>
    <t>21-M.1</t>
  </si>
  <si>
    <t>Elektrická požiarna signalizácia</t>
  </si>
  <si>
    <t>808003</t>
  </si>
  <si>
    <t>Ústredňa IQ8Control C</t>
  </si>
  <si>
    <t>1277664170</t>
  </si>
  <si>
    <t>786016</t>
  </si>
  <si>
    <t>čelný ovládací panel IQ8Control C/M, Sk</t>
  </si>
  <si>
    <t>-1816776612</t>
  </si>
  <si>
    <t>804382.D0</t>
  </si>
  <si>
    <t>mikromodul zbernice esserbus®-Plus</t>
  </si>
  <si>
    <t>-2082103964</t>
  </si>
  <si>
    <t>789300</t>
  </si>
  <si>
    <t>rozširujúca skriňa pre akumulátory</t>
  </si>
  <si>
    <t>-951325187</t>
  </si>
  <si>
    <t>018006</t>
  </si>
  <si>
    <t>akumulátor 12VDC/24Ah</t>
  </si>
  <si>
    <t>1864326385</t>
  </si>
  <si>
    <t>802385.SV98</t>
  </si>
  <si>
    <t>Požiarny hlásič s O2T/Fsp, voliteľný jazyk</t>
  </si>
  <si>
    <t>2111960905</t>
  </si>
  <si>
    <t>802371</t>
  </si>
  <si>
    <t>Požiarny hlásič opticko-dymový</t>
  </si>
  <si>
    <t>-502672647</t>
  </si>
  <si>
    <t>805590</t>
  </si>
  <si>
    <t>Pätica hlásiča IQ8</t>
  </si>
  <si>
    <t>544361058</t>
  </si>
  <si>
    <t>805576</t>
  </si>
  <si>
    <t>Držiak popisných štítkov, bal.10ks</t>
  </si>
  <si>
    <t>1755015380</t>
  </si>
  <si>
    <t>704900</t>
  </si>
  <si>
    <t>Skrinka tlačidlového hlásiča – červená</t>
  </si>
  <si>
    <t>82803211</t>
  </si>
  <si>
    <t>804905</t>
  </si>
  <si>
    <t>Elektronika tlačidlového hlásiča IQ8</t>
  </si>
  <si>
    <t>-1747406986</t>
  </si>
  <si>
    <t>90901</t>
  </si>
  <si>
    <t>Kabeláž JE-H(St)H-V 1x2x0,8, B2ca, s1, d1, a1</t>
  </si>
  <si>
    <t>1185249829</t>
  </si>
  <si>
    <t>90902</t>
  </si>
  <si>
    <t>Kovová požiarna úchytka s kotvou, min.E30</t>
  </si>
  <si>
    <t>665126670</t>
  </si>
  <si>
    <t>90903</t>
  </si>
  <si>
    <t>Programovanie systému EPS</t>
  </si>
  <si>
    <t>-1932200259</t>
  </si>
  <si>
    <t>90904</t>
  </si>
  <si>
    <t>Preskúšanie systému EPS vrátane vystavenia protokolu o funkčnej skúške</t>
  </si>
  <si>
    <t>1394362789</t>
  </si>
  <si>
    <t>90905</t>
  </si>
  <si>
    <t>Dokumentácia skutočného realizovania stavby EPS</t>
  </si>
  <si>
    <t>1247984725</t>
  </si>
  <si>
    <t>SO 02 - ZARIADENIE PRE SENIOROV A</t>
  </si>
  <si>
    <t>"Šírky 1200 mm" (1,2-0,35)*1,2*(1+4,45+0,9+0,45)</t>
  </si>
  <si>
    <t>118,491*0,3 'Prepočítané koeficientom množstva</t>
  </si>
  <si>
    <t>"Presun zeminy po stavenisku" 44,397+118,491+9,881</t>
  </si>
  <si>
    <t>621461052.S</t>
  </si>
  <si>
    <t>Vonkajšia omietka podhľadov pastovitá silikónová roztieraná, hr. 1,5 mm</t>
  </si>
  <si>
    <t>-705222193</t>
  </si>
  <si>
    <t>"Fasáda" 44,73+11,35*5+16,91*2+12,48*6+1,48*4+18,7*2+25,25</t>
  </si>
  <si>
    <t>-613876734</t>
  </si>
  <si>
    <t>1895135753</t>
  </si>
  <si>
    <t>2058433372</t>
  </si>
  <si>
    <t>"Fasáda" 44,73+25,25</t>
  </si>
  <si>
    <t>1234156176</t>
  </si>
  <si>
    <t>1148872546</t>
  </si>
  <si>
    <t>1202386002</t>
  </si>
  <si>
    <t>1592229598</t>
  </si>
  <si>
    <t>160119520</t>
  </si>
  <si>
    <t>(3,5+0,35)*(16+9,2)+3,5*0,75-25,25</t>
  </si>
  <si>
    <t>"Fasáda" 1*(1,4+1,7+1,9+0,7+0,6)+25,25</t>
  </si>
  <si>
    <t>930*3 'Prepočítané koeficientom množstva</t>
  </si>
  <si>
    <t>-744963106</t>
  </si>
  <si>
    <t>122,753*0,00035 'Prepočítané koeficientom množstva</t>
  </si>
  <si>
    <t>((3,5+0,35)*(16+9,2)+3,5*0,75)-25,25</t>
  </si>
  <si>
    <t>((3,5+0,35)*(16+9,2)+3,5*0,75-25,25)*2</t>
  </si>
  <si>
    <t>245,505*1,15 'Prepočítané koeficientom množstva</t>
  </si>
  <si>
    <t>SO 02.1 - ELEKTRICKÉ INŠTALÁCIE NN</t>
  </si>
  <si>
    <t>SO 02.2 - VYKUROVANIE</t>
  </si>
  <si>
    <t>SO 02.3 - REKUPERÁCIA</t>
  </si>
  <si>
    <t>SO 02.4 - ZDRAVOTECHNIKA</t>
  </si>
  <si>
    <t>-1977964963</t>
  </si>
  <si>
    <t>-1907326707</t>
  </si>
  <si>
    <t>-1509699378</t>
  </si>
  <si>
    <t>456386097</t>
  </si>
  <si>
    <t>-2004803282</t>
  </si>
  <si>
    <t>1226848932</t>
  </si>
  <si>
    <t>1334846308</t>
  </si>
  <si>
    <t>-463232288</t>
  </si>
  <si>
    <t>1227606137</t>
  </si>
  <si>
    <t>1960940043</t>
  </si>
  <si>
    <t>-1344385659</t>
  </si>
  <si>
    <t>-125637763</t>
  </si>
  <si>
    <t>-103476421</t>
  </si>
  <si>
    <t>-1208433779</t>
  </si>
  <si>
    <t>-28784211</t>
  </si>
  <si>
    <t>-806087232</t>
  </si>
  <si>
    <t>SO 02.5 - ELEKTRICKÁ POŽIARNA SIGNALIZÁCIA</t>
  </si>
  <si>
    <t>SO 03 - DVOJGARÁŽ</t>
  </si>
  <si>
    <t>132201201.S</t>
  </si>
  <si>
    <t>Výkop ryhy šírky 600-2000mm horn.3 do 100m3</t>
  </si>
  <si>
    <t>-602623177</t>
  </si>
  <si>
    <t>(1,2-0,2)*((0,95*7,95)+(0,4+0,25+0,35)*(0,15+0,25+0,55+0,65+0,25+0,15)+(0,15+0,25+0,3)*(0,15+0,25+0,55+0,65+0,25+0,15)+(0,65+0,25+0,15)*7,95)</t>
  </si>
  <si>
    <t>-571582799</t>
  </si>
  <si>
    <t>19,3*0,3 'Prepočítané koeficientom množstva</t>
  </si>
  <si>
    <t>162301111.S</t>
  </si>
  <si>
    <t>Vodorovné premiestnenie výkopku po nespevnenej ceste z horniny tr.1-4, do 100 m3 na vzdialenosť nad 50 do 500 m</t>
  </si>
  <si>
    <t>-49051534</t>
  </si>
  <si>
    <t>"Premiestnenie zeminy na stavenisku" 19,3</t>
  </si>
  <si>
    <t>167101101.S</t>
  </si>
  <si>
    <t>674325344</t>
  </si>
  <si>
    <t>-1235895827</t>
  </si>
  <si>
    <t>2071561973</t>
  </si>
  <si>
    <t>((0,95*7,95)+(0,4+0,25+0,35)*(0,15+0,25+0,55+0,65+0,25+0,15)+(0,15+0,25+0,3)*(0,15+0,25+0,55+0,65+0,25+0,15)+(0,65+0,25+0,15)*7,95)+7,95*5,4</t>
  </si>
  <si>
    <t>1655359812</t>
  </si>
  <si>
    <t>"Drenáž" 7,1*2*(0,4*4+1,5)</t>
  </si>
  <si>
    <t>1336598237</t>
  </si>
  <si>
    <t>44,02*1,02 'Prepočítané koeficientom množstva</t>
  </si>
  <si>
    <t>-1199895379</t>
  </si>
  <si>
    <t>"Drenáž" 7,1*2</t>
  </si>
  <si>
    <t>-1318639849</t>
  </si>
  <si>
    <t>"Štrkodrva" 7,95*5,4*0,1</t>
  </si>
  <si>
    <t>-189570764</t>
  </si>
  <si>
    <t xml:space="preserve">"ST 13 - VÝKRES VÝSTUŽE ZÁKLADOVEJ DOSKY - SO 03" </t>
  </si>
  <si>
    <t>0,15*(7,95+0,15+0,4+0,25*2)*(5,4+0,55+0,65+0,25*2)</t>
  </si>
  <si>
    <t>-1665344274</t>
  </si>
  <si>
    <t>0,15*2*(7,95+0,15+0,4+0,25*2+5,4+0,55+0,65+0,25*2)*2</t>
  </si>
  <si>
    <t>1354266937</t>
  </si>
  <si>
    <t>610898639</t>
  </si>
  <si>
    <t>"ST 13 - VÝKRES VÝSTUŽE ZÁKLADOVEJ DOSKY - SO 03" 78,236/1000</t>
  </si>
  <si>
    <t>-1500418447</t>
  </si>
  <si>
    <t>"ST 13 - VÝKRES VÝSTUŽE ZÁKLADOVEJ DOSKY - SO 03" 453,460/1000</t>
  </si>
  <si>
    <t>501219500</t>
  </si>
  <si>
    <t>(1,2-0,35)*((0,95*7,95)+(0,4+0,25+0,35)*(0,15+0,25+0,55+0,65+0,25+0,15)+(0,15+0,25+0,3)*(0,15+0,25+0,55+0,65+0,25+0,15)+(0,65+0,25+0,15)*7,95)</t>
  </si>
  <si>
    <t>1831031882</t>
  </si>
  <si>
    <t>"ST 05 - VÝKRES VÝSTUŽE ZÁKLADOVÝCH PÁSOV - SO 01, 02, 03 - podiel z výstuže" 8620,818/221*16,405/1000</t>
  </si>
  <si>
    <t>Betón stien a priečok, železový (bez výstuže) BETÓN EN 206:2015(01) - C25/30 - XC3(SK) - Cl 0,4 - Dmax 22 - S3</t>
  </si>
  <si>
    <t>-784472794</t>
  </si>
  <si>
    <t xml:space="preserve">"ST 15 - VÝKRES VÝSTUŽE STIEN - SO 03" </t>
  </si>
  <si>
    <t>(2,7+0,35-0,15)*0,25*(7,1+8,5)*2-"Odpočet otvorov"(5,35*(2,5-0,2)*0,25)+"Atika" 0,25*(3,5-2,95)*7,1</t>
  </si>
  <si>
    <t>-355720202</t>
  </si>
  <si>
    <t>(2,7+0,35-0,15)*2*(7,1+8,5)*2-"Odpočet otvorov"(5,35*(2,5-0,2)*2)+"Atika" 2*(3,5-2,95)*7,1+0,25*(5,35+2,3*2)</t>
  </si>
  <si>
    <t>-1267228377</t>
  </si>
  <si>
    <t>766437285</t>
  </si>
  <si>
    <t>"ST 15 - VÝKRES VÝSTUŽE STIEN - SO 03" 2264,325/1000</t>
  </si>
  <si>
    <t>Betón stropov doskových a trámových, železový BETÓN EN 206:2015(01) - C25/30 - XC3(SK) - Cl 0,4 - Dmax 22 - S3</t>
  </si>
  <si>
    <t>613885723</t>
  </si>
  <si>
    <t>"ST 14 - VÝKRES VÝSTUŽE STROPU 1.PP - SO 03"</t>
  </si>
  <si>
    <t>0,25*9*7,1</t>
  </si>
  <si>
    <t>1001628610</t>
  </si>
  <si>
    <t>9*7,1</t>
  </si>
  <si>
    <t>-572279418</t>
  </si>
  <si>
    <t>-1257740910</t>
  </si>
  <si>
    <t>1978230951</t>
  </si>
  <si>
    <t>1257628649</t>
  </si>
  <si>
    <t>(9+7,1)*2</t>
  </si>
  <si>
    <t>32,2*10 'Prepočítané koeficientom množstva</t>
  </si>
  <si>
    <t>439203854</t>
  </si>
  <si>
    <t>529368557</t>
  </si>
  <si>
    <t>-201289938</t>
  </si>
  <si>
    <t>"ST 14 - VÝKRES VÝSTUŽE STROPU 1.PP - SO 03" 1232,579/1000</t>
  </si>
  <si>
    <t>"DIŠTANČNÉ PÁSY - VÝŠKA 150mm" 128/2*0,646/1000</t>
  </si>
  <si>
    <t>611459171.S</t>
  </si>
  <si>
    <t>Vyspravenie povrchu neomietaných betónových alebo železobetón. konštrukcií maltou cementovou pre omietky</t>
  </si>
  <si>
    <t>-1441865378</t>
  </si>
  <si>
    <t>"Vnútorný strop" 8,5*6,6</t>
  </si>
  <si>
    <t>611459181.S</t>
  </si>
  <si>
    <t>Zatieranie škár stropov zo stropníc alebo dosiek maltou do roviny líca</t>
  </si>
  <si>
    <t>-1983251235</t>
  </si>
  <si>
    <t>-1488626283</t>
  </si>
  <si>
    <t>611463052.S</t>
  </si>
  <si>
    <t>Vnútorná omietka stropov pastovitá silikónová roztieraná, hr. 1,5 mm</t>
  </si>
  <si>
    <t>-1163282994</t>
  </si>
  <si>
    <t>612451071.S</t>
  </si>
  <si>
    <t>Vyspravenie povrchu neomietaných betónových stien vnútorných maltou cementovou pre omietky</t>
  </si>
  <si>
    <t>-1872578464</t>
  </si>
  <si>
    <t>"Vnútorné steny" 2,7*(8,5*2+6,6+0,625+0,625)+5,35*0,2</t>
  </si>
  <si>
    <t>-898281981</t>
  </si>
  <si>
    <t>-1514847522</t>
  </si>
  <si>
    <t>612461052.S</t>
  </si>
  <si>
    <t>Vnútorná omietka stien pastovitá silikónová roztieraná, hr. 1,5 mm</t>
  </si>
  <si>
    <t>-1086910917</t>
  </si>
  <si>
    <t>2062488459</t>
  </si>
  <si>
    <t>3,5*7,1-2,3*5,35+0,25*(2,3*2+5,35)</t>
  </si>
  <si>
    <t>622461052.S</t>
  </si>
  <si>
    <t>Vonkajšia omietka stien pastovitá silikónová roztieraná, hr. 1,5 mm</t>
  </si>
  <si>
    <t>190973982</t>
  </si>
  <si>
    <t>625250543.S</t>
  </si>
  <si>
    <t>Kontaktný zatepľovací systém soklovej alebo vodou namáhanej časti hr. 50 mm, skrutkovacie kotvy</t>
  </si>
  <si>
    <t>1389033923</t>
  </si>
  <si>
    <t>"Tepelná izolácia - hr. 50 mm"</t>
  </si>
  <si>
    <t>2,5*(0,625+0,25)*2+0,3*7,1</t>
  </si>
  <si>
    <t>625250553.S</t>
  </si>
  <si>
    <t>Kontaktný zatepľovací systém soklovej alebo vodou namáhanej časti hr. 150 mm, skrutkovacie kotvy</t>
  </si>
  <si>
    <t>-623380742</t>
  </si>
  <si>
    <t>"Tepelná izolácia - hr. 150 mm"</t>
  </si>
  <si>
    <t>(3,5-2,8)*7,1</t>
  </si>
  <si>
    <t>625250612.S</t>
  </si>
  <si>
    <t>Kontaktný zatepľovací systém soklovej alebo vodou namáhanej časti ostenia hr. 20 mm</t>
  </si>
  <si>
    <t>2121051097</t>
  </si>
  <si>
    <t>0,25*(2,3*2+5,35)</t>
  </si>
  <si>
    <t>631316013.S</t>
  </si>
  <si>
    <t xml:space="preserve">Mazanina z betónu s polypropylénovými vláknami  (m3) tr.C25/30 hr. nad 50 do 80 mm</t>
  </si>
  <si>
    <t>1504023971</t>
  </si>
  <si>
    <t>"Metličkový betón hr. 80 mm" (8,5*6,6+0,3*5,35)*0,08</t>
  </si>
  <si>
    <t>631316133.S</t>
  </si>
  <si>
    <t>Povrchová úprava vsypovou zmesou pre priemyselné (pancierové) podlahy, karbidom, ťažká prevádzka, hr. vsypu 2 mm</t>
  </si>
  <si>
    <t>-1401989825</t>
  </si>
  <si>
    <t>"Metličkový betón hr. 80 mm" (8,5*6,6+0,3*5,35)</t>
  </si>
  <si>
    <t>631319121.S</t>
  </si>
  <si>
    <t>Príplatok za zníženie obrusnosti s prísadou predp. v projekte pre mazaninu hr. nad 50 do 80 mm</t>
  </si>
  <si>
    <t>1225381878</t>
  </si>
  <si>
    <t>631319151.S</t>
  </si>
  <si>
    <t>Príplatok za prehlad. povrchu betónovej mazaniny min. tr.C 8/10 oceľ. hlad. hr. 50-80 mm</t>
  </si>
  <si>
    <t>-1882797710</t>
  </si>
  <si>
    <t>631319171.S</t>
  </si>
  <si>
    <t>Príplatok za strhnutie povrchu mazaniny latou pre hr. obidvoch vrstiev mazaniny nad 50 do 80 mm</t>
  </si>
  <si>
    <t>-598864321</t>
  </si>
  <si>
    <t>631351101.S</t>
  </si>
  <si>
    <t>Debnenie stien, rýh a otvorov v podlahách zhotovenie</t>
  </si>
  <si>
    <t>434537406</t>
  </si>
  <si>
    <t>"Metličkový betón hr. 80 mm" 5,35*0,2</t>
  </si>
  <si>
    <t>631351102.S</t>
  </si>
  <si>
    <t>Debnenie stien, rýh a otvorov v podlahách odstránenie</t>
  </si>
  <si>
    <t>1424677677</t>
  </si>
  <si>
    <t>-901352748</t>
  </si>
  <si>
    <t>103600607</t>
  </si>
  <si>
    <t>84532640</t>
  </si>
  <si>
    <t>"Metličkový betón hr. 80 mm" (8,5*2+6,6*1+0,625*2+0,3*2)</t>
  </si>
  <si>
    <t>-95452821</t>
  </si>
  <si>
    <t>632001031.S</t>
  </si>
  <si>
    <t>Položenie dilatačného profilu v potere tvaru L</t>
  </si>
  <si>
    <t>-1341869306</t>
  </si>
  <si>
    <t>"Metličkový betón hr. 80 mm" 5,35</t>
  </si>
  <si>
    <t>553640000100.S</t>
  </si>
  <si>
    <t>Profil dilatačný tvaru L, 60x60x3 mm dĺ. 2000 mm na vytvorenie pracovnej škáry v potere alebo na oddelenie rozdielnych výšok poteru</t>
  </si>
  <si>
    <t>-694856911</t>
  </si>
  <si>
    <t>5,35*1,05 'Prepočítané koeficientom množstva</t>
  </si>
  <si>
    <t>-430348060</t>
  </si>
  <si>
    <t>"Drenáž" 14,2</t>
  </si>
  <si>
    <t>-676381428</t>
  </si>
  <si>
    <t>14,2*4,04 'Prepočítané koeficientom množstva</t>
  </si>
  <si>
    <t>1259296991</t>
  </si>
  <si>
    <t>1015203365</t>
  </si>
  <si>
    <t>1875082768</t>
  </si>
  <si>
    <t>1196591067</t>
  </si>
  <si>
    <t>"Interiér" 55,75</t>
  </si>
  <si>
    <t>839802758</t>
  </si>
  <si>
    <t>953945304.S</t>
  </si>
  <si>
    <t>Hliníkový soklový profil šírky 53 mm</t>
  </si>
  <si>
    <t>1877079700</t>
  </si>
  <si>
    <t>"Tepelná izolácia - hr. 50 mm" 7,1</t>
  </si>
  <si>
    <t>953945314.S</t>
  </si>
  <si>
    <t>Hliníkový soklový profil šírky 153 mm</t>
  </si>
  <si>
    <t>-1493666495</t>
  </si>
  <si>
    <t>"Tepelná izolácia - hr. 150 mm" 7,1</t>
  </si>
  <si>
    <t>953995401.S</t>
  </si>
  <si>
    <t>Nasadzovacia lišta (okapnička) na soklový profil s integrovanou mriežkou</t>
  </si>
  <si>
    <t>597410555</t>
  </si>
  <si>
    <t>"Tepelná izolácia - hr. 50 mm/hr.150 mm" 7,1</t>
  </si>
  <si>
    <t>953995422.S</t>
  </si>
  <si>
    <t>Rohový profil s integrovanou sieťovinou - flexibilný</t>
  </si>
  <si>
    <t>-342457283</t>
  </si>
  <si>
    <t>"Tepelná izolácia - hr. 50 mm" (2,3*2+5,35)</t>
  </si>
  <si>
    <t>998011001.S</t>
  </si>
  <si>
    <t>Presun hmôt pre budovy (801, 803, 812), zvislá konštr. z tehál, tvárnic, z kovu výšky do 6 m</t>
  </si>
  <si>
    <t>1370350495</t>
  </si>
  <si>
    <t>-1557095067</t>
  </si>
  <si>
    <t>"Hydroizolácia" 7,1*9</t>
  </si>
  <si>
    <t>1913002447</t>
  </si>
  <si>
    <t>63,9*0,0003 'Prepočítané koeficientom množstva</t>
  </si>
  <si>
    <t>-1133653581</t>
  </si>
  <si>
    <t>"Hydroizolácia" 7,1*(0,15+0,4+0,3+0,85)+(0,25+2,7+0,35-0,15)*(7,1*1+8,5*2)</t>
  </si>
  <si>
    <t>-571624959</t>
  </si>
  <si>
    <t>87,985*0,00035 'Prepočítané koeficientom množstva</t>
  </si>
  <si>
    <t>711132107.S</t>
  </si>
  <si>
    <t>Zhotovenie izolácie proti zemnej vlhkosti nopovou fóliou položenou voľne na ploche zvislej</t>
  </si>
  <si>
    <t>-2134098854</t>
  </si>
  <si>
    <t>"Ochrana tepelnej izolácie"</t>
  </si>
  <si>
    <t>"Zateplenie základových pásov vjazd"</t>
  </si>
  <si>
    <t>7,1*(0,15+0,4+0,3+0,85)</t>
  </si>
  <si>
    <t>283230002700.S</t>
  </si>
  <si>
    <t>Nopová HDPE fólia hrúbky 0,5 mm, výška nopu 8 mm, proti zemnej vlhkosti s radónovou ochranou, pre spodnú stavbu</t>
  </si>
  <si>
    <t>561139471</t>
  </si>
  <si>
    <t>12,07*1,15 'Prepočítané koeficientom množstva</t>
  </si>
  <si>
    <t>1955821932</t>
  </si>
  <si>
    <t>"Hydroizolácia" 7,1*9*2</t>
  </si>
  <si>
    <t>-1482087191</t>
  </si>
  <si>
    <t>127,8*1,15 'Prepočítané koeficientom množstva</t>
  </si>
  <si>
    <t>-479515315</t>
  </si>
  <si>
    <t>"Hydroizolácia" 87,985*2</t>
  </si>
  <si>
    <t>957864</t>
  </si>
  <si>
    <t>175,97*1,15 'Prepočítané koeficientom množstva</t>
  </si>
  <si>
    <t>998711101.S</t>
  </si>
  <si>
    <t>Presun hmôt pre izoláciu proti vode v objektoch výšky do 6 m</t>
  </si>
  <si>
    <t>-667915866</t>
  </si>
  <si>
    <t>-790227351</t>
  </si>
  <si>
    <t>"Strecha" 7,1*9,1+"Atika" 7,1*(0,55+0,5)</t>
  </si>
  <si>
    <t>1383184854</t>
  </si>
  <si>
    <t>72,065*0,25 'Prepočítané koeficientom množstva</t>
  </si>
  <si>
    <t>-1879245654</t>
  </si>
  <si>
    <t>1615208986</t>
  </si>
  <si>
    <t>72,065*1,15 'Prepočítané koeficientom množstva</t>
  </si>
  <si>
    <t>642437831</t>
  </si>
  <si>
    <t>"Strecha" 7,1*9,1+"Atika" 7,1*(0,55+0,5-0,23)</t>
  </si>
  <si>
    <t>-1476245645</t>
  </si>
  <si>
    <t>813146501</t>
  </si>
  <si>
    <t>712991040.S</t>
  </si>
  <si>
    <t>Montáž podkladnej konštrukcie z OSB dosiek na atike šírky 411 - 620 mm pod klampiarske konštrukcie</t>
  </si>
  <si>
    <t>-263551051</t>
  </si>
  <si>
    <t>"Atika" 7,1</t>
  </si>
  <si>
    <t>-1198811575</t>
  </si>
  <si>
    <t>1613033226</t>
  </si>
  <si>
    <t>998712101.S</t>
  </si>
  <si>
    <t>Presun hmôt pre izoláciu povlakovej krytiny v objektoch výšky do 6 m</t>
  </si>
  <si>
    <t>1281851395</t>
  </si>
  <si>
    <t>-435302567</t>
  </si>
  <si>
    <t>"Tepelná izolácia dosky" 8,5*6,6+0,3*5,35</t>
  </si>
  <si>
    <t>283750003000.S</t>
  </si>
  <si>
    <t>Doska XPS 500 hr. 100 mm, pre extrémne zaťaženie, parkoviská, haly</t>
  </si>
  <si>
    <t>119787609</t>
  </si>
  <si>
    <t>57,705*1,02 'Prepočítané koeficientom množstva</t>
  </si>
  <si>
    <t>713132215.S</t>
  </si>
  <si>
    <t>Montáž tepelnej izolácie podzemných stien a základov XPS kotvením a lepením</t>
  </si>
  <si>
    <t>-396470969</t>
  </si>
  <si>
    <t>"Hr. 50 mm"</t>
  </si>
  <si>
    <t>"Zateplenie zadnej steny"</t>
  </si>
  <si>
    <t>7,1*(2,95+0,35)</t>
  </si>
  <si>
    <t>"Hr. 150 mm"</t>
  </si>
  <si>
    <t>283750000700.S</t>
  </si>
  <si>
    <t>Doska XPS hr. 50 mm, zateplenie soklov, suterénov, podláh</t>
  </si>
  <si>
    <t>819001971</t>
  </si>
  <si>
    <t>23,43*1,02 'Prepočítané koeficientom množstva</t>
  </si>
  <si>
    <t>283750009120.S</t>
  </si>
  <si>
    <t>Doska XPS hr. 150 mm, zateplenie soklov, suterénov, podláh</t>
  </si>
  <si>
    <t>-389518550</t>
  </si>
  <si>
    <t>12,07*1,02 'Prepočítané koeficientom množstva</t>
  </si>
  <si>
    <t>713132216.S</t>
  </si>
  <si>
    <t>Montáž tepelnej izolácie podzemných stien a základov XPS použité ako stratené debnenie</t>
  </si>
  <si>
    <t>165614446</t>
  </si>
  <si>
    <t xml:space="preserve">"Oddelenie od SO 01 a SO 02" </t>
  </si>
  <si>
    <t>9*(2,95+0,35)*2</t>
  </si>
  <si>
    <t>-1158535935</t>
  </si>
  <si>
    <t>59,4*1,02 'Prepočítané koeficientom množstva</t>
  </si>
  <si>
    <t>1229196667</t>
  </si>
  <si>
    <t>"Tepelná izolácia dosky" 8,5*6,6</t>
  </si>
  <si>
    <t>"Strecha" 7,1*9,1</t>
  </si>
  <si>
    <t>-1540083770</t>
  </si>
  <si>
    <t>120,71*0,102 'Prepočítané koeficientom množstva</t>
  </si>
  <si>
    <t>1499073158</t>
  </si>
  <si>
    <t>1494275275</t>
  </si>
  <si>
    <t>64,61*1,02 'Prepočítané koeficientom množstva</t>
  </si>
  <si>
    <t>1284803191</t>
  </si>
  <si>
    <t>1484925238</t>
  </si>
  <si>
    <t>"Atika" 7,1*(0,55+0,5)</t>
  </si>
  <si>
    <t>671789089</t>
  </si>
  <si>
    <t>7,455*1,02 'Prepočítané koeficientom množstva</t>
  </si>
  <si>
    <t>-408155252</t>
  </si>
  <si>
    <t>1927465428</t>
  </si>
  <si>
    <t>"K5" 7,1</t>
  </si>
  <si>
    <t>998764101.S</t>
  </si>
  <si>
    <t>Presun hmôt pre konštrukcie klampiarske v objektoch výšky do 6 m</t>
  </si>
  <si>
    <t>1332441024</t>
  </si>
  <si>
    <t>SO 04 - OPORNÝ MÚR PRI SO 01</t>
  </si>
  <si>
    <t xml:space="preserve">    721 - Zdravotechnika - vnútorná kanalizácia</t>
  </si>
  <si>
    <t>2110508987</t>
  </si>
  <si>
    <t>"Hĺbenie pre oporný múr" 3*((1,6+0,4)*(1,2+1,5)+(2+0,4)*(0,2+1)+2,418*0,5+1,712*0,5)</t>
  </si>
  <si>
    <t>1541105217</t>
  </si>
  <si>
    <t>31,035*0,3 'Prepočítané koeficientom množstva</t>
  </si>
  <si>
    <t>-2075429146</t>
  </si>
  <si>
    <t>"Premiestnenie zeminy na stavenisku" 31,035</t>
  </si>
  <si>
    <t>-546481564</t>
  </si>
  <si>
    <t>-1616572671</t>
  </si>
  <si>
    <t>585583940</t>
  </si>
  <si>
    <t>"SO 04 - OPORNÝ MÚR PRI SO 01" 10*0,4*4+28,107</t>
  </si>
  <si>
    <t>16543222</t>
  </si>
  <si>
    <t>44,107*1,02 'Prepočítané koeficientom množstva</t>
  </si>
  <si>
    <t>-1191316078</t>
  </si>
  <si>
    <t>"SO 04 - OPORNÝ MÚR PRI SO 01" 10</t>
  </si>
  <si>
    <t>273313611.S</t>
  </si>
  <si>
    <t>Betón základových dosiek, prostý tr. C 16/20</t>
  </si>
  <si>
    <t>1368066721</t>
  </si>
  <si>
    <t>"Podkladný betón hr. 50 mm" 0,05*((1,6+0,4)*(1,75+0,3+0,95)+(2+0,4)*(0,5+0,3+0,95)+2,418*(0,45*2+0,3)+1,712*(0,46+0,44+0,3))</t>
  </si>
  <si>
    <t>311102012.S</t>
  </si>
  <si>
    <t>Prestup v múroch z vláknocem. rúr dĺžky do 300 mm, DN 100, potrubie vonk.pr. 20-65 mm (bez tesniacej sady)</t>
  </si>
  <si>
    <t>-1031541067</t>
  </si>
  <si>
    <t>"Prestup - drenáž" 3</t>
  </si>
  <si>
    <t>327323128.S.R</t>
  </si>
  <si>
    <t>Múry a valy z betónu železového BETÓN EN 206:2015(01) - C30/37 - XC3, XF1(SK) - Cl 0,2 - Dmax 22 - S4, MAX. PRIESAK 50 mm PODĽA STN-EN 12390-8</t>
  </si>
  <si>
    <t>-1935935829</t>
  </si>
  <si>
    <t xml:space="preserve">"ST 16 - VÝKRES TVARU A VÝSTUŽE OPORNÉHO MÚRU SO 04" </t>
  </si>
  <si>
    <t>0,3*(3*1,6+1,75*2,4+1,3*(0,4+2,015+1,665))</t>
  </si>
  <si>
    <t>0,4*0,5*(1,1+0,4)+0,3*((3,5+0,9)*1,6+(3,5-0,5)*2,4+(3,5-1,2)*(0,4+2,015+1,665))</t>
  </si>
  <si>
    <t>327351211.S</t>
  </si>
  <si>
    <t>Debnenie múrov a valov zvislých aj sklonených, výšky do 20 m zhotovenie</t>
  </si>
  <si>
    <t>-361772970</t>
  </si>
  <si>
    <t>0,3*2*(3+1,6+1,75+2,4+1,3+(0,4+2,015+1,665))*2</t>
  </si>
  <si>
    <t>(0,4+2*0,5)*(1,1+0,4)+2*((3,5+0,9)*1,6+(3,5-0,5)*2,4+(3,5-1,2)*(0,4+2,015+1,665))</t>
  </si>
  <si>
    <t>327351221.S</t>
  </si>
  <si>
    <t>Debnenie múrov a valov zvislých aj sklonených, výšky do 20 m odstránenie</t>
  </si>
  <si>
    <t>-1622658180</t>
  </si>
  <si>
    <t>327361006.S</t>
  </si>
  <si>
    <t>Výstuž múrov a valov priemeru do 12 mm, z ocele B500 (10505)</t>
  </si>
  <si>
    <t>2047012199</t>
  </si>
  <si>
    <t>"ST 16 - VÝKRES TVARU A VÝSTUŽE OPORNÉHO MÚRU SO 04" (2196,868-338,679)/1000</t>
  </si>
  <si>
    <t>"DIŠTANČNÉ PÁSY - VÝŠKA 150mm" 27/2*0,646/1000</t>
  </si>
  <si>
    <t>327361016.S</t>
  </si>
  <si>
    <t>Výstuž múrov a valov priemeru nad 12 mm, z ocele B500 (10505)</t>
  </si>
  <si>
    <t>447940445</t>
  </si>
  <si>
    <t>"ST 16 - VÝKRES TVARU A VÝSTUŽE OPORNÉHO MÚRU SO 04" (338,679)/1000</t>
  </si>
  <si>
    <t>430321616.S.R</t>
  </si>
  <si>
    <t>Schodiskové konštrukcie, betón železový BETÓN EN 206:2015(01) - C30/37 - XC3, XF1(SK) - Cl 0,2 - Dmax 22 - S4, MAX. PRIESAK 50 mm PODĽA STN-EN 12390-8</t>
  </si>
  <si>
    <t>174248299</t>
  </si>
  <si>
    <t>-488324897</t>
  </si>
  <si>
    <t>3,36*0,1 'Prepočítané koeficientom množstva</t>
  </si>
  <si>
    <t>906472589</t>
  </si>
  <si>
    <t>1107194954</t>
  </si>
  <si>
    <t>740170795</t>
  </si>
  <si>
    <t>-1753310684</t>
  </si>
  <si>
    <t>-1555124501</t>
  </si>
  <si>
    <t xml:space="preserve">"FASÁDNA OMIETKA SILIKÓNOVÁ, ZRNO 1,5, ŠKRABANÁ, ODTIEŇ: ČISTÁ BIELA / ANTRACITOVÁ" </t>
  </si>
  <si>
    <t>(1,382+6,48)*(3,5-2,8)+((3,5+0,9)*1,6+(3,5-0,5)*2,4+(3,5-1,2)*(0,4+2,015+1,665))-8,75</t>
  </si>
  <si>
    <t>2115639010</t>
  </si>
  <si>
    <t>1135473207</t>
  </si>
  <si>
    <t>(0,3+1,27+6,48)*(3,5-2,8)+1*((3,5+0,9)*1,6+(3,5-0,5)*2,4+(3,5-1,2)*(0,4+2,015+1,665))</t>
  </si>
  <si>
    <t>-2123668723</t>
  </si>
  <si>
    <t>(1,382+6,48)*(3,5-2,8)</t>
  </si>
  <si>
    <t>-1560975993</t>
  </si>
  <si>
    <t>-1802842552</t>
  </si>
  <si>
    <t>10*4,04 'Prepočítané koeficientom množstva</t>
  </si>
  <si>
    <t>941955002.S</t>
  </si>
  <si>
    <t>Lešenie ľahké pracovné pomocné s výškou lešeňovej podlahy nad 1,20 do 1,90 m</t>
  </si>
  <si>
    <t>1429097934</t>
  </si>
  <si>
    <t>-1650761918</t>
  </si>
  <si>
    <t>"Tepelná izolácia - hr. 50 mm" (0,3+1,27+6,48)</t>
  </si>
  <si>
    <t>-1226632535</t>
  </si>
  <si>
    <t xml:space="preserve">"Tepelná izolácia - hr. 150 mm"(1,382+6,48) </t>
  </si>
  <si>
    <t>621678080</t>
  </si>
  <si>
    <t>"Tepelná izolácia - hr. 50 mm/hr.150 mm" (0,3+1,27+1,382+2*6,48)</t>
  </si>
  <si>
    <t>998153131.S</t>
  </si>
  <si>
    <t>Presun hmôt pre pre obj.8154, zvislá nosná konštrukcia murovaná alebo monolit.betónová,výška do 20 m</t>
  </si>
  <si>
    <t>258286949</t>
  </si>
  <si>
    <t>-148398925</t>
  </si>
  <si>
    <t>"Hydroizolácia" 2,3*(0,3+1,276+6,84)+8,75</t>
  </si>
  <si>
    <t>-1809492402</t>
  </si>
  <si>
    <t>28,107*0,00035 'Prepočítané koeficientom množstva</t>
  </si>
  <si>
    <t>-1166283435</t>
  </si>
  <si>
    <t>628310001000.S</t>
  </si>
  <si>
    <t>Pás asfaltový s posypom hr. 3,5 mm vystužený sklenenou rohožou</t>
  </si>
  <si>
    <t>2091063093</t>
  </si>
  <si>
    <t>28,107*1,2 'Prepočítané koeficientom množstva</t>
  </si>
  <si>
    <t>-1889605334</t>
  </si>
  <si>
    <t>721</t>
  </si>
  <si>
    <t>Zdravotechnika - vnútorná kanalizácia</t>
  </si>
  <si>
    <t>721171106.S</t>
  </si>
  <si>
    <t>Potrubie z PVC - U odpadové ležaté hrdlové D 50 mm</t>
  </si>
  <si>
    <t>-445513237</t>
  </si>
  <si>
    <t>"Prestup - drenáž" 3*1</t>
  </si>
  <si>
    <t>998721101.S</t>
  </si>
  <si>
    <t>Presun hmôt pre vnútornú kanalizáciu v objektoch výšky do 6 m</t>
  </si>
  <si>
    <t>529994528</t>
  </si>
  <si>
    <t>764430550.S.K6</t>
  </si>
  <si>
    <t>Oplechovanie muriva a atík z lakoplastovaného plechu, vrátane rohov r.š. 710 mm</t>
  </si>
  <si>
    <t>-1210441860</t>
  </si>
  <si>
    <t>"K6" 8,53</t>
  </si>
  <si>
    <t>1249797074</t>
  </si>
  <si>
    <t>767.R-ZB04a</t>
  </si>
  <si>
    <t>ZÁBRADLIE S PRIRADENÍM - ZB04a 7 078 mm, POZINKOVANÁ OCEĽ, komplet</t>
  </si>
  <si>
    <t>-1402467438</t>
  </si>
  <si>
    <t>998767201.S</t>
  </si>
  <si>
    <t>Presun hmôt pre kovové stavebné doplnkové konštrukcie v objektoch výšky do 6 m</t>
  </si>
  <si>
    <t>%</t>
  </si>
  <si>
    <t>2044442216</t>
  </si>
  <si>
    <t>SO 05 - OPORNÝ MÚR PRI SO 02</t>
  </si>
  <si>
    <t>-622540848</t>
  </si>
  <si>
    <t>"Hĺbenie pre oporný múr" 1,25*(2,85*(3,822+8,787)+2,1*2,4+1,8*2,8+0,9*3,312)</t>
  </si>
  <si>
    <t>-1757461537</t>
  </si>
  <si>
    <t>61,246*0,3 'Prepočítané koeficientom množstva</t>
  </si>
  <si>
    <t>-663709053</t>
  </si>
  <si>
    <t>"Premiestnenie zeminy na stavenisku" 61,246</t>
  </si>
  <si>
    <t>1251471368</t>
  </si>
  <si>
    <t>-1783780644</t>
  </si>
  <si>
    <t>-1259897898</t>
  </si>
  <si>
    <t>"SO 05 - OPORNÝ MÚR PRI SO 02" 25*0,4*4+53,742</t>
  </si>
  <si>
    <t>-1133405199</t>
  </si>
  <si>
    <t>93,742*1,02 'Prepočítané koeficientom množstva</t>
  </si>
  <si>
    <t>-550326680</t>
  </si>
  <si>
    <t>"SO 05 - OPORNÝ MÚR PRI SO 02" 25</t>
  </si>
  <si>
    <t>-125401437</t>
  </si>
  <si>
    <t>"Podkladný betón hr. 50 mm" 0,05*(2,85*3,822+2,55*8,787+2,1*2,4+1,8*2,8+0,9*3,312)</t>
  </si>
  <si>
    <t>-2088258918</t>
  </si>
  <si>
    <t>"Prestup - drenáž" 8</t>
  </si>
  <si>
    <t>-1191577540</t>
  </si>
  <si>
    <t xml:space="preserve">"ST 17 - VÝKRES TVARU A VÝSTUŽE OPORNÉHO MÚRU SO 05" </t>
  </si>
  <si>
    <t>0,4*(2,85*3,822+2,55*8,787+2,1*2,4+1,8*2,8+0,9*3,312)</t>
  </si>
  <si>
    <t>0,4*0,4*(2,85+2,55*2+2,1)+0,4*0,8*(1,8*2)</t>
  </si>
  <si>
    <t>0,3*(3,312*(4,4-2,7)+(0,6+0,4)*(4,4-2,7)+2,4*(4,4-1,6)+2,4*(4,4-0,8)+(3,987+0,4)*(3,5-0,4)+4,4*3,5+(0,848+1,67+0,4)*(3,5+0,4)+(1,752+0,25)*(3,5+0,8))</t>
  </si>
  <si>
    <t>-1687304956</t>
  </si>
  <si>
    <t>0,4*2*(2,85+3,822+2,55+8,787+2,1+2,4+1,8+2,8+0,9+3,312)*2</t>
  </si>
  <si>
    <t>(0,4*3)*(2,85+2,55*2+2,1)+0,4*0,8*(1,8*2)</t>
  </si>
  <si>
    <t>2*(3,312*(4,4-2,7)+(0,6+0,4)*(4,4-2,7)+2,4*(4,4-1,6)+2,4*(4,4-0,8)+(3,987+0,4)*(3,5-0,4)+4,4*3,5+(0,848+1,67+0,4)*(3,5+0,4)+(1,752+0,25)*(3,5+0,8))</t>
  </si>
  <si>
    <t>5959471</t>
  </si>
  <si>
    <t>-781314496</t>
  </si>
  <si>
    <t>"ST 17 - VÝKRES TVARU A VÝSTUŽE OPORNÉHO MÚRU SO 05" (5437,126-(67,165+411,424+127,073+327,177+347,412+232,047))/1000</t>
  </si>
  <si>
    <t>"DIŠTANČNÉ PÁSY - VÝŠKA 250mm" 87/2*1/1000</t>
  </si>
  <si>
    <t>807426412</t>
  </si>
  <si>
    <t>"ST 17 - VÝKRES TVARU A VÝSTUŽE OPORNÉHO MÚRU SO 05" (67,165+411,424+127,073+327,177+347,412+232,047)/1000</t>
  </si>
  <si>
    <t>327361016.S.R</t>
  </si>
  <si>
    <t>Dilatácia - v zmysle detailov (T1 - 23 ks)</t>
  </si>
  <si>
    <t>1501783350</t>
  </si>
  <si>
    <t>2080791709</t>
  </si>
  <si>
    <t>(2,8+0,8)*(0,25+1,75)+(2,8+0,4)*(2,636+0,94)+2,8*4,4+(2,8-0,4)*4,4</t>
  </si>
  <si>
    <t>(9,741+2,63+1,75+0,25)*(3,5-2,8)</t>
  </si>
  <si>
    <t>"Odpočet podzemná časť" -22</t>
  </si>
  <si>
    <t>-1874213702</t>
  </si>
  <si>
    <t>-1227061477</t>
  </si>
  <si>
    <t>-653853546</t>
  </si>
  <si>
    <t>-966312680</t>
  </si>
  <si>
    <t>428017828</t>
  </si>
  <si>
    <t>25*4,04 'Prepočítané koeficientom množstva</t>
  </si>
  <si>
    <t>93701.R</t>
  </si>
  <si>
    <t>VYVÝŠENÝ ZÁHON 170x50x100cm</t>
  </si>
  <si>
    <t>1081029524</t>
  </si>
  <si>
    <t>-1283080751</t>
  </si>
  <si>
    <t>1269641995</t>
  </si>
  <si>
    <t>"Tepelná izolácia - hr. 50 mm" (9,741+2,63+1,75+0,25)</t>
  </si>
  <si>
    <t>1831481542</t>
  </si>
  <si>
    <t>"Tepelná izolácia - hr. 150 mm" (9,741+2,63+1,75+0,25)</t>
  </si>
  <si>
    <t>185309661</t>
  </si>
  <si>
    <t>"Tepelná izolácia - hr. 50 mm/hr.150 mm" (9,741+2,63+1,75+0,25)</t>
  </si>
  <si>
    <t>1236614568</t>
  </si>
  <si>
    <t>-1011552834</t>
  </si>
  <si>
    <t>"Hydroizolácia" 2,3*(0,25+4,293+0,924+8,787+6,1-0,3+3,312)</t>
  </si>
  <si>
    <t>805334616</t>
  </si>
  <si>
    <t>53,742*0,00035 'Prepočítané koeficientom množstva</t>
  </si>
  <si>
    <t>1862283691</t>
  </si>
  <si>
    <t>2063059349</t>
  </si>
  <si>
    <t>53,742*1,2 'Prepočítané koeficientom množstva</t>
  </si>
  <si>
    <t>-457471375</t>
  </si>
  <si>
    <t>-981600007</t>
  </si>
  <si>
    <t>"Prestup - drenáž" 8*1</t>
  </si>
  <si>
    <t>-1858362219</t>
  </si>
  <si>
    <t>439901519</t>
  </si>
  <si>
    <t>"K6" 22,6-8,53</t>
  </si>
  <si>
    <t>-34592757</t>
  </si>
  <si>
    <t>767.R-ZB05</t>
  </si>
  <si>
    <t xml:space="preserve">ZÁBRADLIE S PRIRADENÍM - ZB05 6 100  mm, POZINKOVANÁ OCEĽ, komplet</t>
  </si>
  <si>
    <t>-1027145909</t>
  </si>
  <si>
    <t>-1905732315</t>
  </si>
  <si>
    <t>SO 06 - PLATÓ 1.PP</t>
  </si>
  <si>
    <t xml:space="preserve">    5 - Komunikácie</t>
  </si>
  <si>
    <t>111101101.S</t>
  </si>
  <si>
    <t>Odstránenie travín a tŕstia s príp. premiestnením a uložením na hromady do 50 m, pri celkovej ploche do 1000m2</t>
  </si>
  <si>
    <t>2141276976</t>
  </si>
  <si>
    <t>"Odstránenie travín - mimo HTU" 307</t>
  </si>
  <si>
    <t>121101111.S</t>
  </si>
  <si>
    <t>Odstránenie ornice s vodor. premiestn. na hromady, so zložením na vzdialenosť do 100 m a do 100 m3</t>
  </si>
  <si>
    <t>92071367</t>
  </si>
  <si>
    <t>"Odstránenie ornice hr. 300 mm - mimo HTU" 307*0,3</t>
  </si>
  <si>
    <t>-2141637047</t>
  </si>
  <si>
    <t>"SO 06 - 3,4 - EL1 - lavičky - základové pätky" 2*0,6*0,6*1,2*2</t>
  </si>
  <si>
    <t>-1026244225</t>
  </si>
  <si>
    <t>1,728*0,3 'Prepočítané koeficientom množstva</t>
  </si>
  <si>
    <t>-45889257</t>
  </si>
  <si>
    <t>"Premiestnenie zeminy na stavenisku" 1,728+92,1-217,29*0,15</t>
  </si>
  <si>
    <t>1048783432</t>
  </si>
  <si>
    <t>Uloženie sypaniny do násypu nesúdržnej horníny v aktívnej zóne</t>
  </si>
  <si>
    <t>976536613</t>
  </si>
  <si>
    <t>180402111.S</t>
  </si>
  <si>
    <t>Založenie trávnika parkového výsevom v rovine do 1:5</t>
  </si>
  <si>
    <t>-1770696071</t>
  </si>
  <si>
    <t>"SO 06-3,4" 34,36+182,93</t>
  </si>
  <si>
    <t>005720001400.S</t>
  </si>
  <si>
    <t>Osivá tráv - semená parkovej zmesi</t>
  </si>
  <si>
    <t>-1750356676</t>
  </si>
  <si>
    <t>217,29*0,04 'Prepočítané koeficientom množstva</t>
  </si>
  <si>
    <t>1797529806</t>
  </si>
  <si>
    <t>"SO 06-1" 59,49</t>
  </si>
  <si>
    <t>"SO 06-2" 304,33</t>
  </si>
  <si>
    <t>181301102.S</t>
  </si>
  <si>
    <t>Rozprestretie ornice v rovine, plocha do 500 m2, hr.do 150 mm</t>
  </si>
  <si>
    <t>841600470</t>
  </si>
  <si>
    <t>182303111.S</t>
  </si>
  <si>
    <t>Doplnenie ornice hrúbky do 50 mm, v rovine alebo na svahu do 1:5</t>
  </si>
  <si>
    <t>-1487766336</t>
  </si>
  <si>
    <t>103650001010.S</t>
  </si>
  <si>
    <t>Substrát intenzívny vulkanický pre zelené strechy, objemová hmotnosť 850 - 1000 kg/m3</t>
  </si>
  <si>
    <t>-1299146774</t>
  </si>
  <si>
    <t>217,29*0,116 'Prepočítané koeficientom množstva</t>
  </si>
  <si>
    <t>183402111.S</t>
  </si>
  <si>
    <t>Rozrušenie pôdy na hĺbku nad 50 do 15O mm v rovine alebo na svahu do 1:5</t>
  </si>
  <si>
    <t>-974362988</t>
  </si>
  <si>
    <t>184802111.S</t>
  </si>
  <si>
    <t>Chemické odburinenie pôdy v rovine alebo na svahu do 1:5 postrekom naširoko</t>
  </si>
  <si>
    <t>764319848</t>
  </si>
  <si>
    <t>252310000100.S</t>
  </si>
  <si>
    <t>Postrekový prípravok na ničenie burín v trávniku</t>
  </si>
  <si>
    <t>-1210127098</t>
  </si>
  <si>
    <t>217,29*0,0004 'Prepočítané koeficientom množstva</t>
  </si>
  <si>
    <t>184852010.S</t>
  </si>
  <si>
    <t>Hnojenie trávnika v rovine alebo na svahu do 1:5 umelým hnojivom</t>
  </si>
  <si>
    <t>-122787480</t>
  </si>
  <si>
    <t>251910000100.S</t>
  </si>
  <si>
    <t>Hnojivo záhradné bezchloridové granulované balené</t>
  </si>
  <si>
    <t>-662903329</t>
  </si>
  <si>
    <t>217,29*0,00012 'Prepočítané koeficientom množstva</t>
  </si>
  <si>
    <t>275313611.S</t>
  </si>
  <si>
    <t>Betón základových pätiek, prostý tr. C 16/20</t>
  </si>
  <si>
    <t>-610173604</t>
  </si>
  <si>
    <t>"EL1 - lavičky - základové pätky" 2*0,6*0,6*1,2*2</t>
  </si>
  <si>
    <t>Komunikácie</t>
  </si>
  <si>
    <t>564730111.S</t>
  </si>
  <si>
    <t>Podklad alebo kryt z kameniva hrubého drveného veľ. 8-16 mm s rozprestretím a zhutnením hr. 100 mm</t>
  </si>
  <si>
    <t>311098166</t>
  </si>
  <si>
    <t>564730211.S</t>
  </si>
  <si>
    <t>Podklad alebo kryt z kameniva hrubého drveného veľ. 16-32 mm s rozprestretím a zhutnením hr. 100 mm</t>
  </si>
  <si>
    <t>1267389433</t>
  </si>
  <si>
    <t>564762111.S</t>
  </si>
  <si>
    <t>Podklad alebo kryt z kameniva hrubého drveného veľ. 32-63 mm (vibr.štrk) po zhut.hr. 200 mm</t>
  </si>
  <si>
    <t>-684925412</t>
  </si>
  <si>
    <t>564811111.S</t>
  </si>
  <si>
    <t>Podklad zo štrkodrviny s rozprestretím a zhutnením, po zhutnení hr. 50 mm</t>
  </si>
  <si>
    <t>1205368810</t>
  </si>
  <si>
    <t>596911222.S</t>
  </si>
  <si>
    <t>Kladenie betónovej zámkovej dlažby pozemných komunikácií hr. 80 mm pre peších nad 50 do 100 m2 so zriadením lôžka z kameniva hr. 50 mm</t>
  </si>
  <si>
    <t>777124060</t>
  </si>
  <si>
    <t>592460008700.S</t>
  </si>
  <si>
    <t>Dlažba betónová škárová , rozmer 200x165x80 mm, prírodná</t>
  </si>
  <si>
    <t>260729716</t>
  </si>
  <si>
    <t>59,49*1,02 'Prepočítané koeficientom množstva</t>
  </si>
  <si>
    <t>596911224.S</t>
  </si>
  <si>
    <t>Kladenie betónovej zámkovej dlažby pozemných komunikácií hr. 80 mm pre peších nad 300 m2 so zriadením lôžka z kameniva hr. 50 mm</t>
  </si>
  <si>
    <t>1714789259</t>
  </si>
  <si>
    <t>592460008500.S</t>
  </si>
  <si>
    <t>Dlažba betónová škárová, rozmer 200x165x80 mm, prírodná</t>
  </si>
  <si>
    <t>-281813948</t>
  </si>
  <si>
    <t>304,33*1,02 'Prepočítané koeficientom množstva</t>
  </si>
  <si>
    <t>596915113.S</t>
  </si>
  <si>
    <t>Kladenie plastovej zámkovej dlažby 420 x 420 mm do štrkového lôžka hrúbky 30 mm</t>
  </si>
  <si>
    <t>-1805161956</t>
  </si>
  <si>
    <t>"VAROVNÝ PÁS ZO STUDENÉHO PLASTU" 0,32*1,7</t>
  </si>
  <si>
    <t>284520000300.S</t>
  </si>
  <si>
    <t>Zámková dlažba plastová, 420x420 mm, hrúbka 30 mm, zmes mäkkého a tvrdého PVC</t>
  </si>
  <si>
    <t>2097724209</t>
  </si>
  <si>
    <t>0,544*10,302 'Prepočítané koeficientom množstva</t>
  </si>
  <si>
    <t>914001211.S</t>
  </si>
  <si>
    <t>Montáž cestnej zvislej dopravnej značky základnej veľkosti do 1 m2 objímkami na stĺpiky alebo konzoly</t>
  </si>
  <si>
    <t>780912471</t>
  </si>
  <si>
    <t>"DZ - PARKOVISKO - miesto s vyhradeným státím + DODATKOVÁ TABUĽKA" 2</t>
  </si>
  <si>
    <t>404410178728.S</t>
  </si>
  <si>
    <t>Všeobecná dodatková tabuľa, rozmer 231x420 mm, retroreflexia RA1, pozinkovaná</t>
  </si>
  <si>
    <t>1682877007</t>
  </si>
  <si>
    <t>404410114700.S</t>
  </si>
  <si>
    <t>Regulačná informatívna značka, rozmer 600x600 mm, retroreflexia RA1, pozinkovaná</t>
  </si>
  <si>
    <t>-448511514</t>
  </si>
  <si>
    <t>914501121.S</t>
  </si>
  <si>
    <t>Montáž stĺpika zvislej dopravnej značky dĺžky do 3,5 m do betónového základu</t>
  </si>
  <si>
    <t>1899684967</t>
  </si>
  <si>
    <t>404490008400.S</t>
  </si>
  <si>
    <t>Stĺpik Zn, d 60 mm/1 bm, pre dopravné značky</t>
  </si>
  <si>
    <t>335326603</t>
  </si>
  <si>
    <t>404490008600.S</t>
  </si>
  <si>
    <t>Krytka stĺpika, d 60 mm, plastová</t>
  </si>
  <si>
    <t>-1255472119</t>
  </si>
  <si>
    <t>915721511.S</t>
  </si>
  <si>
    <t>Vodorovné dopravné značenie termoplastom prechodov pre chodcov, šípky, symboly a pod., biela základná</t>
  </si>
  <si>
    <t>25350461</t>
  </si>
  <si>
    <t>"ZŤP" 1,2*2</t>
  </si>
  <si>
    <t>916561112.S</t>
  </si>
  <si>
    <t>Osadenie záhonového alebo parkového obrubníka betón., do lôžka z bet. pros. tr. C 16/20 s bočnou oporou</t>
  </si>
  <si>
    <t>1481209942</t>
  </si>
  <si>
    <t>"BO" (0,32+8,08+12,05+21,975+13,835+20,192)</t>
  </si>
  <si>
    <t>592170001800.S</t>
  </si>
  <si>
    <t>Obrubník parkový, lxšxv 1000x50x200 mm, prírodný</t>
  </si>
  <si>
    <t>1892194000</t>
  </si>
  <si>
    <t>76,452*1,01 'Prepočítané koeficientom množstva</t>
  </si>
  <si>
    <t>918101112.S</t>
  </si>
  <si>
    <t>Lôžko pod obrubníky, krajníky alebo obruby z dlažobných kociek z betónu prostého tr. C 16/20</t>
  </si>
  <si>
    <t>448476780</t>
  </si>
  <si>
    <t>"BO" (0,32+8,08+12,05+21,975+13,835+20,192)*0,08</t>
  </si>
  <si>
    <t>936124121.S</t>
  </si>
  <si>
    <t>Osadenie parkovej lavičky so zabetonováním nôh</t>
  </si>
  <si>
    <t>1940475715</t>
  </si>
  <si>
    <t>"EL1 - lavičky" 2</t>
  </si>
  <si>
    <t>553560002500.S.R</t>
  </si>
  <si>
    <t xml:space="preserve">EXTERIÉROVÁ LAVIČKA S OPERADLOM A PODRÚČKAMI KOTVENÁ DO PODLOŽIA (ERGONÓMIA PRISPÔSOBENÁ SENIOROM), KONŠTRUKCIA -  HLINÍK, SEDADLO - DREVO, 181,5X62,5X85 cm (DxŠxV), napr. mmcité EMAU SOLO alebo ekv</t>
  </si>
  <si>
    <t>-1980111066</t>
  </si>
  <si>
    <t>998223011.S</t>
  </si>
  <si>
    <t>Presun hmôt pre pozemné komunikácie s krytom dláždeným (822 2.3, 822 5.3) akejkoľvek dĺžky objektu</t>
  </si>
  <si>
    <t>311826074</t>
  </si>
  <si>
    <t>SO 07 - TERAPEUTICKÝ CHODNÍK</t>
  </si>
  <si>
    <t>1342045826</t>
  </si>
  <si>
    <t>"Odstránenie travín - mimo HTU" 190</t>
  </si>
  <si>
    <t>"SO 07-12,19" (41+15,6)</t>
  </si>
  <si>
    <t>"SO 07-15,17" (38,22+44,74)</t>
  </si>
  <si>
    <t>"SO 07-20,21,22,23" (2,6+2,6+2,6+1,3)</t>
  </si>
  <si>
    <t>-2016766669</t>
  </si>
  <si>
    <t>"Odstránenie ornice hr. 300 mm - mimo HTU" 190*0,3</t>
  </si>
  <si>
    <t>"SO 07-12,19" (41+15,6)*0,3</t>
  </si>
  <si>
    <t>"SO 07-15,17" (38,22+44,74)*0,3</t>
  </si>
  <si>
    <t>"SO 07-20,21,22,23" (2,6+2,6+2,6+1,3)*0,3</t>
  </si>
  <si>
    <t>1151829297</t>
  </si>
  <si>
    <t>"SO 07-2,4,6,13,14,18 - EL1 - lavičky - základové pätky" 2*0,6*0,6*1,2*5</t>
  </si>
  <si>
    <t>"SO 07-2,4,6,13,14,18 - EL2 - lavičky - základové pätky" 2*0,6*0,6*1,2*3</t>
  </si>
  <si>
    <t>"SO 07-2,4,6,13,14,18 - SE1 - stôl - základové pätky" 2*0,6*0,6*1,2*1</t>
  </si>
  <si>
    <t>-14208508</t>
  </si>
  <si>
    <t>7,776*0,3 'Prepočítané koeficientom množstva</t>
  </si>
  <si>
    <t>131201201.S</t>
  </si>
  <si>
    <t>Výkop zapaženej jamy v hornine 3, do 100 m3</t>
  </si>
  <si>
    <t>933013615</t>
  </si>
  <si>
    <t>"SO 07 - 11,16 - hĺbenie základových pätiek" 2*2,5*2,5*2*2</t>
  </si>
  <si>
    <t>131201209.S</t>
  </si>
  <si>
    <t>Príplatok za lepivosť pri hĺbení zapažených jám a zárezov s urovnaním dna v hornine 3</t>
  </si>
  <si>
    <t>1770949335</t>
  </si>
  <si>
    <t>50*0,3 'Prepočítané koeficientom množstva</t>
  </si>
  <si>
    <t>132201101.S</t>
  </si>
  <si>
    <t>Výkop ryhy do šírky 600 mm v horn.3 do 100 m3</t>
  </si>
  <si>
    <t>-330477919</t>
  </si>
  <si>
    <t>"SO 07-15,17" 0,3*0,5*(25,92+25,38)</t>
  </si>
  <si>
    <t>132201109.S</t>
  </si>
  <si>
    <t>Príplatok k cene za lepivosť pri hĺbení rýh šírky do 600 mm zapažených i nezapažených s urovnaním dna v hornine 3</t>
  </si>
  <si>
    <t>1824069827</t>
  </si>
  <si>
    <t>7,695*0,3 'Prepočítané koeficientom množstva</t>
  </si>
  <si>
    <t>151201102.S</t>
  </si>
  <si>
    <t>Paženie rýh pre podzemné vedenie, záťažné hĺbky do 4 m</t>
  </si>
  <si>
    <t>-853294962</t>
  </si>
  <si>
    <t>"SO 07 - 11,16 - hĺbenie základových pätiek - paženie" (2*2,5+2,5*2,5)*2*2*2</t>
  </si>
  <si>
    <t>151201112.S</t>
  </si>
  <si>
    <t>Odstránenie paženia rýh pre podzemné vedenie, záťažné hĺbky do 4 m</t>
  </si>
  <si>
    <t>317723252</t>
  </si>
  <si>
    <t>-1891752271</t>
  </si>
  <si>
    <t>"Premiestnenie zeminy na stavenisku" 7,695+7,776+(50-38)</t>
  </si>
  <si>
    <t>-602584330</t>
  </si>
  <si>
    <t>-1435447741</t>
  </si>
  <si>
    <t>174101001.S</t>
  </si>
  <si>
    <t>Zásyp sypaninou so zhutnením jám, šachiet, rýh, zárezov alebo okolo objektov do 100 m3</t>
  </si>
  <si>
    <t>273779248</t>
  </si>
  <si>
    <t>"SO 07 - 11,16 - zásyp základových pätiek" 2*2,5*2,5*2*2-1,5*0,8*2,5*2*2</t>
  </si>
  <si>
    <t>1078818443</t>
  </si>
  <si>
    <t>"SO 07-2,4,6,13,14,18" (23,03+317,4+105,54+10,38+15,86+27,71)</t>
  </si>
  <si>
    <t>-837946993</t>
  </si>
  <si>
    <t>499,92*0,04 'Prepočítané koeficientom množstva</t>
  </si>
  <si>
    <t>1682998121</t>
  </si>
  <si>
    <t>"Zhutnenie podložia"</t>
  </si>
  <si>
    <t>"SO 07-1,7,9,10" (18+13,8+13,8+8,37)</t>
  </si>
  <si>
    <t>"SO 07-3,8" (26,76+4)</t>
  </si>
  <si>
    <t>"VAROVNÝ PÁS ZO STUDENÉHO PLASTU" 0,32*(1,57*4+2*6)</t>
  </si>
  <si>
    <t>806717510</t>
  </si>
  <si>
    <t>2056796587</t>
  </si>
  <si>
    <t>1430470974</t>
  </si>
  <si>
    <t>499,92*0,116 'Prepočítané koeficientom množstva</t>
  </si>
  <si>
    <t>-837235810</t>
  </si>
  <si>
    <t>1224218120</t>
  </si>
  <si>
    <t>2004237352</t>
  </si>
  <si>
    <t>499,92*0,0004 'Prepočítané koeficientom množstva</t>
  </si>
  <si>
    <t>1469497248</t>
  </si>
  <si>
    <t>1507307976</t>
  </si>
  <si>
    <t>499,92*0,00012 'Prepočítané koeficientom množstva</t>
  </si>
  <si>
    <t>270210230.S</t>
  </si>
  <si>
    <t>Murivo základové z lomového kameňa, rubové hr. 250 - 450 mm so zatretím škár, na maltu cementovú</t>
  </si>
  <si>
    <t>-1268732659</t>
  </si>
  <si>
    <t>-724290480</t>
  </si>
  <si>
    <t>275321312.S</t>
  </si>
  <si>
    <t>Betón základových pätiek, železový (bez výstuže), tr. C 20/25</t>
  </si>
  <si>
    <t>266492436</t>
  </si>
  <si>
    <t>"SO 07 - 11,16 - základové pätky" 2*0,8*1,5*2,5*2</t>
  </si>
  <si>
    <t>275351217.S</t>
  </si>
  <si>
    <t>Debnenie stien základových pätiek, zhotovenie-tradičné</t>
  </si>
  <si>
    <t>-535974096</t>
  </si>
  <si>
    <t>"SO 07 - 11,16 - základové pätky" 2*(0,8*2,5+1,5*2,5)*2*2</t>
  </si>
  <si>
    <t>275351218.S</t>
  </si>
  <si>
    <t>Debnenie stien základových pätiek, odstránenie-tradičné</t>
  </si>
  <si>
    <t>-422751159</t>
  </si>
  <si>
    <t>275362021.S</t>
  </si>
  <si>
    <t>Výstuž základových pätiek zo zvár. sietí KARI</t>
  </si>
  <si>
    <t>1968567032</t>
  </si>
  <si>
    <t>"ST 18 - VÝKRES LÁVKY - SO 07" 165,9/1000</t>
  </si>
  <si>
    <t>465512327.S</t>
  </si>
  <si>
    <t>Dlažba z lomového kameňa, na sucho cementovou maltou, hr. kameňa 300 mm</t>
  </si>
  <si>
    <t>-106401999</t>
  </si>
  <si>
    <t>"SO 07-24" 19,24</t>
  </si>
  <si>
    <t>465519327.S</t>
  </si>
  <si>
    <t>Príplatok k cenám za dlažbu v pruhu užšom ako štvornásobok hrúbky dlažby hr. kameňa 300 mm</t>
  </si>
  <si>
    <t>-273438016</t>
  </si>
  <si>
    <t>465922113.S</t>
  </si>
  <si>
    <t>Ukladanie dlažby z bet. dosiek a tvárnic na sucho, hm. 90-1500 kg s vyplnením škár kamenivom, hr. dosiek do 200 mm</t>
  </si>
  <si>
    <t>1841865662</t>
  </si>
  <si>
    <t>592270000550.S.R</t>
  </si>
  <si>
    <t>Polovegetačná tvárnica-panel 2390x1030x120 mm</t>
  </si>
  <si>
    <t>-1898159359</t>
  </si>
  <si>
    <t>82,96*0,5 'Prepočítané koeficientom množstva</t>
  </si>
  <si>
    <t>564.SO07-20</t>
  </si>
  <si>
    <t>SENZORICKÝ CHODNÍK - PIESOK, SO 07-20</t>
  </si>
  <si>
    <t>-1606131561</t>
  </si>
  <si>
    <t>564.SO07-21</t>
  </si>
  <si>
    <t>SENZORICKÝ CHODNÍK - RIEČNE KAMENIVO fr. 4/8mm, SO 07-21</t>
  </si>
  <si>
    <t>1010011027</t>
  </si>
  <si>
    <t>564.SO07-22</t>
  </si>
  <si>
    <t>SENZORICKÝ CHODNÍK - OKRASNÉ KAMENIVO 16/24mm , SO 07-22</t>
  </si>
  <si>
    <t>-1710130911</t>
  </si>
  <si>
    <t>564.SO07-23</t>
  </si>
  <si>
    <t>SENZORICKÝ CHODNÍK - MULČOVACIA KÔRA 50-120mm, SO 07-23</t>
  </si>
  <si>
    <t>929448943</t>
  </si>
  <si>
    <t>564231111.S</t>
  </si>
  <si>
    <t>Podklad alebo podsyp zo štrkopiesku s rozprestretím, vlhčením a zhutnením, po zhutnení hr. 100 mm</t>
  </si>
  <si>
    <t>1836647424</t>
  </si>
  <si>
    <t>564751111.S</t>
  </si>
  <si>
    <t>Podklad alebo kryt z kameniva hrubého drveného veľ. 32-63 mm s rozprestretím a zhutnením hr. 150 mm</t>
  </si>
  <si>
    <t>1795720561</t>
  </si>
  <si>
    <t>-525610566</t>
  </si>
  <si>
    <t>564831111.S</t>
  </si>
  <si>
    <t>Podklad zo štrkodrviny s rozprestretím a zhutnením, po zhutnení hr. 100 mm</t>
  </si>
  <si>
    <t>222786122</t>
  </si>
  <si>
    <t>581120315.S</t>
  </si>
  <si>
    <t>Kryt cementobetónový cestných komunikácií skupiny CB III pre TDZ IV, V a VI, hr. 150 mm</t>
  </si>
  <si>
    <t>-1628751445</t>
  </si>
  <si>
    <t>195139974</t>
  </si>
  <si>
    <t>-693969219</t>
  </si>
  <si>
    <t>56,6*1,02 'Prepočítané koeficientom množstva</t>
  </si>
  <si>
    <t>-1194365527</t>
  </si>
  <si>
    <t>328932006</t>
  </si>
  <si>
    <t>5,85*10,302 'Prepočítané koeficientom množstva</t>
  </si>
  <si>
    <t>-604263534</t>
  </si>
  <si>
    <t>"SO 07-1,7,9,10" (9+1,565+4+3,5+6,9*2*2+4,494*2)</t>
  </si>
  <si>
    <t>"SO 07-2,4,6,13,14,18" (6,5+33,8+29+25,7)</t>
  </si>
  <si>
    <t>"SO 07-3,8" (3,5*2+4*2+2*2)</t>
  </si>
  <si>
    <t>"SO 07-12,19" (1,54+1,11+16,5+7,77+9,98+0,475+2,5*2+2*6+1,3+12*2+1,57)</t>
  </si>
  <si>
    <t>"SO 07-20,21,22,23" (1,3+2*2)*3+(1,3+1)*2</t>
  </si>
  <si>
    <t>941548175</t>
  </si>
  <si>
    <t>270,398*1,01 'Prepočítané koeficientom množstva</t>
  </si>
  <si>
    <t>1241128625</t>
  </si>
  <si>
    <t>"SO 07-1,7,9,10" (9+1,565+4+3,5+6,9*2*2+4,494*2)*0,08</t>
  </si>
  <si>
    <t>"SO 07-2,4,6,13,14,18" (6,5+33,8+29+25,7)*0,08</t>
  </si>
  <si>
    <t>"SO 07-3,8" (3,5*2+4*2+2*2)*0,08</t>
  </si>
  <si>
    <t>"SO 07-12,19" (1,54+1,11+16,5+7,77+9,98+0,475+2,5*2+2*6+1,3+12*2+1,57)*0,08</t>
  </si>
  <si>
    <t>"SO 07-20,21,22,23" ((1,3+2*2)*3+(1,3+1)*2)*0,08</t>
  </si>
  <si>
    <t>936104101.S</t>
  </si>
  <si>
    <t>Montáž prvkov drobnej architektúry, hmotnosti do 0,1 t</t>
  </si>
  <si>
    <t>-2077172407</t>
  </si>
  <si>
    <t>"SO 07-2,4,6,13,14,18 - SE1" 1</t>
  </si>
  <si>
    <t>553560000800.S.R</t>
  </si>
  <si>
    <t>EXTERIÉROVÝ STÔL PRISPÔSOBENÝ OSOBÁM POHYBUJÚCIM SA NA VOZÍKU, 180X74X73 cm (DxŠxV), napr. mmcité TABLY TBW511 alebo ekv.</t>
  </si>
  <si>
    <t>-2110407552</t>
  </si>
  <si>
    <t>-219467647</t>
  </si>
  <si>
    <t>"SO 07-2,4,6,13,14,18 - EL1" 5</t>
  </si>
  <si>
    <t>"SO 07-2,4,6,13,14,18 - EL2" 3</t>
  </si>
  <si>
    <t>-1299240642</t>
  </si>
  <si>
    <t>553560002500.S.R1</t>
  </si>
  <si>
    <t xml:space="preserve">EXTERIÉROVÁ LAVIČKA S OPERADLOM A PODRÚČKAMI MOBILNÁ (ERGONÓMIA PRISPÔSOBENÁ SENIOROM), KONŠTRUKCIA - HLINÍK,  SEDADLO - DREVO, 150X72,5X71 cm (DxŠxV), napr. mmcité STACK alebo ekv.</t>
  </si>
  <si>
    <t>1728032256</t>
  </si>
  <si>
    <t>-1973965855</t>
  </si>
  <si>
    <t>767.R-SO 07-5: Pergo</t>
  </si>
  <si>
    <t>Pergola - dodávka + montáž - vrátane všetkých potrebných prác, komplet</t>
  </si>
  <si>
    <t>-449758306</t>
  </si>
  <si>
    <t>767.R-ZB07a</t>
  </si>
  <si>
    <t>ZÁBRADLIE S PRIRADENÍM - ZB07a 9 031 mm, POZINKOVANÁ OCEĽ, komplet</t>
  </si>
  <si>
    <t>866183626</t>
  </si>
  <si>
    <t>767.R-ZB07b</t>
  </si>
  <si>
    <t>ZÁBRADLIE S PRIRADENÍM - ZB07b 9 031 mm, POZINKOVANÁ OCEĽ, komplet</t>
  </si>
  <si>
    <t>-1294757564</t>
  </si>
  <si>
    <t>767.R-ZB07c</t>
  </si>
  <si>
    <t>ZÁBRADLIE S PRIRADENÍM - ZB07c 15 837 mm, POZINKOVANÁ OCEĽ, komplet</t>
  </si>
  <si>
    <t>-67017116</t>
  </si>
  <si>
    <t>767.R-ZB07d</t>
  </si>
  <si>
    <t>ZÁBRADLIE S PRIRADENÍM - ZB07d 26 745 mm, POZINKOVANÁ OCEĽ, komplet</t>
  </si>
  <si>
    <t>1279388059</t>
  </si>
  <si>
    <t>767995103.S</t>
  </si>
  <si>
    <t>Montáž ostatných atypických kovových stavebných doplnkových konštrukcií nad 10 do 20 kg</t>
  </si>
  <si>
    <t>1862934096</t>
  </si>
  <si>
    <t>"ST 18 - VÝKRES LÁVKY - SO 07, vrátane zábradlia" 2*978,37</t>
  </si>
  <si>
    <t>133840000500.S.R</t>
  </si>
  <si>
    <t>Dodávka oceľovej konštrukcie v zmysle ST 18, zinkovaná</t>
  </si>
  <si>
    <t>886573368</t>
  </si>
  <si>
    <t>1956,74*0,001 'Prepočítané koeficientom množstva</t>
  </si>
  <si>
    <t>767995365.S</t>
  </si>
  <si>
    <t>Výroba doplnku stavebného atypického o hmotnosti od 10,01 do 20,0 kg stupňa zložitosti 3</t>
  </si>
  <si>
    <t>52360817</t>
  </si>
  <si>
    <t>-1481747320</t>
  </si>
  <si>
    <t>SO 08 - PLATÓ 1.NP</t>
  </si>
  <si>
    <t>-1624359339</t>
  </si>
  <si>
    <t xml:space="preserve">"Odstránenie travín - mimo HTU" </t>
  </si>
  <si>
    <t>"SO 08-11" 88,36</t>
  </si>
  <si>
    <t>1495605932</t>
  </si>
  <si>
    <t xml:space="preserve">"Odstránenie ornice hr. 300 mm - mimo HTU" </t>
  </si>
  <si>
    <t>"SO 08-11" 88,36*0,3</t>
  </si>
  <si>
    <t>-232168249</t>
  </si>
  <si>
    <t>"SO 08-5,6,7 - EL1 - lavičky - základové pätky" 2*0,6*0,6*1,2*4</t>
  </si>
  <si>
    <t>-2139566999</t>
  </si>
  <si>
    <t>3,456*0,3 'Prepočítané koeficientom množstva</t>
  </si>
  <si>
    <t>-1135507787</t>
  </si>
  <si>
    <t>"Premiestnenie zeminy na stavenisku" 3,456</t>
  </si>
  <si>
    <t>580625274</t>
  </si>
  <si>
    <t>557782621</t>
  </si>
  <si>
    <t>-1273321160</t>
  </si>
  <si>
    <t>"SO 08-5,6,7" (39,39+67,61+127,92)</t>
  </si>
  <si>
    <t>1724918456</t>
  </si>
  <si>
    <t>234,92*0,04 'Prepočítané koeficientom množstva</t>
  </si>
  <si>
    <t>-432788344</t>
  </si>
  <si>
    <t>"SO 08-1" 19,62</t>
  </si>
  <si>
    <t>"SO 08-2" 18+"VAROVNÝ PÁS ZO STUDENÉHO PLASTU"0,32*2*2</t>
  </si>
  <si>
    <t>"SO 08-3" 31,5+"VAROVNÝ PÁS ZO STUDENÉHO PLASTU"0,32*2*2</t>
  </si>
  <si>
    <t>"SO 08-4" 142,31</t>
  </si>
  <si>
    <t>1106829308</t>
  </si>
  <si>
    <t>855592359</t>
  </si>
  <si>
    <t>2078850083</t>
  </si>
  <si>
    <t>234,92*0,116 'Prepočítané koeficientom množstva</t>
  </si>
  <si>
    <t>183205501.S</t>
  </si>
  <si>
    <t>Vykonanie suchého výsevu osiva pre zelené strechy do 5°</t>
  </si>
  <si>
    <t>844057131</t>
  </si>
  <si>
    <t>"SO 08-8" 60,04</t>
  </si>
  <si>
    <t>005740000100.S</t>
  </si>
  <si>
    <t>Osivo pre extenzívne a jednoduché intenzívne zelené strechy, vegetácia trávy - byliny, výdatnosť 1,43 g/m2</t>
  </si>
  <si>
    <t>1125619839</t>
  </si>
  <si>
    <t>-1697631124</t>
  </si>
  <si>
    <t>-1562242159</t>
  </si>
  <si>
    <t>1315678823</t>
  </si>
  <si>
    <t>234,92*0,0004 'Prepočítané koeficientom množstva</t>
  </si>
  <si>
    <t>-1316437311</t>
  </si>
  <si>
    <t>632709101</t>
  </si>
  <si>
    <t>234,92*0,00012 'Prepočítané koeficientom množstva</t>
  </si>
  <si>
    <t>-505389309</t>
  </si>
  <si>
    <t>-1369238127</t>
  </si>
  <si>
    <t>"VAROVNÝ PÁS ZO STUDENÉHO PLASTU"</t>
  </si>
  <si>
    <t>"SO 08-2" 0,32*2*2</t>
  </si>
  <si>
    <t>"SO 08-3" 0,32*2*2</t>
  </si>
  <si>
    <t>"Pochôdzna dlažba"</t>
  </si>
  <si>
    <t>"SO 08-9,10" 17,19+7,31</t>
  </si>
  <si>
    <t>564752114.S</t>
  </si>
  <si>
    <t>Podklad alebo kryt z kameniva hrubého drveného veľ. 32-63 mm (vibr.štrk) po zhut.hr. 180 mm</t>
  </si>
  <si>
    <t>-628851172</t>
  </si>
  <si>
    <t>208781371</t>
  </si>
  <si>
    <t>1399970086</t>
  </si>
  <si>
    <t>"SO 08-2" 18</t>
  </si>
  <si>
    <t>"SO 08-3" 31,5</t>
  </si>
  <si>
    <t>564861111.S</t>
  </si>
  <si>
    <t>Podklad zo štrkodrviny s rozprestretím a zhutnením, po zhutnení hr. 200 mm</t>
  </si>
  <si>
    <t>-1134982782</t>
  </si>
  <si>
    <t>573211108.S</t>
  </si>
  <si>
    <t>Postrek asfaltový spojovací bez posypu kamenivom z asfaltu cestného v množstve 0,50 kg/m2</t>
  </si>
  <si>
    <t>1013043230</t>
  </si>
  <si>
    <t>"SO 08-11" 88,36*2</t>
  </si>
  <si>
    <t>577144141.S</t>
  </si>
  <si>
    <t>Asfaltový betón vrstva obrusná AC 8 O v pruhu š. nad 3 m z modifik. asfaltu tr. I, po zhutnení hr. 50 mm</t>
  </si>
  <si>
    <t>1575645313</t>
  </si>
  <si>
    <t>577164441.S</t>
  </si>
  <si>
    <t>Asfaltový betón vrstva ložná AC 22 L v pruhu š. nad 3 m z nemodifik. asfaltu tr. II, po zhutnení hr. 70 mm</t>
  </si>
  <si>
    <t>1362604730</t>
  </si>
  <si>
    <t>549437424</t>
  </si>
  <si>
    <t>596911221.S</t>
  </si>
  <si>
    <t>Kladenie betónovej zámkovej dlažby pozemných komunikácií hr. 80 mm pre peších do 50 m2 so zriadením lôžka z kameniva hr. 50 mm</t>
  </si>
  <si>
    <t>-951834061</t>
  </si>
  <si>
    <t>1928161654</t>
  </si>
  <si>
    <t>24,5*1,02 'Prepočítané koeficientom množstva</t>
  </si>
  <si>
    <t>596911223.S</t>
  </si>
  <si>
    <t>Kladenie betónovej zámkovej dlažby pozemných komunikácií hr. 80 mm pre peších nad 100 do 300 m2 so zriadením lôžka z kameniva hr. 50 mm</t>
  </si>
  <si>
    <t>276355578</t>
  </si>
  <si>
    <t>-342562630</t>
  </si>
  <si>
    <t>142,31*1,02 'Prepočítané koeficientom množstva</t>
  </si>
  <si>
    <t>2081454865</t>
  </si>
  <si>
    <t>1057800268</t>
  </si>
  <si>
    <t>2,56*10,302 'Prepočítané koeficientom množstva</t>
  </si>
  <si>
    <t>631362412.S</t>
  </si>
  <si>
    <t>Výstuž mazanín z betónov (z kameniva) a z ľahkých betónov zo sietí KARI, priemer drôtu 5/5 mm, veľkosť oka 150x150 mm</t>
  </si>
  <si>
    <t>-1897387508</t>
  </si>
  <si>
    <t>"SO 08-1" 19,62*1,3</t>
  </si>
  <si>
    <t>"SO 08-2" 18*1,3</t>
  </si>
  <si>
    <t>"SO 08-3" 31,5*1,3</t>
  </si>
  <si>
    <t>631571013.S</t>
  </si>
  <si>
    <t>Násyp - drenážna vrstva z kameniva pre zelené strechy do 5°</t>
  </si>
  <si>
    <t>281877113</t>
  </si>
  <si>
    <t>"SO 08-8" 60,04*0,06</t>
  </si>
  <si>
    <t>"SO 08-9,10" (17,19+7,31)*0,06</t>
  </si>
  <si>
    <t>631680013.S</t>
  </si>
  <si>
    <t>Násyp - vegetačná vrstva zo substrátu s utlačením a urovnaním povrchu pre zelené strechy do 5°</t>
  </si>
  <si>
    <t>-1063372414</t>
  </si>
  <si>
    <t>"SO 08-8" 60,04*0,22</t>
  </si>
  <si>
    <t>916362112.S</t>
  </si>
  <si>
    <t>Osadenie cestného obrubníka betónového stojatého do lôžka z betónu prostého tr. C 16/20 s bočnou oporou</t>
  </si>
  <si>
    <t>1152192875</t>
  </si>
  <si>
    <t>"SO 08-11" (3,347+7,326+7,226+7,091)</t>
  </si>
  <si>
    <t>592170003800.S</t>
  </si>
  <si>
    <t>Obrubník cestný so skosením, lxšxv 1000x150x250 mm, prírodný</t>
  </si>
  <si>
    <t>1567660958</t>
  </si>
  <si>
    <t>24,99*1,02 'Prepočítané koeficientom množstva</t>
  </si>
  <si>
    <t>477780059</t>
  </si>
  <si>
    <t>"SO 08-1" (6,415+3,5+0,6)</t>
  </si>
  <si>
    <t>"SO 08-2" (9*2+0,32)</t>
  </si>
  <si>
    <t>"SO 08-3" (15,75+0,32+15,735)</t>
  </si>
  <si>
    <t>"SO 08-4" (2,15+7,5+6,818+10,853+2,95+1,59*2+2*6+2,35+2,324+3,001)</t>
  </si>
  <si>
    <t>"SO 08-5,6,7" (1,247+10,039+4,315+36,586+0,972)</t>
  </si>
  <si>
    <t>-822296943</t>
  </si>
  <si>
    <t>166,925*1,01 'Prepočítané koeficientom množstva</t>
  </si>
  <si>
    <t>-1215084096</t>
  </si>
  <si>
    <t>"SO 08-1" (6,415+3,5+0,6)*0,08</t>
  </si>
  <si>
    <t>"SO 08-2" (9*2+0,32)*0,08</t>
  </si>
  <si>
    <t>"SO 08-3" (15,75+0,32+15,735)*0,08</t>
  </si>
  <si>
    <t>"SO 08-4" (2,15+7,5+6,818+10,853+2,95+1,59*2+2*6+2,35+2,324+3,001)*0,08</t>
  </si>
  <si>
    <t>"SO 08-5,6,7" (1,247+10,039+4,315+36,586+0,972)*0,08</t>
  </si>
  <si>
    <t>"SO 08-11" (3,347+7,326+7,226+7,091)*0,1</t>
  </si>
  <si>
    <t>1179228303</t>
  </si>
  <si>
    <t>"SO 08-5,6,7 - EL1" 4</t>
  </si>
  <si>
    <t>-1028360622</t>
  </si>
  <si>
    <t>-1451640676</t>
  </si>
  <si>
    <t>-1767989608</t>
  </si>
  <si>
    <t>712290051.S</t>
  </si>
  <si>
    <t>Zhotovenie separačnej alebo klznej vrstvy z parozábrany pre zelené strechy do 5°</t>
  </si>
  <si>
    <t>1899642179</t>
  </si>
  <si>
    <t>283230007300.S.R</t>
  </si>
  <si>
    <t>SEPARAČNÁ FÓLIA, napr. PE02</t>
  </si>
  <si>
    <t>-68674215</t>
  </si>
  <si>
    <t>84,54*1,15 'Prepočítané koeficientom množstva</t>
  </si>
  <si>
    <t>712370385.S</t>
  </si>
  <si>
    <t>Zhotovenie drenážnej vrstvy z profilovaných nopových fólií pre zelené strechy do 5°, výška nopov nad 25 mm</t>
  </si>
  <si>
    <t>-250714616</t>
  </si>
  <si>
    <t>283230006615.S.R</t>
  </si>
  <si>
    <t>HYDROAKUMULAČNÁ VRSTVA, napr. DSE60</t>
  </si>
  <si>
    <t>456837296</t>
  </si>
  <si>
    <t>712990311.S</t>
  </si>
  <si>
    <t>Zhotovenie filtračnej vrstvy z textílie pre zelené strechy do 5°</t>
  </si>
  <si>
    <t>1945490295</t>
  </si>
  <si>
    <t>"SO 08-8" 60,04*2</t>
  </si>
  <si>
    <t>"SO 08-9,10" (17,19+7,31)*2</t>
  </si>
  <si>
    <t>693710001110.S.R</t>
  </si>
  <si>
    <t>OCHRANNÁ ROHOŽ, napr. FSM600</t>
  </si>
  <si>
    <t>-725921597</t>
  </si>
  <si>
    <t>693710001025.S.R</t>
  </si>
  <si>
    <t>FILTRAČNÁ VRSTVA, napr. FV125</t>
  </si>
  <si>
    <t>9346567</t>
  </si>
  <si>
    <t>712990335.S</t>
  </si>
  <si>
    <t>Osadenie ochrannej kačírkovej lišty tvaru L natavením na hydroizoláciu pre zelené strechy</t>
  </si>
  <si>
    <t>936266159</t>
  </si>
  <si>
    <t>"SO 08-8" (3,95+8,6)*2</t>
  </si>
  <si>
    <t>553430005651.S</t>
  </si>
  <si>
    <t>Lišta kačírková dierovaná hliníková tvaru L pre zelené strechy, hrúbky 1 mm, vxšxl 100x120x2500 mm</t>
  </si>
  <si>
    <t>1018921904</t>
  </si>
  <si>
    <t>25,1*1,02 'Prepočítané koeficientom množstva</t>
  </si>
  <si>
    <t>553430005653.S</t>
  </si>
  <si>
    <t>Spojka lišty kačírkovej hliníková tvaru L pre zelené strechy, vxšxl 98x118x125 mm</t>
  </si>
  <si>
    <t>382309552</t>
  </si>
  <si>
    <t>10*1,02 'Prepočítané koeficientom množstva</t>
  </si>
  <si>
    <t>148372478</t>
  </si>
  <si>
    <t>767.R-ZB08a</t>
  </si>
  <si>
    <t>ZÁBRADLIE S PRIRADENÍM - ZB08a 15 768 mm, POZINKOVANÁ OCEĽ, komplet</t>
  </si>
  <si>
    <t>1173044140</t>
  </si>
  <si>
    <t>767.R-ZB08b</t>
  </si>
  <si>
    <t>ZÁBRADLIE S PRIRADENÍM - ZB08b 25 314 mm, POZINKOVANÁ OCEĽ, komplet</t>
  </si>
  <si>
    <t>2024697964</t>
  </si>
  <si>
    <t>767.R-ZB08c</t>
  </si>
  <si>
    <t>ZÁBRADLIE S PRIRADENÍM - ZB08c 9 031 mm, POZINKOVANÁ OCEĽ, komplet</t>
  </si>
  <si>
    <t>-1324572098</t>
  </si>
  <si>
    <t>225349426</t>
  </si>
  <si>
    <t>001.PO</t>
  </si>
  <si>
    <t>POPOLNICE NA TRIEDENÝ ODPAD</t>
  </si>
  <si>
    <t>-496004528</t>
  </si>
  <si>
    <t>SO 09 - TERÉNNE ÚPRAVY</t>
  </si>
  <si>
    <t>-219617142</t>
  </si>
  <si>
    <t>"Odstránenie travín" 778</t>
  </si>
  <si>
    <t>121101112.S</t>
  </si>
  <si>
    <t>Odstránenie ornice s premiestn. na hromady, so zložením na vzdialenosť do 100 m a do 1000 m3</t>
  </si>
  <si>
    <t>-781302261</t>
  </si>
  <si>
    <t>"Odstránenie ornice hr. 300 mm" 778*0,3</t>
  </si>
  <si>
    <t>122201102.S</t>
  </si>
  <si>
    <t>Odkopávka a prekopávka nezapažená v hornine 3, nad 100 do 1000 m3</t>
  </si>
  <si>
    <t>102712648</t>
  </si>
  <si>
    <t>"Hrubé terénne úpravy" 380</t>
  </si>
  <si>
    <t>1757929008</t>
  </si>
  <si>
    <t>380*0,3 'Prepočítané koeficientom množstva</t>
  </si>
  <si>
    <t>1864180730</t>
  </si>
  <si>
    <t>"Presun zeminy po stavenisku" 380</t>
  </si>
  <si>
    <t>1311560975</t>
  </si>
  <si>
    <t>171101105.S</t>
  </si>
  <si>
    <t xml:space="preserve">Uloženie sypaniny do násypu  súdržnej horniny s mierou zhutnenia nad 103 % podľa Proctor-Standard</t>
  </si>
  <si>
    <t>-1590380459</t>
  </si>
  <si>
    <t>"Realizácia násypu"</t>
  </si>
  <si>
    <t>"prebytok" 380</t>
  </si>
  <si>
    <t xml:space="preserve">"násyp - zrealizovaný z prebytku z ostatných objektov = 910 m3" </t>
  </si>
  <si>
    <t>140123919</t>
  </si>
  <si>
    <t>"Úprava základovej pláne" 778</t>
  </si>
  <si>
    <t>182101101.S</t>
  </si>
  <si>
    <t>Svahovanie trvalých svahov v zárezoch v hornine triedy 1-4</t>
  </si>
  <si>
    <t>1906994663</t>
  </si>
  <si>
    <t>"Svahovanie násypov" 787</t>
  </si>
  <si>
    <t>182301135.S</t>
  </si>
  <si>
    <t>Rozprestretie ornice na svahu so sklonom nad 1:5, plocha nad 500 m2, hr.nad 250 do 300 mm</t>
  </si>
  <si>
    <t>1594344558</t>
  </si>
  <si>
    <t>"Rozprestrenie odstránenej ornice" 778</t>
  </si>
  <si>
    <t>184802211.S</t>
  </si>
  <si>
    <t>Chemické odburinenie pôdy na svahu nad 1:5 do 1:2 postrekom naširoko</t>
  </si>
  <si>
    <t>-1909577158</t>
  </si>
  <si>
    <t>"Odburenie rozprestrenej ornice" 778</t>
  </si>
  <si>
    <t>-603997871</t>
  </si>
  <si>
    <t>778*0,0004 'Prepočítané koeficientom množstva</t>
  </si>
  <si>
    <t>SO 10 - DAŽĎOVÁ KANALIZÁCIA</t>
  </si>
  <si>
    <t>hsv - Práce a dodávky HSV</t>
  </si>
  <si>
    <t xml:space="preserve">    D1 - Zemné práce</t>
  </si>
  <si>
    <t xml:space="preserve">    D2 - Rúrove vedenie</t>
  </si>
  <si>
    <t>hsv</t>
  </si>
  <si>
    <t>D1</t>
  </si>
  <si>
    <t>Pol68</t>
  </si>
  <si>
    <t>Pol69</t>
  </si>
  <si>
    <t>Pol70</t>
  </si>
  <si>
    <t>Pol71</t>
  </si>
  <si>
    <t>Pol72</t>
  </si>
  <si>
    <t>Paženie a rozopretie stien rýh pre podzemné vedenie, príložné do 2 m</t>
  </si>
  <si>
    <t>Pol73</t>
  </si>
  <si>
    <t>Odstránenie paženia rýh pre podzemné vedenie, príložné hĺbky do 2 m</t>
  </si>
  <si>
    <t>Pol74</t>
  </si>
  <si>
    <t xml:space="preserve">Vodorovné premiestnenie výkopku  po nespevnenej ceste z  horniny tr.1-4, nad 100 do 1000 m3 na vzdialenosť do 1500 m</t>
  </si>
  <si>
    <t>Pol75</t>
  </si>
  <si>
    <t>Pol76</t>
  </si>
  <si>
    <t>Pol77</t>
  </si>
  <si>
    <t>Pol78</t>
  </si>
  <si>
    <t>Pol79</t>
  </si>
  <si>
    <t>Pol80</t>
  </si>
  <si>
    <t>Lôžko pod potrubie, stoky a drobné objekty, v otvorenom výkope z kameniva drobného ťaženého 0-4 mm</t>
  </si>
  <si>
    <t>Pol81</t>
  </si>
  <si>
    <t>Dosky, bloky, sedlá z betónu v otvorenom výkope tr. C 16/20</t>
  </si>
  <si>
    <t>D2</t>
  </si>
  <si>
    <t>Rúrove vedenie</t>
  </si>
  <si>
    <t>Pol82</t>
  </si>
  <si>
    <t>Výustný objekt dažďovej kanalizácie</t>
  </si>
  <si>
    <t>Pol83</t>
  </si>
  <si>
    <t>Potrubie kanalizačné PVC-U gravitačné hladké viacvrstvové SN 4 DN 150</t>
  </si>
  <si>
    <t>Pol84</t>
  </si>
  <si>
    <t>Skúška tesnosti kanalizácie D 150 mm</t>
  </si>
  <si>
    <t>Pol85</t>
  </si>
  <si>
    <t>Montáž PP revíznej kanalizačnej šachty priemeru 600 mm do výšky šachty 2 m s plastovým poklopom</t>
  </si>
  <si>
    <t>Pol86</t>
  </si>
  <si>
    <t>Šachtové dno prietočné DN 160x90°, ku kanalizačnej revíznej šachte 600 mm, PP</t>
  </si>
  <si>
    <t>Pol87</t>
  </si>
  <si>
    <t>Šachtové dno s prítokom DN 160, ku kanalizačnej revíznej šachte 600 mm, PP</t>
  </si>
  <si>
    <t>Pol88</t>
  </si>
  <si>
    <t>Vlnovcová šachtová rúra kanalizačná 1000 mm, dĺžka 3,6 m, PP</t>
  </si>
  <si>
    <t>Pol89</t>
  </si>
  <si>
    <t>Plastový poklop tr. zaťaženia A15, 600 mm na šachtové rúry</t>
  </si>
  <si>
    <t>Pol90</t>
  </si>
  <si>
    <t>Gumové tesnenie šachtovej rúry 600 mm ku kanalizačnej revíznej šachte 600 mm</t>
  </si>
  <si>
    <t>Pol91</t>
  </si>
  <si>
    <t>Nádrž na pitnú vodu železobetónová 8,5 m3, vrátane vybavenia</t>
  </si>
  <si>
    <t>Pol92</t>
  </si>
  <si>
    <t>Spätná klapka D160</t>
  </si>
  <si>
    <t>Pol93</t>
  </si>
  <si>
    <t>Teleskopický poklop pre nádrže na pitnú vodu, vnútorný priemer 600 mm</t>
  </si>
  <si>
    <t>Pol94</t>
  </si>
  <si>
    <t>Označenie kanalizačného potrubia hnedou výstražnou fóliou</t>
  </si>
  <si>
    <t>Pol95</t>
  </si>
  <si>
    <t>Presun hmôt pre rúrové vedenie hĺbené z rúr z plast., hmôt alebo sklolamin. v otvorenom výkope</t>
  </si>
  <si>
    <t>SO 11 - SPLAŠKOVÁ KANALIZÁCIA</t>
  </si>
  <si>
    <t>HSV - HSV</t>
  </si>
  <si>
    <t>Pol96</t>
  </si>
  <si>
    <t>Napojenie na existujúcu hlavnú revíznu kanalizačnú šachtu, vrátane potrebného materiálu</t>
  </si>
  <si>
    <t>Pol97</t>
  </si>
  <si>
    <t>Šachtové dno prietočné DN 160x45°, ku kanalizačnej revíznej šachte 600 mm, PP</t>
  </si>
  <si>
    <t>SO 12 - VODOVODNÁ PRÍPOJKA A AREÁLOVÝ ROZVOD</t>
  </si>
  <si>
    <t>Pol98</t>
  </si>
  <si>
    <t>Pol99</t>
  </si>
  <si>
    <t>Pol100</t>
  </si>
  <si>
    <t>Debnenie v otvorenom výkope dosiek, sedlových lôžok a blokov pod potrubie,stoky a drobné objekty</t>
  </si>
  <si>
    <t>Pol101</t>
  </si>
  <si>
    <t>Výstuž podkladových dosiek, blokov,podvalov v otvorenom výkope,z betonárskej ocele B500 (10505)</t>
  </si>
  <si>
    <t>Pol102</t>
  </si>
  <si>
    <t>Napojenie na existujúci vodovod</t>
  </si>
  <si>
    <t>Pol103</t>
  </si>
  <si>
    <t>Potrubie vodovodné z PE 100 SDR11/PN16 zvárané elektrotvarovkami D 63x5,8 mm</t>
  </si>
  <si>
    <t>Pol104</t>
  </si>
  <si>
    <t>Montáž elektrotvarovky pre vodovodné potrubia z PE 100 D 63 mm + tvarovky</t>
  </si>
  <si>
    <t>Pol105</t>
  </si>
  <si>
    <t>Preplach a dezinfekcia vodovodného potrubia DN od 40 do 70</t>
  </si>
  <si>
    <t>Pol106</t>
  </si>
  <si>
    <t>Ostatné práce na rúrovom vedení, tlakové skúšky vodovodného potrubia DN do 80</t>
  </si>
  <si>
    <t>Pol107</t>
  </si>
  <si>
    <t>Osadenie vodomernej šachty železobetónovej, hmotnosti do 3 t</t>
  </si>
  <si>
    <t>Pol108</t>
  </si>
  <si>
    <t xml:space="preserve">Vodomerná a armatúrna šachta 1200x1200x1600,  železobetónová, vrátane vybavenia, vodomerov, armatúr</t>
  </si>
  <si>
    <t>Pol109</t>
  </si>
  <si>
    <t>Osadenie podzemnej železobetónovej nádrže na pitnú vodu 22 m3</t>
  </si>
  <si>
    <t>Pol110</t>
  </si>
  <si>
    <t>Nádrž na pitnú vodu železobetónová 22 m3, vrátane vybavenia</t>
  </si>
  <si>
    <t>Pol111</t>
  </si>
  <si>
    <t>Pol112</t>
  </si>
  <si>
    <t>Orientačná tabuľka na vodovodných a kanalizačných radoch na stĺpiku oceľovom alebo betónovom</t>
  </si>
  <si>
    <t>Pol113</t>
  </si>
  <si>
    <t>Signalizačný vodič na potrubí PVC DN do 150</t>
  </si>
  <si>
    <t>Pol114</t>
  </si>
  <si>
    <t>Označenie vodovodného potrubia bielou výstražnou fóliou</t>
  </si>
  <si>
    <t>SO 13 - AREÁLOVÝ ELEKTROROZVOD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</si>
  <si>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</si>
  <si>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</si>
  <si>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</si>
  <si>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</si>
  <si>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Kabeláž CYKY-J 5x50</t>
  </si>
  <si>
    <t>-778818990</t>
  </si>
  <si>
    <t>Kabeláž CYKY-O 3x1,5</t>
  </si>
  <si>
    <t>-1599452282</t>
  </si>
  <si>
    <t>2130028333</t>
  </si>
  <si>
    <t>46-M</t>
  </si>
  <si>
    <t>Zemné práce vykonávané pri externých montážnych prácach</t>
  </si>
  <si>
    <t>Výkopové práce, ryha 350x700mm</t>
  </si>
  <si>
    <t>1369868288</t>
  </si>
  <si>
    <t>005</t>
  </si>
  <si>
    <t>Vytvorenie pieskového lôžka</t>
  </si>
  <si>
    <t>2124524605</t>
  </si>
  <si>
    <t>006</t>
  </si>
  <si>
    <t>Káblová krycia doska KPL250/2</t>
  </si>
  <si>
    <t>-1337764645</t>
  </si>
  <si>
    <t>007</t>
  </si>
  <si>
    <t>Označovacia fólia, červená</t>
  </si>
  <si>
    <t>-414675426</t>
  </si>
  <si>
    <t>008</t>
  </si>
  <si>
    <t>Zasypanie výkopu a zhutnenie</t>
  </si>
  <si>
    <t>1866227060</t>
  </si>
  <si>
    <t>1826814676</t>
  </si>
  <si>
    <t>1696327976</t>
  </si>
  <si>
    <t>1695192556</t>
  </si>
  <si>
    <t>SO 14 - AREÁLOVÉ OSVETLENIE</t>
  </si>
  <si>
    <t>001.S</t>
  </si>
  <si>
    <t>Stojace vonkajšie svietidlo so senzorom, IP54, 3000K, Napr. Lucide 28851/61/30, alebo ekvivalent</t>
  </si>
  <si>
    <t>574275551</t>
  </si>
  <si>
    <t>002.S</t>
  </si>
  <si>
    <t>Solárne chodníkové svetlo, súmrakový snímač, 3000K, Napr. Soleil Lumories, alebo ekvivalent</t>
  </si>
  <si>
    <t>777062967</t>
  </si>
  <si>
    <t>003.S</t>
  </si>
  <si>
    <t>Vypínač, radenie „1“, IP44</t>
  </si>
  <si>
    <t>684327785</t>
  </si>
  <si>
    <t>004.S</t>
  </si>
  <si>
    <t>Kabeláž CYKY-J 5x4</t>
  </si>
  <si>
    <t>1456453102</t>
  </si>
  <si>
    <t>-1007409265</t>
  </si>
  <si>
    <t>005.S</t>
  </si>
  <si>
    <t>Pozinkovaný pás FeZn 30x4</t>
  </si>
  <si>
    <t>-1457528688</t>
  </si>
  <si>
    <t>1080267778</t>
  </si>
  <si>
    <t>-329975987</t>
  </si>
  <si>
    <t>-786247430</t>
  </si>
  <si>
    <t>504694793</t>
  </si>
  <si>
    <t>-1220968729</t>
  </si>
  <si>
    <t>-1760037786</t>
  </si>
  <si>
    <t>1584581533</t>
  </si>
  <si>
    <t>-939126744</t>
  </si>
  <si>
    <t>1194177961</t>
  </si>
  <si>
    <t>SO 15 - OPLOTENIE</t>
  </si>
  <si>
    <t>2072831505</t>
  </si>
  <si>
    <t>"Plotový stĺpik v 2230 mm" (42)*0,5*0,5*0,8</t>
  </si>
  <si>
    <t>931417398</t>
  </si>
  <si>
    <t>8,4*0,3 'Prepočítané koeficientom množstva</t>
  </si>
  <si>
    <t>-1790777461</t>
  </si>
  <si>
    <t>"Premiestnenie zeminy na stavenisku" 8,4</t>
  </si>
  <si>
    <t>-574436129</t>
  </si>
  <si>
    <t>1896844859</t>
  </si>
  <si>
    <t>-1150232865</t>
  </si>
  <si>
    <t>338171213.S</t>
  </si>
  <si>
    <t>Osadzovanie stĺpika pre pletivové panelové ploty s výškou do 2 m s betónovým panelom</t>
  </si>
  <si>
    <t>2110958584</t>
  </si>
  <si>
    <t>"Plotový stĺpik v 2230 mm" 42</t>
  </si>
  <si>
    <t>553510009850.S</t>
  </si>
  <si>
    <t>Držiak podhrabovej dosky pozinkovaný priebežný 30 cm</t>
  </si>
  <si>
    <t>996774012</t>
  </si>
  <si>
    <t>553510029600.S</t>
  </si>
  <si>
    <t>Stĺpik, výška 1,6 m, poplastovaný na pozinkovanej oceli, pre panelový plotový systém</t>
  </si>
  <si>
    <t>1489160475</t>
  </si>
  <si>
    <t>592330003110.S</t>
  </si>
  <si>
    <t>Panel betónový, podhrabová doska pre oplotenie z pletiva, 2500x300x50 mm</t>
  </si>
  <si>
    <t>2087620207</t>
  </si>
  <si>
    <t>998151111.S</t>
  </si>
  <si>
    <t>Presun hmôt pre obj.8152, 8153,8159,zvislá nosná konštr.z tehál,tvárnic,blokov výšky do 10 m</t>
  </si>
  <si>
    <t>84502241</t>
  </si>
  <si>
    <t>767914120.S</t>
  </si>
  <si>
    <t>Montáž oplotenia rámového, na oceľové stĺpiky, vo výške nad 1,0 do 1,5 m</t>
  </si>
  <si>
    <t>175593159</t>
  </si>
  <si>
    <t>"Zváraný pletivový plot panelový v.1430 mm" (1,47+1,6+2,5*35+1,475+2,05+2,512+2,15)</t>
  </si>
  <si>
    <t>553510028800.S</t>
  </si>
  <si>
    <t>Panel pre panelový plotový systém, veľkosť oka 100x50 mm, vxl 1,5x2,48 m, poplastovaný na pozinkovanej oceli</t>
  </si>
  <si>
    <t>1333719357</t>
  </si>
  <si>
    <t>553510028801.S</t>
  </si>
  <si>
    <t>Panel pre panelový plotový systém, veľkosť oka 100x50 mm, vxl 1,5x1,47 m, poplastovaný na pozinkovanej oceli</t>
  </si>
  <si>
    <t>1741291028</t>
  </si>
  <si>
    <t>553510028802.S</t>
  </si>
  <si>
    <t>Panel pre panelový plotový systém, veľkosť oka 100x50 mm, vxl 1,5x1,475 m, poplastovaný na pozinkovanej oceli</t>
  </si>
  <si>
    <t>1597087641</t>
  </si>
  <si>
    <t>553510028803.S</t>
  </si>
  <si>
    <t>Panel pre panelový plotový systém, veľkosť oka 100x50 mm, vxl 1,5x1,6 m, poplastovaný na pozinkovanej oceli</t>
  </si>
  <si>
    <t>2112899934</t>
  </si>
  <si>
    <t>553510028804.S</t>
  </si>
  <si>
    <t>Panel pre panelový plotový systém, veľkosť oka 100x50 mm, vxl 1,5x2,05 m, poplastovaný na pozinkovanej oceli</t>
  </si>
  <si>
    <t>-805470090</t>
  </si>
  <si>
    <t>553510028805.S</t>
  </si>
  <si>
    <t>Panel pre panelový plotový systém, veľkosť oka 100x50 mm, vxl 1,5x2,15 m, poplastovaný na pozinkovanej oceli</t>
  </si>
  <si>
    <t>-1503006786</t>
  </si>
  <si>
    <t>553510028806.S</t>
  </si>
  <si>
    <t>Panel pre panelový plotový systém, veľkosť oka 100x50 mm, vxl 1,5x2,512 m, poplastovaný na pozinkovanej oceli</t>
  </si>
  <si>
    <t>-2108396717</t>
  </si>
  <si>
    <t>767920230.S</t>
  </si>
  <si>
    <t>Montáž vrát a vrátok k oploteniu osadzovaných na stĺpiky oceľové, s plochou jednotlivo nad 4 do 6 m2</t>
  </si>
  <si>
    <t>2021557014</t>
  </si>
  <si>
    <t>"Dvojkrídlová elektricky ovládaná brána v 1630 mm x 3400 mm" 1</t>
  </si>
  <si>
    <t>553510011140.S.R</t>
  </si>
  <si>
    <t>DVOJKRÍDLOVÁ BRÁNA PRE PEŠÍCH, v=163 cm, š=340cm, RAL 8025 svetlo hnedá, napr. EKO FENCE alebo ekv.</t>
  </si>
  <si>
    <t>-310247987</t>
  </si>
  <si>
    <t>998767101.S</t>
  </si>
  <si>
    <t>2051217557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</si>
</sst>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167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styles" Target="styles.xml" /><Relationship Id="rId28" Type="http://schemas.openxmlformats.org/officeDocument/2006/relationships/theme" Target="theme/theme1.xml" /><Relationship Id="rId29" Type="http://schemas.openxmlformats.org/officeDocument/2006/relationships/calcChain" Target="calcChain.xml" /><Relationship Id="rId3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7</v>
      </c>
    </row>
    <row r="4" s="1" customFormat="1" ht="24.96" customHeight="1">
      <c r="B4" s="22"/>
      <c r="D4" s="23" t="s">
        <v>8</v>
      </c>
      <c r="AR4" s="22"/>
      <c r="AS4" s="24" t="s">
        <v>9</v>
      </c>
      <c r="BE4" s="25" t="s">
        <v>10</v>
      </c>
      <c r="BS4" s="19" t="s">
        <v>6</v>
      </c>
    </row>
    <row r="5" s="1" customFormat="1" ht="12" customHeight="1">
      <c r="B5" s="22"/>
      <c r="D5" s="26" t="s">
        <v>11</v>
      </c>
      <c r="K5" s="27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13</v>
      </c>
      <c r="BS5" s="19" t="s">
        <v>6</v>
      </c>
    </row>
    <row r="6" s="1" customFormat="1" ht="36.96" customHeight="1">
      <c r="B6" s="22"/>
      <c r="D6" s="29" t="s">
        <v>14</v>
      </c>
      <c r="K6" s="30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6</v>
      </c>
    </row>
    <row r="7" s="1" customFormat="1" ht="12" customHeight="1">
      <c r="B7" s="22"/>
      <c r="D7" s="32" t="s">
        <v>16</v>
      </c>
      <c r="K7" s="27" t="s">
        <v>1</v>
      </c>
      <c r="AK7" s="32" t="s">
        <v>17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18</v>
      </c>
      <c r="K8" s="27" t="s">
        <v>19</v>
      </c>
      <c r="AK8" s="32" t="s">
        <v>20</v>
      </c>
      <c r="AN8" s="33" t="s">
        <v>21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22</v>
      </c>
      <c r="AK10" s="32" t="s">
        <v>23</v>
      </c>
      <c r="AN10" s="27" t="s">
        <v>24</v>
      </c>
      <c r="AR10" s="22"/>
      <c r="BE10" s="31"/>
      <c r="BS10" s="19" t="s">
        <v>6</v>
      </c>
    </row>
    <row r="11" s="1" customFormat="1" ht="18.48" customHeight="1">
      <c r="B11" s="22"/>
      <c r="E11" s="27" t="s">
        <v>25</v>
      </c>
      <c r="AK11" s="32" t="s">
        <v>26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27</v>
      </c>
      <c r="AK13" s="32" t="s">
        <v>23</v>
      </c>
      <c r="AN13" s="34" t="s">
        <v>28</v>
      </c>
      <c r="AR13" s="22"/>
      <c r="BE13" s="31"/>
      <c r="BS13" s="19" t="s">
        <v>6</v>
      </c>
    </row>
    <row r="14">
      <c r="B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N14" s="34" t="s">
        <v>28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29</v>
      </c>
      <c r="AK16" s="32" t="s">
        <v>23</v>
      </c>
      <c r="AN16" s="27" t="s">
        <v>30</v>
      </c>
      <c r="AR16" s="22"/>
      <c r="BE16" s="31"/>
      <c r="BS16" s="19" t="s">
        <v>3</v>
      </c>
    </row>
    <row r="17" s="1" customFormat="1" ht="18.48" customHeight="1">
      <c r="B17" s="22"/>
      <c r="E17" s="27" t="s">
        <v>31</v>
      </c>
      <c r="AK17" s="32" t="s">
        <v>26</v>
      </c>
      <c r="AN17" s="27" t="s">
        <v>32</v>
      </c>
      <c r="AR17" s="22"/>
      <c r="BE17" s="31"/>
      <c r="BS17" s="19" t="s">
        <v>33</v>
      </c>
    </row>
    <row r="18" s="1" customFormat="1" ht="6.96" customHeight="1">
      <c r="B18" s="22"/>
      <c r="AR18" s="22"/>
      <c r="BE18" s="31"/>
      <c r="BS18" s="19" t="s">
        <v>34</v>
      </c>
    </row>
    <row r="19" s="1" customFormat="1" ht="12" customHeight="1">
      <c r="B19" s="22"/>
      <c r="D19" s="32" t="s">
        <v>35</v>
      </c>
      <c r="AK19" s="32" t="s">
        <v>23</v>
      </c>
      <c r="AN19" s="27" t="s">
        <v>36</v>
      </c>
      <c r="AR19" s="22"/>
      <c r="BE19" s="31"/>
      <c r="BS19" s="19" t="s">
        <v>34</v>
      </c>
    </row>
    <row r="20" s="1" customFormat="1" ht="18.48" customHeight="1">
      <c r="B20" s="22"/>
      <c r="E20" s="27" t="s">
        <v>37</v>
      </c>
      <c r="AK20" s="32" t="s">
        <v>26</v>
      </c>
      <c r="AN20" s="27" t="s">
        <v>1</v>
      </c>
      <c r="AR20" s="22"/>
      <c r="BE20" s="31"/>
      <c r="BS20" s="19" t="s">
        <v>33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38</v>
      </c>
      <c r="AR22" s="22"/>
      <c r="BE22" s="31"/>
    </row>
    <row r="23" s="1" customFormat="1" ht="23.25" customHeight="1">
      <c r="B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40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41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42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43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44</v>
      </c>
      <c r="E29" s="3"/>
      <c r="F29" s="45" t="s">
        <v>45</v>
      </c>
      <c r="G29" s="3"/>
      <c r="H29" s="3"/>
      <c r="I29" s="3"/>
      <c r="J29" s="3"/>
      <c r="K29" s="3"/>
      <c r="L29" s="46">
        <v>0.23000000000000001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47"/>
      <c r="AT29" s="47"/>
      <c r="AU29" s="47"/>
      <c r="AV29" s="47"/>
      <c r="AW29" s="47"/>
      <c r="AX29" s="47"/>
      <c r="AY29" s="47"/>
      <c r="AZ29" s="47"/>
      <c r="BE29" s="50"/>
    </row>
    <row r="30" s="3" customFormat="1" ht="14.4" customHeight="1">
      <c r="A30" s="3"/>
      <c r="B30" s="44"/>
      <c r="C30" s="3"/>
      <c r="D30" s="3"/>
      <c r="E30" s="3"/>
      <c r="F30" s="45" t="s">
        <v>46</v>
      </c>
      <c r="G30" s="3"/>
      <c r="H30" s="3"/>
      <c r="I30" s="3"/>
      <c r="J30" s="3"/>
      <c r="K30" s="3"/>
      <c r="L30" s="46">
        <v>0.23000000000000001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47"/>
      <c r="AT30" s="47"/>
      <c r="AU30" s="47"/>
      <c r="AV30" s="47"/>
      <c r="AW30" s="47"/>
      <c r="AX30" s="47"/>
      <c r="AY30" s="47"/>
      <c r="AZ30" s="47"/>
      <c r="BE30" s="50"/>
    </row>
    <row r="31" hidden="1" s="3" customFormat="1" ht="14.4" customHeight="1">
      <c r="A31" s="3"/>
      <c r="B31" s="44"/>
      <c r="C31" s="3"/>
      <c r="D31" s="3"/>
      <c r="E31" s="3"/>
      <c r="F31" s="32" t="s">
        <v>47</v>
      </c>
      <c r="G31" s="3"/>
      <c r="H31" s="3"/>
      <c r="I31" s="3"/>
      <c r="J31" s="3"/>
      <c r="K31" s="3"/>
      <c r="L31" s="51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2">
        <v>0</v>
      </c>
      <c r="AL31" s="3"/>
      <c r="AM31" s="3"/>
      <c r="AN31" s="3"/>
      <c r="AO31" s="3"/>
      <c r="AP31" s="3"/>
      <c r="AQ31" s="3"/>
      <c r="AR31" s="44"/>
      <c r="BE31" s="50"/>
    </row>
    <row r="32" hidden="1" s="3" customFormat="1" ht="14.4" customHeight="1">
      <c r="A32" s="3"/>
      <c r="B32" s="44"/>
      <c r="C32" s="3"/>
      <c r="D32" s="3"/>
      <c r="E32" s="3"/>
      <c r="F32" s="32" t="s">
        <v>48</v>
      </c>
      <c r="G32" s="3"/>
      <c r="H32" s="3"/>
      <c r="I32" s="3"/>
      <c r="J32" s="3"/>
      <c r="K32" s="3"/>
      <c r="L32" s="51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2">
        <v>0</v>
      </c>
      <c r="AL32" s="3"/>
      <c r="AM32" s="3"/>
      <c r="AN32" s="3"/>
      <c r="AO32" s="3"/>
      <c r="AP32" s="3"/>
      <c r="AQ32" s="3"/>
      <c r="AR32" s="44"/>
      <c r="BE32" s="50"/>
    </row>
    <row r="33" hidden="1" s="3" customFormat="1" ht="14.4" customHeight="1">
      <c r="A33" s="3"/>
      <c r="B33" s="44"/>
      <c r="C33" s="3"/>
      <c r="D33" s="3"/>
      <c r="E33" s="3"/>
      <c r="F33" s="45" t="s">
        <v>49</v>
      </c>
      <c r="G33" s="3"/>
      <c r="H33" s="3"/>
      <c r="I33" s="3"/>
      <c r="J33" s="3"/>
      <c r="K33" s="3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47"/>
      <c r="AT33" s="47"/>
      <c r="AU33" s="47"/>
      <c r="AV33" s="47"/>
      <c r="AW33" s="47"/>
      <c r="AX33" s="47"/>
      <c r="AY33" s="47"/>
      <c r="AZ33" s="47"/>
      <c r="BE33" s="50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60"/>
      <c r="D49" s="61" t="s">
        <v>53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54</v>
      </c>
      <c r="AI49" s="62"/>
      <c r="AJ49" s="62"/>
      <c r="AK49" s="62"/>
      <c r="AL49" s="62"/>
      <c r="AM49" s="62"/>
      <c r="AN49" s="62"/>
      <c r="AO49" s="62"/>
      <c r="AR49" s="60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63" t="s">
        <v>55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56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55</v>
      </c>
      <c r="AI60" s="41"/>
      <c r="AJ60" s="41"/>
      <c r="AK60" s="41"/>
      <c r="AL60" s="41"/>
      <c r="AM60" s="63" t="s">
        <v>56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61" t="s">
        <v>57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1" t="s">
        <v>58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63" t="s">
        <v>55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56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55</v>
      </c>
      <c r="AI75" s="41"/>
      <c r="AJ75" s="41"/>
      <c r="AK75" s="41"/>
      <c r="AL75" s="41"/>
      <c r="AM75" s="63" t="s">
        <v>56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39"/>
      <c r="B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39"/>
      <c r="BE81" s="38"/>
    </row>
    <row r="82" s="2" customFormat="1" ht="24.96" customHeight="1">
      <c r="A82" s="38"/>
      <c r="B82" s="39"/>
      <c r="C82" s="23" t="s">
        <v>59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9"/>
      <c r="C84" s="32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089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9"/>
      <c r="BE84" s="4"/>
    </row>
    <row r="85" s="5" customFormat="1" ht="36.96" customHeight="1">
      <c r="A85" s="5"/>
      <c r="B85" s="70"/>
      <c r="C85" s="71" t="s">
        <v>14</v>
      </c>
      <c r="D85" s="5"/>
      <c r="E85" s="5"/>
      <c r="F85" s="5"/>
      <c r="G85" s="5"/>
      <c r="H85" s="5"/>
      <c r="I85" s="5"/>
      <c r="J85" s="5"/>
      <c r="K85" s="5"/>
      <c r="L85" s="72" t="str">
        <f>K6</f>
        <v>Dve novostavby zariadení pre seniorov Trnkov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70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18</v>
      </c>
      <c r="D87" s="38"/>
      <c r="E87" s="38"/>
      <c r="F87" s="38"/>
      <c r="G87" s="38"/>
      <c r="H87" s="38"/>
      <c r="I87" s="38"/>
      <c r="J87" s="38"/>
      <c r="K87" s="38"/>
      <c r="L87" s="73" t="str">
        <f>IF(K8="","",K8)</f>
        <v xml:space="preserve">k.ú. Trnkov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20</v>
      </c>
      <c r="AJ87" s="38"/>
      <c r="AK87" s="38"/>
      <c r="AL87" s="38"/>
      <c r="AM87" s="74" t="str">
        <f>IF(AN8= "","",AN8)</f>
        <v>13. 9. 2024</v>
      </c>
      <c r="AN87" s="74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22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ÚSVIT - ML, n.o.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29</v>
      </c>
      <c r="AJ89" s="38"/>
      <c r="AK89" s="38"/>
      <c r="AL89" s="38"/>
      <c r="AM89" s="75" t="str">
        <f>IF(E17="","",E17)</f>
        <v xml:space="preserve">mkolektiv architektura s.r.o. </v>
      </c>
      <c r="AN89" s="4"/>
      <c r="AO89" s="4"/>
      <c r="AP89" s="4"/>
      <c r="AQ89" s="38"/>
      <c r="AR89" s="39"/>
      <c r="AS89" s="76" t="s">
        <v>60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9"/>
      <c r="BE89" s="38"/>
    </row>
    <row r="90" s="2" customFormat="1" ht="15.15" customHeight="1">
      <c r="A90" s="38"/>
      <c r="B90" s="39"/>
      <c r="C90" s="32" t="s">
        <v>27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35</v>
      </c>
      <c r="AJ90" s="38"/>
      <c r="AK90" s="38"/>
      <c r="AL90" s="38"/>
      <c r="AM90" s="75" t="str">
        <f>IF(E20="","",E20)</f>
        <v>RF Management, s.r.o.</v>
      </c>
      <c r="AN90" s="4"/>
      <c r="AO90" s="4"/>
      <c r="AP90" s="4"/>
      <c r="AQ90" s="38"/>
      <c r="AR90" s="39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3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80"/>
      <c r="AT91" s="81"/>
      <c r="AU91" s="82"/>
      <c r="AV91" s="82"/>
      <c r="AW91" s="82"/>
      <c r="AX91" s="82"/>
      <c r="AY91" s="82"/>
      <c r="AZ91" s="82"/>
      <c r="BA91" s="82"/>
      <c r="BB91" s="82"/>
      <c r="BC91" s="82"/>
      <c r="BD91" s="83"/>
      <c r="BE91" s="38"/>
    </row>
    <row r="92" s="2" customFormat="1" ht="29.28" customHeight="1">
      <c r="A92" s="38"/>
      <c r="B92" s="39"/>
      <c r="C92" s="84" t="s">
        <v>61</v>
      </c>
      <c r="D92" s="85"/>
      <c r="E92" s="85"/>
      <c r="F92" s="85"/>
      <c r="G92" s="85"/>
      <c r="H92" s="86"/>
      <c r="I92" s="87" t="s">
        <v>62</v>
      </c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8" t="s">
        <v>63</v>
      </c>
      <c r="AH92" s="85"/>
      <c r="AI92" s="85"/>
      <c r="AJ92" s="85"/>
      <c r="AK92" s="85"/>
      <c r="AL92" s="85"/>
      <c r="AM92" s="85"/>
      <c r="AN92" s="87" t="s">
        <v>64</v>
      </c>
      <c r="AO92" s="85"/>
      <c r="AP92" s="89"/>
      <c r="AQ92" s="90" t="s">
        <v>65</v>
      </c>
      <c r="AR92" s="39"/>
      <c r="AS92" s="91" t="s">
        <v>66</v>
      </c>
      <c r="AT92" s="92" t="s">
        <v>67</v>
      </c>
      <c r="AU92" s="92" t="s">
        <v>68</v>
      </c>
      <c r="AV92" s="92" t="s">
        <v>69</v>
      </c>
      <c r="AW92" s="92" t="s">
        <v>70</v>
      </c>
      <c r="AX92" s="92" t="s">
        <v>71</v>
      </c>
      <c r="AY92" s="92" t="s">
        <v>72</v>
      </c>
      <c r="AZ92" s="92" t="s">
        <v>73</v>
      </c>
      <c r="BA92" s="92" t="s">
        <v>74</v>
      </c>
      <c r="BB92" s="92" t="s">
        <v>75</v>
      </c>
      <c r="BC92" s="92" t="s">
        <v>76</v>
      </c>
      <c r="BD92" s="93" t="s">
        <v>77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94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6"/>
      <c r="BE93" s="38"/>
    </row>
    <row r="94" s="6" customFormat="1" ht="32.4" customHeight="1">
      <c r="A94" s="6"/>
      <c r="B94" s="97"/>
      <c r="C94" s="98" t="s">
        <v>78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00">
        <f>ROUND(AG95+AG102+SUM(AG109:AG121),2)</f>
        <v>0</v>
      </c>
      <c r="AH94" s="100"/>
      <c r="AI94" s="100"/>
      <c r="AJ94" s="100"/>
      <c r="AK94" s="100"/>
      <c r="AL94" s="100"/>
      <c r="AM94" s="100"/>
      <c r="AN94" s="101">
        <f>SUM(AG94,AT94)</f>
        <v>0</v>
      </c>
      <c r="AO94" s="101"/>
      <c r="AP94" s="101"/>
      <c r="AQ94" s="102" t="s">
        <v>1</v>
      </c>
      <c r="AR94" s="97"/>
      <c r="AS94" s="103">
        <f>ROUND(AS95+AS102+SUM(AS109:AS121),2)</f>
        <v>0</v>
      </c>
      <c r="AT94" s="104">
        <f>ROUND(SUM(AV94:AW94),2)</f>
        <v>0</v>
      </c>
      <c r="AU94" s="105">
        <f>ROUND(AU95+AU102+SUM(AU109:AU121),5)</f>
        <v>0</v>
      </c>
      <c r="AV94" s="104">
        <f>ROUND(AZ94*L29,2)</f>
        <v>0</v>
      </c>
      <c r="AW94" s="104">
        <f>ROUND(BA94*L30,2)</f>
        <v>0</v>
      </c>
      <c r="AX94" s="104">
        <f>ROUND(BB94*L29,2)</f>
        <v>0</v>
      </c>
      <c r="AY94" s="104">
        <f>ROUND(BC94*L30,2)</f>
        <v>0</v>
      </c>
      <c r="AZ94" s="104">
        <f>ROUND(AZ95+AZ102+SUM(AZ109:AZ121),2)</f>
        <v>0</v>
      </c>
      <c r="BA94" s="104">
        <f>ROUND(BA95+BA102+SUM(BA109:BA121),2)</f>
        <v>0</v>
      </c>
      <c r="BB94" s="104">
        <f>ROUND(BB95+BB102+SUM(BB109:BB121),2)</f>
        <v>0</v>
      </c>
      <c r="BC94" s="104">
        <f>ROUND(BC95+BC102+SUM(BC109:BC121),2)</f>
        <v>0</v>
      </c>
      <c r="BD94" s="106">
        <f>ROUND(BD95+BD102+SUM(BD109:BD121),2)</f>
        <v>0</v>
      </c>
      <c r="BE94" s="6"/>
      <c r="BS94" s="107" t="s">
        <v>79</v>
      </c>
      <c r="BT94" s="107" t="s">
        <v>80</v>
      </c>
      <c r="BU94" s="108" t="s">
        <v>81</v>
      </c>
      <c r="BV94" s="107" t="s">
        <v>82</v>
      </c>
      <c r="BW94" s="107" t="s">
        <v>4</v>
      </c>
      <c r="BX94" s="107" t="s">
        <v>83</v>
      </c>
      <c r="CL94" s="107" t="s">
        <v>1</v>
      </c>
    </row>
    <row r="95" s="7" customFormat="1" ht="16.5" customHeight="1">
      <c r="A95" s="7"/>
      <c r="B95" s="109"/>
      <c r="C95" s="110"/>
      <c r="D95" s="111" t="s">
        <v>84</v>
      </c>
      <c r="E95" s="111"/>
      <c r="F95" s="111"/>
      <c r="G95" s="111"/>
      <c r="H95" s="111"/>
      <c r="I95" s="112"/>
      <c r="J95" s="111" t="s">
        <v>85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ROUND(SUM(AG96:AG101),2)</f>
        <v>0</v>
      </c>
      <c r="AH95" s="112"/>
      <c r="AI95" s="112"/>
      <c r="AJ95" s="112"/>
      <c r="AK95" s="112"/>
      <c r="AL95" s="112"/>
      <c r="AM95" s="112"/>
      <c r="AN95" s="114">
        <f>SUM(AG95,AT95)</f>
        <v>0</v>
      </c>
      <c r="AO95" s="112"/>
      <c r="AP95" s="112"/>
      <c r="AQ95" s="115" t="s">
        <v>86</v>
      </c>
      <c r="AR95" s="109"/>
      <c r="AS95" s="116">
        <f>ROUND(SUM(AS96:AS101),2)</f>
        <v>0</v>
      </c>
      <c r="AT95" s="117">
        <f>ROUND(SUM(AV95:AW95),2)</f>
        <v>0</v>
      </c>
      <c r="AU95" s="118">
        <f>ROUND(SUM(AU96:AU101),5)</f>
        <v>0</v>
      </c>
      <c r="AV95" s="117">
        <f>ROUND(AZ95*L29,2)</f>
        <v>0</v>
      </c>
      <c r="AW95" s="117">
        <f>ROUND(BA95*L30,2)</f>
        <v>0</v>
      </c>
      <c r="AX95" s="117">
        <f>ROUND(BB95*L29,2)</f>
        <v>0</v>
      </c>
      <c r="AY95" s="117">
        <f>ROUND(BC95*L30,2)</f>
        <v>0</v>
      </c>
      <c r="AZ95" s="117">
        <f>ROUND(SUM(AZ96:AZ101),2)</f>
        <v>0</v>
      </c>
      <c r="BA95" s="117">
        <f>ROUND(SUM(BA96:BA101),2)</f>
        <v>0</v>
      </c>
      <c r="BB95" s="117">
        <f>ROUND(SUM(BB96:BB101),2)</f>
        <v>0</v>
      </c>
      <c r="BC95" s="117">
        <f>ROUND(SUM(BC96:BC101),2)</f>
        <v>0</v>
      </c>
      <c r="BD95" s="119">
        <f>ROUND(SUM(BD96:BD101),2)</f>
        <v>0</v>
      </c>
      <c r="BE95" s="7"/>
      <c r="BS95" s="120" t="s">
        <v>79</v>
      </c>
      <c r="BT95" s="120" t="s">
        <v>87</v>
      </c>
      <c r="BV95" s="120" t="s">
        <v>82</v>
      </c>
      <c r="BW95" s="120" t="s">
        <v>88</v>
      </c>
      <c r="BX95" s="120" t="s">
        <v>4</v>
      </c>
      <c r="CL95" s="120" t="s">
        <v>1</v>
      </c>
      <c r="CM95" s="120" t="s">
        <v>80</v>
      </c>
    </row>
    <row r="96" s="4" customFormat="1" ht="16.5" customHeight="1">
      <c r="A96" s="121" t="s">
        <v>89</v>
      </c>
      <c r="B96" s="69"/>
      <c r="C96" s="10"/>
      <c r="D96" s="10"/>
      <c r="E96" s="122" t="s">
        <v>84</v>
      </c>
      <c r="F96" s="122"/>
      <c r="G96" s="122"/>
      <c r="H96" s="122"/>
      <c r="I96" s="122"/>
      <c r="J96" s="10"/>
      <c r="K96" s="122" t="s">
        <v>85</v>
      </c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3">
        <f>'SO 01 - ZARIADENIE PRE SE...'!J30</f>
        <v>0</v>
      </c>
      <c r="AH96" s="10"/>
      <c r="AI96" s="10"/>
      <c r="AJ96" s="10"/>
      <c r="AK96" s="10"/>
      <c r="AL96" s="10"/>
      <c r="AM96" s="10"/>
      <c r="AN96" s="123">
        <f>SUM(AG96,AT96)</f>
        <v>0</v>
      </c>
      <c r="AO96" s="10"/>
      <c r="AP96" s="10"/>
      <c r="AQ96" s="124" t="s">
        <v>90</v>
      </c>
      <c r="AR96" s="69"/>
      <c r="AS96" s="125">
        <v>0</v>
      </c>
      <c r="AT96" s="126">
        <f>ROUND(SUM(AV96:AW96),2)</f>
        <v>0</v>
      </c>
      <c r="AU96" s="127">
        <f>'SO 01 - ZARIADENIE PRE SE...'!P140</f>
        <v>0</v>
      </c>
      <c r="AV96" s="126">
        <f>'SO 01 - ZARIADENIE PRE SE...'!J33</f>
        <v>0</v>
      </c>
      <c r="AW96" s="126">
        <f>'SO 01 - ZARIADENIE PRE SE...'!J34</f>
        <v>0</v>
      </c>
      <c r="AX96" s="126">
        <f>'SO 01 - ZARIADENIE PRE SE...'!J35</f>
        <v>0</v>
      </c>
      <c r="AY96" s="126">
        <f>'SO 01 - ZARIADENIE PRE SE...'!J36</f>
        <v>0</v>
      </c>
      <c r="AZ96" s="126">
        <f>'SO 01 - ZARIADENIE PRE SE...'!F33</f>
        <v>0</v>
      </c>
      <c r="BA96" s="126">
        <f>'SO 01 - ZARIADENIE PRE SE...'!F34</f>
        <v>0</v>
      </c>
      <c r="BB96" s="126">
        <f>'SO 01 - ZARIADENIE PRE SE...'!F35</f>
        <v>0</v>
      </c>
      <c r="BC96" s="126">
        <f>'SO 01 - ZARIADENIE PRE SE...'!F36</f>
        <v>0</v>
      </c>
      <c r="BD96" s="128">
        <f>'SO 01 - ZARIADENIE PRE SE...'!F37</f>
        <v>0</v>
      </c>
      <c r="BE96" s="4"/>
      <c r="BT96" s="27" t="s">
        <v>91</v>
      </c>
      <c r="BU96" s="27" t="s">
        <v>92</v>
      </c>
      <c r="BV96" s="27" t="s">
        <v>82</v>
      </c>
      <c r="BW96" s="27" t="s">
        <v>88</v>
      </c>
      <c r="BX96" s="27" t="s">
        <v>4</v>
      </c>
      <c r="CL96" s="27" t="s">
        <v>1</v>
      </c>
      <c r="CM96" s="27" t="s">
        <v>80</v>
      </c>
    </row>
    <row r="97" s="4" customFormat="1" ht="16.5" customHeight="1">
      <c r="A97" s="121" t="s">
        <v>89</v>
      </c>
      <c r="B97" s="69"/>
      <c r="C97" s="10"/>
      <c r="D97" s="10"/>
      <c r="E97" s="122" t="s">
        <v>93</v>
      </c>
      <c r="F97" s="122"/>
      <c r="G97" s="122"/>
      <c r="H97" s="122"/>
      <c r="I97" s="122"/>
      <c r="J97" s="10"/>
      <c r="K97" s="122" t="s">
        <v>94</v>
      </c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3">
        <f>'SO 01.1 - ELEKTRICKÉ INŠT...'!J32</f>
        <v>0</v>
      </c>
      <c r="AH97" s="10"/>
      <c r="AI97" s="10"/>
      <c r="AJ97" s="10"/>
      <c r="AK97" s="10"/>
      <c r="AL97" s="10"/>
      <c r="AM97" s="10"/>
      <c r="AN97" s="123">
        <f>SUM(AG97,AT97)</f>
        <v>0</v>
      </c>
      <c r="AO97" s="10"/>
      <c r="AP97" s="10"/>
      <c r="AQ97" s="124" t="s">
        <v>90</v>
      </c>
      <c r="AR97" s="69"/>
      <c r="AS97" s="125">
        <v>0</v>
      </c>
      <c r="AT97" s="126">
        <f>ROUND(SUM(AV97:AW97),2)</f>
        <v>0</v>
      </c>
      <c r="AU97" s="127">
        <f>'SO 01.1 - ELEKTRICKÉ INŠT...'!P132</f>
        <v>0</v>
      </c>
      <c r="AV97" s="126">
        <f>'SO 01.1 - ELEKTRICKÉ INŠT...'!J35</f>
        <v>0</v>
      </c>
      <c r="AW97" s="126">
        <f>'SO 01.1 - ELEKTRICKÉ INŠT...'!J36</f>
        <v>0</v>
      </c>
      <c r="AX97" s="126">
        <f>'SO 01.1 - ELEKTRICKÉ INŠT...'!J37</f>
        <v>0</v>
      </c>
      <c r="AY97" s="126">
        <f>'SO 01.1 - ELEKTRICKÉ INŠT...'!J38</f>
        <v>0</v>
      </c>
      <c r="AZ97" s="126">
        <f>'SO 01.1 - ELEKTRICKÉ INŠT...'!F35</f>
        <v>0</v>
      </c>
      <c r="BA97" s="126">
        <f>'SO 01.1 - ELEKTRICKÉ INŠT...'!F36</f>
        <v>0</v>
      </c>
      <c r="BB97" s="126">
        <f>'SO 01.1 - ELEKTRICKÉ INŠT...'!F37</f>
        <v>0</v>
      </c>
      <c r="BC97" s="126">
        <f>'SO 01.1 - ELEKTRICKÉ INŠT...'!F38</f>
        <v>0</v>
      </c>
      <c r="BD97" s="128">
        <f>'SO 01.1 - ELEKTRICKÉ INŠT...'!F39</f>
        <v>0</v>
      </c>
      <c r="BE97" s="4"/>
      <c r="BT97" s="27" t="s">
        <v>91</v>
      </c>
      <c r="BV97" s="27" t="s">
        <v>82</v>
      </c>
      <c r="BW97" s="27" t="s">
        <v>95</v>
      </c>
      <c r="BX97" s="27" t="s">
        <v>88</v>
      </c>
      <c r="CL97" s="27" t="s">
        <v>1</v>
      </c>
    </row>
    <row r="98" s="4" customFormat="1" ht="16.5" customHeight="1">
      <c r="A98" s="121" t="s">
        <v>89</v>
      </c>
      <c r="B98" s="69"/>
      <c r="C98" s="10"/>
      <c r="D98" s="10"/>
      <c r="E98" s="122" t="s">
        <v>96</v>
      </c>
      <c r="F98" s="122"/>
      <c r="G98" s="122"/>
      <c r="H98" s="122"/>
      <c r="I98" s="122"/>
      <c r="J98" s="10"/>
      <c r="K98" s="122" t="s">
        <v>97</v>
      </c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3">
        <f>'SO 01.2 - VYKUROVANIE'!J32</f>
        <v>0</v>
      </c>
      <c r="AH98" s="10"/>
      <c r="AI98" s="10"/>
      <c r="AJ98" s="10"/>
      <c r="AK98" s="10"/>
      <c r="AL98" s="10"/>
      <c r="AM98" s="10"/>
      <c r="AN98" s="123">
        <f>SUM(AG98,AT98)</f>
        <v>0</v>
      </c>
      <c r="AO98" s="10"/>
      <c r="AP98" s="10"/>
      <c r="AQ98" s="124" t="s">
        <v>90</v>
      </c>
      <c r="AR98" s="69"/>
      <c r="AS98" s="125">
        <v>0</v>
      </c>
      <c r="AT98" s="126">
        <f>ROUND(SUM(AV98:AW98),2)</f>
        <v>0</v>
      </c>
      <c r="AU98" s="127">
        <f>'SO 01.2 - VYKUROVANIE'!P127</f>
        <v>0</v>
      </c>
      <c r="AV98" s="126">
        <f>'SO 01.2 - VYKUROVANIE'!J35</f>
        <v>0</v>
      </c>
      <c r="AW98" s="126">
        <f>'SO 01.2 - VYKUROVANIE'!J36</f>
        <v>0</v>
      </c>
      <c r="AX98" s="126">
        <f>'SO 01.2 - VYKUROVANIE'!J37</f>
        <v>0</v>
      </c>
      <c r="AY98" s="126">
        <f>'SO 01.2 - VYKUROVANIE'!J38</f>
        <v>0</v>
      </c>
      <c r="AZ98" s="126">
        <f>'SO 01.2 - VYKUROVANIE'!F35</f>
        <v>0</v>
      </c>
      <c r="BA98" s="126">
        <f>'SO 01.2 - VYKUROVANIE'!F36</f>
        <v>0</v>
      </c>
      <c r="BB98" s="126">
        <f>'SO 01.2 - VYKUROVANIE'!F37</f>
        <v>0</v>
      </c>
      <c r="BC98" s="126">
        <f>'SO 01.2 - VYKUROVANIE'!F38</f>
        <v>0</v>
      </c>
      <c r="BD98" s="128">
        <f>'SO 01.2 - VYKUROVANIE'!F39</f>
        <v>0</v>
      </c>
      <c r="BE98" s="4"/>
      <c r="BT98" s="27" t="s">
        <v>91</v>
      </c>
      <c r="BV98" s="27" t="s">
        <v>82</v>
      </c>
      <c r="BW98" s="27" t="s">
        <v>98</v>
      </c>
      <c r="BX98" s="27" t="s">
        <v>88</v>
      </c>
      <c r="CL98" s="27" t="s">
        <v>1</v>
      </c>
    </row>
    <row r="99" s="4" customFormat="1" ht="16.5" customHeight="1">
      <c r="A99" s="121" t="s">
        <v>89</v>
      </c>
      <c r="B99" s="69"/>
      <c r="C99" s="10"/>
      <c r="D99" s="10"/>
      <c r="E99" s="122" t="s">
        <v>99</v>
      </c>
      <c r="F99" s="122"/>
      <c r="G99" s="122"/>
      <c r="H99" s="122"/>
      <c r="I99" s="122"/>
      <c r="J99" s="10"/>
      <c r="K99" s="122" t="s">
        <v>100</v>
      </c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3">
        <f>'SO 01.3 - REKUPERÁCIA'!J32</f>
        <v>0</v>
      </c>
      <c r="AH99" s="10"/>
      <c r="AI99" s="10"/>
      <c r="AJ99" s="10"/>
      <c r="AK99" s="10"/>
      <c r="AL99" s="10"/>
      <c r="AM99" s="10"/>
      <c r="AN99" s="123">
        <f>SUM(AG99,AT99)</f>
        <v>0</v>
      </c>
      <c r="AO99" s="10"/>
      <c r="AP99" s="10"/>
      <c r="AQ99" s="124" t="s">
        <v>90</v>
      </c>
      <c r="AR99" s="69"/>
      <c r="AS99" s="125">
        <v>0</v>
      </c>
      <c r="AT99" s="126">
        <f>ROUND(SUM(AV99:AW99),2)</f>
        <v>0</v>
      </c>
      <c r="AU99" s="127">
        <f>'SO 01.3 - REKUPERÁCIA'!P125</f>
        <v>0</v>
      </c>
      <c r="AV99" s="126">
        <f>'SO 01.3 - REKUPERÁCIA'!J35</f>
        <v>0</v>
      </c>
      <c r="AW99" s="126">
        <f>'SO 01.3 - REKUPERÁCIA'!J36</f>
        <v>0</v>
      </c>
      <c r="AX99" s="126">
        <f>'SO 01.3 - REKUPERÁCIA'!J37</f>
        <v>0</v>
      </c>
      <c r="AY99" s="126">
        <f>'SO 01.3 - REKUPERÁCIA'!J38</f>
        <v>0</v>
      </c>
      <c r="AZ99" s="126">
        <f>'SO 01.3 - REKUPERÁCIA'!F35</f>
        <v>0</v>
      </c>
      <c r="BA99" s="126">
        <f>'SO 01.3 - REKUPERÁCIA'!F36</f>
        <v>0</v>
      </c>
      <c r="BB99" s="126">
        <f>'SO 01.3 - REKUPERÁCIA'!F37</f>
        <v>0</v>
      </c>
      <c r="BC99" s="126">
        <f>'SO 01.3 - REKUPERÁCIA'!F38</f>
        <v>0</v>
      </c>
      <c r="BD99" s="128">
        <f>'SO 01.3 - REKUPERÁCIA'!F39</f>
        <v>0</v>
      </c>
      <c r="BE99" s="4"/>
      <c r="BT99" s="27" t="s">
        <v>91</v>
      </c>
      <c r="BV99" s="27" t="s">
        <v>82</v>
      </c>
      <c r="BW99" s="27" t="s">
        <v>101</v>
      </c>
      <c r="BX99" s="27" t="s">
        <v>88</v>
      </c>
      <c r="CL99" s="27" t="s">
        <v>1</v>
      </c>
    </row>
    <row r="100" s="4" customFormat="1" ht="16.5" customHeight="1">
      <c r="A100" s="121" t="s">
        <v>89</v>
      </c>
      <c r="B100" s="69"/>
      <c r="C100" s="10"/>
      <c r="D100" s="10"/>
      <c r="E100" s="122" t="s">
        <v>102</v>
      </c>
      <c r="F100" s="122"/>
      <c r="G100" s="122"/>
      <c r="H100" s="122"/>
      <c r="I100" s="122"/>
      <c r="J100" s="10"/>
      <c r="K100" s="122" t="s">
        <v>103</v>
      </c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3">
        <f>'SO 01.4 - ZDRAVOTECHNIKA'!J32</f>
        <v>0</v>
      </c>
      <c r="AH100" s="10"/>
      <c r="AI100" s="10"/>
      <c r="AJ100" s="10"/>
      <c r="AK100" s="10"/>
      <c r="AL100" s="10"/>
      <c r="AM100" s="10"/>
      <c r="AN100" s="123">
        <f>SUM(AG100,AT100)</f>
        <v>0</v>
      </c>
      <c r="AO100" s="10"/>
      <c r="AP100" s="10"/>
      <c r="AQ100" s="124" t="s">
        <v>90</v>
      </c>
      <c r="AR100" s="69"/>
      <c r="AS100" s="125">
        <v>0</v>
      </c>
      <c r="AT100" s="126">
        <f>ROUND(SUM(AV100:AW100),2)</f>
        <v>0</v>
      </c>
      <c r="AU100" s="127">
        <f>'SO 01.4 - ZDRAVOTECHNIKA'!P130</f>
        <v>0</v>
      </c>
      <c r="AV100" s="126">
        <f>'SO 01.4 - ZDRAVOTECHNIKA'!J35</f>
        <v>0</v>
      </c>
      <c r="AW100" s="126">
        <f>'SO 01.4 - ZDRAVOTECHNIKA'!J36</f>
        <v>0</v>
      </c>
      <c r="AX100" s="126">
        <f>'SO 01.4 - ZDRAVOTECHNIKA'!J37</f>
        <v>0</v>
      </c>
      <c r="AY100" s="126">
        <f>'SO 01.4 - ZDRAVOTECHNIKA'!J38</f>
        <v>0</v>
      </c>
      <c r="AZ100" s="126">
        <f>'SO 01.4 - ZDRAVOTECHNIKA'!F35</f>
        <v>0</v>
      </c>
      <c r="BA100" s="126">
        <f>'SO 01.4 - ZDRAVOTECHNIKA'!F36</f>
        <v>0</v>
      </c>
      <c r="BB100" s="126">
        <f>'SO 01.4 - ZDRAVOTECHNIKA'!F37</f>
        <v>0</v>
      </c>
      <c r="BC100" s="126">
        <f>'SO 01.4 - ZDRAVOTECHNIKA'!F38</f>
        <v>0</v>
      </c>
      <c r="BD100" s="128">
        <f>'SO 01.4 - ZDRAVOTECHNIKA'!F39</f>
        <v>0</v>
      </c>
      <c r="BE100" s="4"/>
      <c r="BT100" s="27" t="s">
        <v>91</v>
      </c>
      <c r="BV100" s="27" t="s">
        <v>82</v>
      </c>
      <c r="BW100" s="27" t="s">
        <v>104</v>
      </c>
      <c r="BX100" s="27" t="s">
        <v>88</v>
      </c>
      <c r="CL100" s="27" t="s">
        <v>1</v>
      </c>
    </row>
    <row r="101" s="4" customFormat="1" ht="16.5" customHeight="1">
      <c r="A101" s="121" t="s">
        <v>89</v>
      </c>
      <c r="B101" s="69"/>
      <c r="C101" s="10"/>
      <c r="D101" s="10"/>
      <c r="E101" s="122" t="s">
        <v>105</v>
      </c>
      <c r="F101" s="122"/>
      <c r="G101" s="122"/>
      <c r="H101" s="122"/>
      <c r="I101" s="122"/>
      <c r="J101" s="10"/>
      <c r="K101" s="122" t="s">
        <v>106</v>
      </c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3">
        <f>'SO 01.5 - ELEKTRICKÁ POŽI...'!J32</f>
        <v>0</v>
      </c>
      <c r="AH101" s="10"/>
      <c r="AI101" s="10"/>
      <c r="AJ101" s="10"/>
      <c r="AK101" s="10"/>
      <c r="AL101" s="10"/>
      <c r="AM101" s="10"/>
      <c r="AN101" s="123">
        <f>SUM(AG101,AT101)</f>
        <v>0</v>
      </c>
      <c r="AO101" s="10"/>
      <c r="AP101" s="10"/>
      <c r="AQ101" s="124" t="s">
        <v>90</v>
      </c>
      <c r="AR101" s="69"/>
      <c r="AS101" s="125">
        <v>0</v>
      </c>
      <c r="AT101" s="126">
        <f>ROUND(SUM(AV101:AW101),2)</f>
        <v>0</v>
      </c>
      <c r="AU101" s="127">
        <f>'SO 01.5 - ELEKTRICKÁ POŽI...'!P122</f>
        <v>0</v>
      </c>
      <c r="AV101" s="126">
        <f>'SO 01.5 - ELEKTRICKÁ POŽI...'!J35</f>
        <v>0</v>
      </c>
      <c r="AW101" s="126">
        <f>'SO 01.5 - ELEKTRICKÁ POŽI...'!J36</f>
        <v>0</v>
      </c>
      <c r="AX101" s="126">
        <f>'SO 01.5 - ELEKTRICKÁ POŽI...'!J37</f>
        <v>0</v>
      </c>
      <c r="AY101" s="126">
        <f>'SO 01.5 - ELEKTRICKÁ POŽI...'!J38</f>
        <v>0</v>
      </c>
      <c r="AZ101" s="126">
        <f>'SO 01.5 - ELEKTRICKÁ POŽI...'!F35</f>
        <v>0</v>
      </c>
      <c r="BA101" s="126">
        <f>'SO 01.5 - ELEKTRICKÁ POŽI...'!F36</f>
        <v>0</v>
      </c>
      <c r="BB101" s="126">
        <f>'SO 01.5 - ELEKTRICKÁ POŽI...'!F37</f>
        <v>0</v>
      </c>
      <c r="BC101" s="126">
        <f>'SO 01.5 - ELEKTRICKÁ POŽI...'!F38</f>
        <v>0</v>
      </c>
      <c r="BD101" s="128">
        <f>'SO 01.5 - ELEKTRICKÁ POŽI...'!F39</f>
        <v>0</v>
      </c>
      <c r="BE101" s="4"/>
      <c r="BT101" s="27" t="s">
        <v>91</v>
      </c>
      <c r="BV101" s="27" t="s">
        <v>82</v>
      </c>
      <c r="BW101" s="27" t="s">
        <v>107</v>
      </c>
      <c r="BX101" s="27" t="s">
        <v>88</v>
      </c>
      <c r="CL101" s="27" t="s">
        <v>1</v>
      </c>
    </row>
    <row r="102" s="7" customFormat="1" ht="16.5" customHeight="1">
      <c r="A102" s="7"/>
      <c r="B102" s="109"/>
      <c r="C102" s="110"/>
      <c r="D102" s="111" t="s">
        <v>108</v>
      </c>
      <c r="E102" s="111"/>
      <c r="F102" s="111"/>
      <c r="G102" s="111"/>
      <c r="H102" s="111"/>
      <c r="I102" s="112"/>
      <c r="J102" s="111" t="s">
        <v>85</v>
      </c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3">
        <f>ROUND(SUM(AG103:AG108),2)</f>
        <v>0</v>
      </c>
      <c r="AH102" s="112"/>
      <c r="AI102" s="112"/>
      <c r="AJ102" s="112"/>
      <c r="AK102" s="112"/>
      <c r="AL102" s="112"/>
      <c r="AM102" s="112"/>
      <c r="AN102" s="114">
        <f>SUM(AG102,AT102)</f>
        <v>0</v>
      </c>
      <c r="AO102" s="112"/>
      <c r="AP102" s="112"/>
      <c r="AQ102" s="115" t="s">
        <v>86</v>
      </c>
      <c r="AR102" s="109"/>
      <c r="AS102" s="116">
        <f>ROUND(SUM(AS103:AS108),2)</f>
        <v>0</v>
      </c>
      <c r="AT102" s="117">
        <f>ROUND(SUM(AV102:AW102),2)</f>
        <v>0</v>
      </c>
      <c r="AU102" s="118">
        <f>ROUND(SUM(AU103:AU108),5)</f>
        <v>0</v>
      </c>
      <c r="AV102" s="117">
        <f>ROUND(AZ102*L29,2)</f>
        <v>0</v>
      </c>
      <c r="AW102" s="117">
        <f>ROUND(BA102*L30,2)</f>
        <v>0</v>
      </c>
      <c r="AX102" s="117">
        <f>ROUND(BB102*L29,2)</f>
        <v>0</v>
      </c>
      <c r="AY102" s="117">
        <f>ROUND(BC102*L30,2)</f>
        <v>0</v>
      </c>
      <c r="AZ102" s="117">
        <f>ROUND(SUM(AZ103:AZ108),2)</f>
        <v>0</v>
      </c>
      <c r="BA102" s="117">
        <f>ROUND(SUM(BA103:BA108),2)</f>
        <v>0</v>
      </c>
      <c r="BB102" s="117">
        <f>ROUND(SUM(BB103:BB108),2)</f>
        <v>0</v>
      </c>
      <c r="BC102" s="117">
        <f>ROUND(SUM(BC103:BC108),2)</f>
        <v>0</v>
      </c>
      <c r="BD102" s="119">
        <f>ROUND(SUM(BD103:BD108),2)</f>
        <v>0</v>
      </c>
      <c r="BE102" s="7"/>
      <c r="BS102" s="120" t="s">
        <v>79</v>
      </c>
      <c r="BT102" s="120" t="s">
        <v>87</v>
      </c>
      <c r="BV102" s="120" t="s">
        <v>82</v>
      </c>
      <c r="BW102" s="120" t="s">
        <v>109</v>
      </c>
      <c r="BX102" s="120" t="s">
        <v>4</v>
      </c>
      <c r="CL102" s="120" t="s">
        <v>1</v>
      </c>
      <c r="CM102" s="120" t="s">
        <v>80</v>
      </c>
    </row>
    <row r="103" s="4" customFormat="1" ht="16.5" customHeight="1">
      <c r="A103" s="121" t="s">
        <v>89</v>
      </c>
      <c r="B103" s="69"/>
      <c r="C103" s="10"/>
      <c r="D103" s="10"/>
      <c r="E103" s="122" t="s">
        <v>108</v>
      </c>
      <c r="F103" s="122"/>
      <c r="G103" s="122"/>
      <c r="H103" s="122"/>
      <c r="I103" s="122"/>
      <c r="J103" s="10"/>
      <c r="K103" s="122" t="s">
        <v>85</v>
      </c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3">
        <f>'SO 02 - ZARIADENIE PRE SE...'!J30</f>
        <v>0</v>
      </c>
      <c r="AH103" s="10"/>
      <c r="AI103" s="10"/>
      <c r="AJ103" s="10"/>
      <c r="AK103" s="10"/>
      <c r="AL103" s="10"/>
      <c r="AM103" s="10"/>
      <c r="AN103" s="123">
        <f>SUM(AG103,AT103)</f>
        <v>0</v>
      </c>
      <c r="AO103" s="10"/>
      <c r="AP103" s="10"/>
      <c r="AQ103" s="124" t="s">
        <v>90</v>
      </c>
      <c r="AR103" s="69"/>
      <c r="AS103" s="125">
        <v>0</v>
      </c>
      <c r="AT103" s="126">
        <f>ROUND(SUM(AV103:AW103),2)</f>
        <v>0</v>
      </c>
      <c r="AU103" s="127">
        <f>'SO 02 - ZARIADENIE PRE SE...'!P140</f>
        <v>0</v>
      </c>
      <c r="AV103" s="126">
        <f>'SO 02 - ZARIADENIE PRE SE...'!J33</f>
        <v>0</v>
      </c>
      <c r="AW103" s="126">
        <f>'SO 02 - ZARIADENIE PRE SE...'!J34</f>
        <v>0</v>
      </c>
      <c r="AX103" s="126">
        <f>'SO 02 - ZARIADENIE PRE SE...'!J35</f>
        <v>0</v>
      </c>
      <c r="AY103" s="126">
        <f>'SO 02 - ZARIADENIE PRE SE...'!J36</f>
        <v>0</v>
      </c>
      <c r="AZ103" s="126">
        <f>'SO 02 - ZARIADENIE PRE SE...'!F33</f>
        <v>0</v>
      </c>
      <c r="BA103" s="126">
        <f>'SO 02 - ZARIADENIE PRE SE...'!F34</f>
        <v>0</v>
      </c>
      <c r="BB103" s="126">
        <f>'SO 02 - ZARIADENIE PRE SE...'!F35</f>
        <v>0</v>
      </c>
      <c r="BC103" s="126">
        <f>'SO 02 - ZARIADENIE PRE SE...'!F36</f>
        <v>0</v>
      </c>
      <c r="BD103" s="128">
        <f>'SO 02 - ZARIADENIE PRE SE...'!F37</f>
        <v>0</v>
      </c>
      <c r="BE103" s="4"/>
      <c r="BT103" s="27" t="s">
        <v>91</v>
      </c>
      <c r="BU103" s="27" t="s">
        <v>92</v>
      </c>
      <c r="BV103" s="27" t="s">
        <v>82</v>
      </c>
      <c r="BW103" s="27" t="s">
        <v>109</v>
      </c>
      <c r="BX103" s="27" t="s">
        <v>4</v>
      </c>
      <c r="CL103" s="27" t="s">
        <v>1</v>
      </c>
      <c r="CM103" s="27" t="s">
        <v>80</v>
      </c>
    </row>
    <row r="104" s="4" customFormat="1" ht="16.5" customHeight="1">
      <c r="A104" s="121" t="s">
        <v>89</v>
      </c>
      <c r="B104" s="69"/>
      <c r="C104" s="10"/>
      <c r="D104" s="10"/>
      <c r="E104" s="122" t="s">
        <v>110</v>
      </c>
      <c r="F104" s="122"/>
      <c r="G104" s="122"/>
      <c r="H104" s="122"/>
      <c r="I104" s="122"/>
      <c r="J104" s="10"/>
      <c r="K104" s="122" t="s">
        <v>94</v>
      </c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3">
        <f>'SO 02.1 - ELEKTRICKÉ INŠT...'!J32</f>
        <v>0</v>
      </c>
      <c r="AH104" s="10"/>
      <c r="AI104" s="10"/>
      <c r="AJ104" s="10"/>
      <c r="AK104" s="10"/>
      <c r="AL104" s="10"/>
      <c r="AM104" s="10"/>
      <c r="AN104" s="123">
        <f>SUM(AG104,AT104)</f>
        <v>0</v>
      </c>
      <c r="AO104" s="10"/>
      <c r="AP104" s="10"/>
      <c r="AQ104" s="124" t="s">
        <v>90</v>
      </c>
      <c r="AR104" s="69"/>
      <c r="AS104" s="125">
        <v>0</v>
      </c>
      <c r="AT104" s="126">
        <f>ROUND(SUM(AV104:AW104),2)</f>
        <v>0</v>
      </c>
      <c r="AU104" s="127">
        <f>'SO 02.1 - ELEKTRICKÉ INŠT...'!P132</f>
        <v>0</v>
      </c>
      <c r="AV104" s="126">
        <f>'SO 02.1 - ELEKTRICKÉ INŠT...'!J35</f>
        <v>0</v>
      </c>
      <c r="AW104" s="126">
        <f>'SO 02.1 - ELEKTRICKÉ INŠT...'!J36</f>
        <v>0</v>
      </c>
      <c r="AX104" s="126">
        <f>'SO 02.1 - ELEKTRICKÉ INŠT...'!J37</f>
        <v>0</v>
      </c>
      <c r="AY104" s="126">
        <f>'SO 02.1 - ELEKTRICKÉ INŠT...'!J38</f>
        <v>0</v>
      </c>
      <c r="AZ104" s="126">
        <f>'SO 02.1 - ELEKTRICKÉ INŠT...'!F35</f>
        <v>0</v>
      </c>
      <c r="BA104" s="126">
        <f>'SO 02.1 - ELEKTRICKÉ INŠT...'!F36</f>
        <v>0</v>
      </c>
      <c r="BB104" s="126">
        <f>'SO 02.1 - ELEKTRICKÉ INŠT...'!F37</f>
        <v>0</v>
      </c>
      <c r="BC104" s="126">
        <f>'SO 02.1 - ELEKTRICKÉ INŠT...'!F38</f>
        <v>0</v>
      </c>
      <c r="BD104" s="128">
        <f>'SO 02.1 - ELEKTRICKÉ INŠT...'!F39</f>
        <v>0</v>
      </c>
      <c r="BE104" s="4"/>
      <c r="BT104" s="27" t="s">
        <v>91</v>
      </c>
      <c r="BV104" s="27" t="s">
        <v>82</v>
      </c>
      <c r="BW104" s="27" t="s">
        <v>111</v>
      </c>
      <c r="BX104" s="27" t="s">
        <v>109</v>
      </c>
      <c r="CL104" s="27" t="s">
        <v>1</v>
      </c>
    </row>
    <row r="105" s="4" customFormat="1" ht="16.5" customHeight="1">
      <c r="A105" s="121" t="s">
        <v>89</v>
      </c>
      <c r="B105" s="69"/>
      <c r="C105" s="10"/>
      <c r="D105" s="10"/>
      <c r="E105" s="122" t="s">
        <v>112</v>
      </c>
      <c r="F105" s="122"/>
      <c r="G105" s="122"/>
      <c r="H105" s="122"/>
      <c r="I105" s="122"/>
      <c r="J105" s="10"/>
      <c r="K105" s="122" t="s">
        <v>97</v>
      </c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3">
        <f>'SO 02.2 - VYKUROVANIE'!J32</f>
        <v>0</v>
      </c>
      <c r="AH105" s="10"/>
      <c r="AI105" s="10"/>
      <c r="AJ105" s="10"/>
      <c r="AK105" s="10"/>
      <c r="AL105" s="10"/>
      <c r="AM105" s="10"/>
      <c r="AN105" s="123">
        <f>SUM(AG105,AT105)</f>
        <v>0</v>
      </c>
      <c r="AO105" s="10"/>
      <c r="AP105" s="10"/>
      <c r="AQ105" s="124" t="s">
        <v>90</v>
      </c>
      <c r="AR105" s="69"/>
      <c r="AS105" s="125">
        <v>0</v>
      </c>
      <c r="AT105" s="126">
        <f>ROUND(SUM(AV105:AW105),2)</f>
        <v>0</v>
      </c>
      <c r="AU105" s="127">
        <f>'SO 02.2 - VYKUROVANIE'!P127</f>
        <v>0</v>
      </c>
      <c r="AV105" s="126">
        <f>'SO 02.2 - VYKUROVANIE'!J35</f>
        <v>0</v>
      </c>
      <c r="AW105" s="126">
        <f>'SO 02.2 - VYKUROVANIE'!J36</f>
        <v>0</v>
      </c>
      <c r="AX105" s="126">
        <f>'SO 02.2 - VYKUROVANIE'!J37</f>
        <v>0</v>
      </c>
      <c r="AY105" s="126">
        <f>'SO 02.2 - VYKUROVANIE'!J38</f>
        <v>0</v>
      </c>
      <c r="AZ105" s="126">
        <f>'SO 02.2 - VYKUROVANIE'!F35</f>
        <v>0</v>
      </c>
      <c r="BA105" s="126">
        <f>'SO 02.2 - VYKUROVANIE'!F36</f>
        <v>0</v>
      </c>
      <c r="BB105" s="126">
        <f>'SO 02.2 - VYKUROVANIE'!F37</f>
        <v>0</v>
      </c>
      <c r="BC105" s="126">
        <f>'SO 02.2 - VYKUROVANIE'!F38</f>
        <v>0</v>
      </c>
      <c r="BD105" s="128">
        <f>'SO 02.2 - VYKUROVANIE'!F39</f>
        <v>0</v>
      </c>
      <c r="BE105" s="4"/>
      <c r="BT105" s="27" t="s">
        <v>91</v>
      </c>
      <c r="BV105" s="27" t="s">
        <v>82</v>
      </c>
      <c r="BW105" s="27" t="s">
        <v>113</v>
      </c>
      <c r="BX105" s="27" t="s">
        <v>109</v>
      </c>
      <c r="CL105" s="27" t="s">
        <v>1</v>
      </c>
    </row>
    <row r="106" s="4" customFormat="1" ht="16.5" customHeight="1">
      <c r="A106" s="121" t="s">
        <v>89</v>
      </c>
      <c r="B106" s="69"/>
      <c r="C106" s="10"/>
      <c r="D106" s="10"/>
      <c r="E106" s="122" t="s">
        <v>114</v>
      </c>
      <c r="F106" s="122"/>
      <c r="G106" s="122"/>
      <c r="H106" s="122"/>
      <c r="I106" s="122"/>
      <c r="J106" s="10"/>
      <c r="K106" s="122" t="s">
        <v>100</v>
      </c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3">
        <f>'SO 02.3 - REKUPERÁCIA'!J32</f>
        <v>0</v>
      </c>
      <c r="AH106" s="10"/>
      <c r="AI106" s="10"/>
      <c r="AJ106" s="10"/>
      <c r="AK106" s="10"/>
      <c r="AL106" s="10"/>
      <c r="AM106" s="10"/>
      <c r="AN106" s="123">
        <f>SUM(AG106,AT106)</f>
        <v>0</v>
      </c>
      <c r="AO106" s="10"/>
      <c r="AP106" s="10"/>
      <c r="AQ106" s="124" t="s">
        <v>90</v>
      </c>
      <c r="AR106" s="69"/>
      <c r="AS106" s="125">
        <v>0</v>
      </c>
      <c r="AT106" s="126">
        <f>ROUND(SUM(AV106:AW106),2)</f>
        <v>0</v>
      </c>
      <c r="AU106" s="127">
        <f>'SO 02.3 - REKUPERÁCIA'!P125</f>
        <v>0</v>
      </c>
      <c r="AV106" s="126">
        <f>'SO 02.3 - REKUPERÁCIA'!J35</f>
        <v>0</v>
      </c>
      <c r="AW106" s="126">
        <f>'SO 02.3 - REKUPERÁCIA'!J36</f>
        <v>0</v>
      </c>
      <c r="AX106" s="126">
        <f>'SO 02.3 - REKUPERÁCIA'!J37</f>
        <v>0</v>
      </c>
      <c r="AY106" s="126">
        <f>'SO 02.3 - REKUPERÁCIA'!J38</f>
        <v>0</v>
      </c>
      <c r="AZ106" s="126">
        <f>'SO 02.3 - REKUPERÁCIA'!F35</f>
        <v>0</v>
      </c>
      <c r="BA106" s="126">
        <f>'SO 02.3 - REKUPERÁCIA'!F36</f>
        <v>0</v>
      </c>
      <c r="BB106" s="126">
        <f>'SO 02.3 - REKUPERÁCIA'!F37</f>
        <v>0</v>
      </c>
      <c r="BC106" s="126">
        <f>'SO 02.3 - REKUPERÁCIA'!F38</f>
        <v>0</v>
      </c>
      <c r="BD106" s="128">
        <f>'SO 02.3 - REKUPERÁCIA'!F39</f>
        <v>0</v>
      </c>
      <c r="BE106" s="4"/>
      <c r="BT106" s="27" t="s">
        <v>91</v>
      </c>
      <c r="BV106" s="27" t="s">
        <v>82</v>
      </c>
      <c r="BW106" s="27" t="s">
        <v>115</v>
      </c>
      <c r="BX106" s="27" t="s">
        <v>109</v>
      </c>
      <c r="CL106" s="27" t="s">
        <v>1</v>
      </c>
    </row>
    <row r="107" s="4" customFormat="1" ht="16.5" customHeight="1">
      <c r="A107" s="121" t="s">
        <v>89</v>
      </c>
      <c r="B107" s="69"/>
      <c r="C107" s="10"/>
      <c r="D107" s="10"/>
      <c r="E107" s="122" t="s">
        <v>116</v>
      </c>
      <c r="F107" s="122"/>
      <c r="G107" s="122"/>
      <c r="H107" s="122"/>
      <c r="I107" s="122"/>
      <c r="J107" s="10"/>
      <c r="K107" s="122" t="s">
        <v>103</v>
      </c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3">
        <f>'SO 02.4 - ZDRAVOTECHNIKA'!J32</f>
        <v>0</v>
      </c>
      <c r="AH107" s="10"/>
      <c r="AI107" s="10"/>
      <c r="AJ107" s="10"/>
      <c r="AK107" s="10"/>
      <c r="AL107" s="10"/>
      <c r="AM107" s="10"/>
      <c r="AN107" s="123">
        <f>SUM(AG107,AT107)</f>
        <v>0</v>
      </c>
      <c r="AO107" s="10"/>
      <c r="AP107" s="10"/>
      <c r="AQ107" s="124" t="s">
        <v>90</v>
      </c>
      <c r="AR107" s="69"/>
      <c r="AS107" s="125">
        <v>0</v>
      </c>
      <c r="AT107" s="126">
        <f>ROUND(SUM(AV107:AW107),2)</f>
        <v>0</v>
      </c>
      <c r="AU107" s="127">
        <f>'SO 02.4 - ZDRAVOTECHNIKA'!P130</f>
        <v>0</v>
      </c>
      <c r="AV107" s="126">
        <f>'SO 02.4 - ZDRAVOTECHNIKA'!J35</f>
        <v>0</v>
      </c>
      <c r="AW107" s="126">
        <f>'SO 02.4 - ZDRAVOTECHNIKA'!J36</f>
        <v>0</v>
      </c>
      <c r="AX107" s="126">
        <f>'SO 02.4 - ZDRAVOTECHNIKA'!J37</f>
        <v>0</v>
      </c>
      <c r="AY107" s="126">
        <f>'SO 02.4 - ZDRAVOTECHNIKA'!J38</f>
        <v>0</v>
      </c>
      <c r="AZ107" s="126">
        <f>'SO 02.4 - ZDRAVOTECHNIKA'!F35</f>
        <v>0</v>
      </c>
      <c r="BA107" s="126">
        <f>'SO 02.4 - ZDRAVOTECHNIKA'!F36</f>
        <v>0</v>
      </c>
      <c r="BB107" s="126">
        <f>'SO 02.4 - ZDRAVOTECHNIKA'!F37</f>
        <v>0</v>
      </c>
      <c r="BC107" s="126">
        <f>'SO 02.4 - ZDRAVOTECHNIKA'!F38</f>
        <v>0</v>
      </c>
      <c r="BD107" s="128">
        <f>'SO 02.4 - ZDRAVOTECHNIKA'!F39</f>
        <v>0</v>
      </c>
      <c r="BE107" s="4"/>
      <c r="BT107" s="27" t="s">
        <v>91</v>
      </c>
      <c r="BV107" s="27" t="s">
        <v>82</v>
      </c>
      <c r="BW107" s="27" t="s">
        <v>117</v>
      </c>
      <c r="BX107" s="27" t="s">
        <v>109</v>
      </c>
      <c r="CL107" s="27" t="s">
        <v>1</v>
      </c>
    </row>
    <row r="108" s="4" customFormat="1" ht="16.5" customHeight="1">
      <c r="A108" s="121" t="s">
        <v>89</v>
      </c>
      <c r="B108" s="69"/>
      <c r="C108" s="10"/>
      <c r="D108" s="10"/>
      <c r="E108" s="122" t="s">
        <v>118</v>
      </c>
      <c r="F108" s="122"/>
      <c r="G108" s="122"/>
      <c r="H108" s="122"/>
      <c r="I108" s="122"/>
      <c r="J108" s="10"/>
      <c r="K108" s="122" t="s">
        <v>106</v>
      </c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3">
        <f>'SO 02.5 - ELEKTRICKÁ POŽI...'!J32</f>
        <v>0</v>
      </c>
      <c r="AH108" s="10"/>
      <c r="AI108" s="10"/>
      <c r="AJ108" s="10"/>
      <c r="AK108" s="10"/>
      <c r="AL108" s="10"/>
      <c r="AM108" s="10"/>
      <c r="AN108" s="123">
        <f>SUM(AG108,AT108)</f>
        <v>0</v>
      </c>
      <c r="AO108" s="10"/>
      <c r="AP108" s="10"/>
      <c r="AQ108" s="124" t="s">
        <v>90</v>
      </c>
      <c r="AR108" s="69"/>
      <c r="AS108" s="125">
        <v>0</v>
      </c>
      <c r="AT108" s="126">
        <f>ROUND(SUM(AV108:AW108),2)</f>
        <v>0</v>
      </c>
      <c r="AU108" s="127">
        <f>'SO 02.5 - ELEKTRICKÁ POŽI...'!P122</f>
        <v>0</v>
      </c>
      <c r="AV108" s="126">
        <f>'SO 02.5 - ELEKTRICKÁ POŽI...'!J35</f>
        <v>0</v>
      </c>
      <c r="AW108" s="126">
        <f>'SO 02.5 - ELEKTRICKÁ POŽI...'!J36</f>
        <v>0</v>
      </c>
      <c r="AX108" s="126">
        <f>'SO 02.5 - ELEKTRICKÁ POŽI...'!J37</f>
        <v>0</v>
      </c>
      <c r="AY108" s="126">
        <f>'SO 02.5 - ELEKTRICKÁ POŽI...'!J38</f>
        <v>0</v>
      </c>
      <c r="AZ108" s="126">
        <f>'SO 02.5 - ELEKTRICKÁ POŽI...'!F35</f>
        <v>0</v>
      </c>
      <c r="BA108" s="126">
        <f>'SO 02.5 - ELEKTRICKÁ POŽI...'!F36</f>
        <v>0</v>
      </c>
      <c r="BB108" s="126">
        <f>'SO 02.5 - ELEKTRICKÁ POŽI...'!F37</f>
        <v>0</v>
      </c>
      <c r="BC108" s="126">
        <f>'SO 02.5 - ELEKTRICKÁ POŽI...'!F38</f>
        <v>0</v>
      </c>
      <c r="BD108" s="128">
        <f>'SO 02.5 - ELEKTRICKÁ POŽI...'!F39</f>
        <v>0</v>
      </c>
      <c r="BE108" s="4"/>
      <c r="BT108" s="27" t="s">
        <v>91</v>
      </c>
      <c r="BV108" s="27" t="s">
        <v>82</v>
      </c>
      <c r="BW108" s="27" t="s">
        <v>119</v>
      </c>
      <c r="BX108" s="27" t="s">
        <v>109</v>
      </c>
      <c r="CL108" s="27" t="s">
        <v>1</v>
      </c>
    </row>
    <row r="109" s="7" customFormat="1" ht="16.5" customHeight="1">
      <c r="A109" s="121" t="s">
        <v>89</v>
      </c>
      <c r="B109" s="109"/>
      <c r="C109" s="110"/>
      <c r="D109" s="111" t="s">
        <v>120</v>
      </c>
      <c r="E109" s="111"/>
      <c r="F109" s="111"/>
      <c r="G109" s="111"/>
      <c r="H109" s="111"/>
      <c r="I109" s="112"/>
      <c r="J109" s="111" t="s">
        <v>121</v>
      </c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4">
        <f>'SO 03 - DVOJGARÁŽ'!J30</f>
        <v>0</v>
      </c>
      <c r="AH109" s="112"/>
      <c r="AI109" s="112"/>
      <c r="AJ109" s="112"/>
      <c r="AK109" s="112"/>
      <c r="AL109" s="112"/>
      <c r="AM109" s="112"/>
      <c r="AN109" s="114">
        <f>SUM(AG109,AT109)</f>
        <v>0</v>
      </c>
      <c r="AO109" s="112"/>
      <c r="AP109" s="112"/>
      <c r="AQ109" s="115" t="s">
        <v>86</v>
      </c>
      <c r="AR109" s="109"/>
      <c r="AS109" s="116">
        <v>0</v>
      </c>
      <c r="AT109" s="117">
        <f>ROUND(SUM(AV109:AW109),2)</f>
        <v>0</v>
      </c>
      <c r="AU109" s="118">
        <f>'SO 03 - DVOJGARÁŽ'!P129</f>
        <v>0</v>
      </c>
      <c r="AV109" s="117">
        <f>'SO 03 - DVOJGARÁŽ'!J33</f>
        <v>0</v>
      </c>
      <c r="AW109" s="117">
        <f>'SO 03 - DVOJGARÁŽ'!J34</f>
        <v>0</v>
      </c>
      <c r="AX109" s="117">
        <f>'SO 03 - DVOJGARÁŽ'!J35</f>
        <v>0</v>
      </c>
      <c r="AY109" s="117">
        <f>'SO 03 - DVOJGARÁŽ'!J36</f>
        <v>0</v>
      </c>
      <c r="AZ109" s="117">
        <f>'SO 03 - DVOJGARÁŽ'!F33</f>
        <v>0</v>
      </c>
      <c r="BA109" s="117">
        <f>'SO 03 - DVOJGARÁŽ'!F34</f>
        <v>0</v>
      </c>
      <c r="BB109" s="117">
        <f>'SO 03 - DVOJGARÁŽ'!F35</f>
        <v>0</v>
      </c>
      <c r="BC109" s="117">
        <f>'SO 03 - DVOJGARÁŽ'!F36</f>
        <v>0</v>
      </c>
      <c r="BD109" s="119">
        <f>'SO 03 - DVOJGARÁŽ'!F37</f>
        <v>0</v>
      </c>
      <c r="BE109" s="7"/>
      <c r="BT109" s="120" t="s">
        <v>87</v>
      </c>
      <c r="BV109" s="120" t="s">
        <v>82</v>
      </c>
      <c r="BW109" s="120" t="s">
        <v>122</v>
      </c>
      <c r="BX109" s="120" t="s">
        <v>4</v>
      </c>
      <c r="CL109" s="120" t="s">
        <v>1</v>
      </c>
      <c r="CM109" s="120" t="s">
        <v>80</v>
      </c>
    </row>
    <row r="110" s="7" customFormat="1" ht="16.5" customHeight="1">
      <c r="A110" s="121" t="s">
        <v>89</v>
      </c>
      <c r="B110" s="109"/>
      <c r="C110" s="110"/>
      <c r="D110" s="111" t="s">
        <v>123</v>
      </c>
      <c r="E110" s="111"/>
      <c r="F110" s="111"/>
      <c r="G110" s="111"/>
      <c r="H110" s="111"/>
      <c r="I110" s="112"/>
      <c r="J110" s="111" t="s">
        <v>124</v>
      </c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4">
        <f>'SO 04 - OPORNÝ MÚR PRI SO 01'!J30</f>
        <v>0</v>
      </c>
      <c r="AH110" s="112"/>
      <c r="AI110" s="112"/>
      <c r="AJ110" s="112"/>
      <c r="AK110" s="112"/>
      <c r="AL110" s="112"/>
      <c r="AM110" s="112"/>
      <c r="AN110" s="114">
        <f>SUM(AG110,AT110)</f>
        <v>0</v>
      </c>
      <c r="AO110" s="112"/>
      <c r="AP110" s="112"/>
      <c r="AQ110" s="115" t="s">
        <v>86</v>
      </c>
      <c r="AR110" s="109"/>
      <c r="AS110" s="116">
        <v>0</v>
      </c>
      <c r="AT110" s="117">
        <f>ROUND(SUM(AV110:AW110),2)</f>
        <v>0</v>
      </c>
      <c r="AU110" s="118">
        <f>'SO 04 - OPORNÝ MÚR PRI SO 01'!P129</f>
        <v>0</v>
      </c>
      <c r="AV110" s="117">
        <f>'SO 04 - OPORNÝ MÚR PRI SO 01'!J33</f>
        <v>0</v>
      </c>
      <c r="AW110" s="117">
        <f>'SO 04 - OPORNÝ MÚR PRI SO 01'!J34</f>
        <v>0</v>
      </c>
      <c r="AX110" s="117">
        <f>'SO 04 - OPORNÝ MÚR PRI SO 01'!J35</f>
        <v>0</v>
      </c>
      <c r="AY110" s="117">
        <f>'SO 04 - OPORNÝ MÚR PRI SO 01'!J36</f>
        <v>0</v>
      </c>
      <c r="AZ110" s="117">
        <f>'SO 04 - OPORNÝ MÚR PRI SO 01'!F33</f>
        <v>0</v>
      </c>
      <c r="BA110" s="117">
        <f>'SO 04 - OPORNÝ MÚR PRI SO 01'!F34</f>
        <v>0</v>
      </c>
      <c r="BB110" s="117">
        <f>'SO 04 - OPORNÝ MÚR PRI SO 01'!F35</f>
        <v>0</v>
      </c>
      <c r="BC110" s="117">
        <f>'SO 04 - OPORNÝ MÚR PRI SO 01'!F36</f>
        <v>0</v>
      </c>
      <c r="BD110" s="119">
        <f>'SO 04 - OPORNÝ MÚR PRI SO 01'!F37</f>
        <v>0</v>
      </c>
      <c r="BE110" s="7"/>
      <c r="BT110" s="120" t="s">
        <v>87</v>
      </c>
      <c r="BV110" s="120" t="s">
        <v>82</v>
      </c>
      <c r="BW110" s="120" t="s">
        <v>125</v>
      </c>
      <c r="BX110" s="120" t="s">
        <v>4</v>
      </c>
      <c r="CL110" s="120" t="s">
        <v>1</v>
      </c>
      <c r="CM110" s="120" t="s">
        <v>80</v>
      </c>
    </row>
    <row r="111" s="7" customFormat="1" ht="16.5" customHeight="1">
      <c r="A111" s="121" t="s">
        <v>89</v>
      </c>
      <c r="B111" s="109"/>
      <c r="C111" s="110"/>
      <c r="D111" s="111" t="s">
        <v>126</v>
      </c>
      <c r="E111" s="111"/>
      <c r="F111" s="111"/>
      <c r="G111" s="111"/>
      <c r="H111" s="111"/>
      <c r="I111" s="112"/>
      <c r="J111" s="111" t="s">
        <v>127</v>
      </c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4">
        <f>'SO 05 - OPORNÝ MÚR PRI SO 02'!J30</f>
        <v>0</v>
      </c>
      <c r="AH111" s="112"/>
      <c r="AI111" s="112"/>
      <c r="AJ111" s="112"/>
      <c r="AK111" s="112"/>
      <c r="AL111" s="112"/>
      <c r="AM111" s="112"/>
      <c r="AN111" s="114">
        <f>SUM(AG111,AT111)</f>
        <v>0</v>
      </c>
      <c r="AO111" s="112"/>
      <c r="AP111" s="112"/>
      <c r="AQ111" s="115" t="s">
        <v>86</v>
      </c>
      <c r="AR111" s="109"/>
      <c r="AS111" s="116">
        <v>0</v>
      </c>
      <c r="AT111" s="117">
        <f>ROUND(SUM(AV111:AW111),2)</f>
        <v>0</v>
      </c>
      <c r="AU111" s="118">
        <f>'SO 05 - OPORNÝ MÚR PRI SO 02'!P128</f>
        <v>0</v>
      </c>
      <c r="AV111" s="117">
        <f>'SO 05 - OPORNÝ MÚR PRI SO 02'!J33</f>
        <v>0</v>
      </c>
      <c r="AW111" s="117">
        <f>'SO 05 - OPORNÝ MÚR PRI SO 02'!J34</f>
        <v>0</v>
      </c>
      <c r="AX111" s="117">
        <f>'SO 05 - OPORNÝ MÚR PRI SO 02'!J35</f>
        <v>0</v>
      </c>
      <c r="AY111" s="117">
        <f>'SO 05 - OPORNÝ MÚR PRI SO 02'!J36</f>
        <v>0</v>
      </c>
      <c r="AZ111" s="117">
        <f>'SO 05 - OPORNÝ MÚR PRI SO 02'!F33</f>
        <v>0</v>
      </c>
      <c r="BA111" s="117">
        <f>'SO 05 - OPORNÝ MÚR PRI SO 02'!F34</f>
        <v>0</v>
      </c>
      <c r="BB111" s="117">
        <f>'SO 05 - OPORNÝ MÚR PRI SO 02'!F35</f>
        <v>0</v>
      </c>
      <c r="BC111" s="117">
        <f>'SO 05 - OPORNÝ MÚR PRI SO 02'!F36</f>
        <v>0</v>
      </c>
      <c r="BD111" s="119">
        <f>'SO 05 - OPORNÝ MÚR PRI SO 02'!F37</f>
        <v>0</v>
      </c>
      <c r="BE111" s="7"/>
      <c r="BT111" s="120" t="s">
        <v>87</v>
      </c>
      <c r="BV111" s="120" t="s">
        <v>82</v>
      </c>
      <c r="BW111" s="120" t="s">
        <v>128</v>
      </c>
      <c r="BX111" s="120" t="s">
        <v>4</v>
      </c>
      <c r="CL111" s="120" t="s">
        <v>1</v>
      </c>
      <c r="CM111" s="120" t="s">
        <v>80</v>
      </c>
    </row>
    <row r="112" s="7" customFormat="1" ht="16.5" customHeight="1">
      <c r="A112" s="121" t="s">
        <v>89</v>
      </c>
      <c r="B112" s="109"/>
      <c r="C112" s="110"/>
      <c r="D112" s="111" t="s">
        <v>129</v>
      </c>
      <c r="E112" s="111"/>
      <c r="F112" s="111"/>
      <c r="G112" s="111"/>
      <c r="H112" s="111"/>
      <c r="I112" s="112"/>
      <c r="J112" s="111" t="s">
        <v>130</v>
      </c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4">
        <f>'SO 06 - PLATÓ 1.PP'!J30</f>
        <v>0</v>
      </c>
      <c r="AH112" s="112"/>
      <c r="AI112" s="112"/>
      <c r="AJ112" s="112"/>
      <c r="AK112" s="112"/>
      <c r="AL112" s="112"/>
      <c r="AM112" s="112"/>
      <c r="AN112" s="114">
        <f>SUM(AG112,AT112)</f>
        <v>0</v>
      </c>
      <c r="AO112" s="112"/>
      <c r="AP112" s="112"/>
      <c r="AQ112" s="115" t="s">
        <v>86</v>
      </c>
      <c r="AR112" s="109"/>
      <c r="AS112" s="116">
        <v>0</v>
      </c>
      <c r="AT112" s="117">
        <f>ROUND(SUM(AV112:AW112),2)</f>
        <v>0</v>
      </c>
      <c r="AU112" s="118">
        <f>'SO 06 - PLATÓ 1.PP'!P122</f>
        <v>0</v>
      </c>
      <c r="AV112" s="117">
        <f>'SO 06 - PLATÓ 1.PP'!J33</f>
        <v>0</v>
      </c>
      <c r="AW112" s="117">
        <f>'SO 06 - PLATÓ 1.PP'!J34</f>
        <v>0</v>
      </c>
      <c r="AX112" s="117">
        <f>'SO 06 - PLATÓ 1.PP'!J35</f>
        <v>0</v>
      </c>
      <c r="AY112" s="117">
        <f>'SO 06 - PLATÓ 1.PP'!J36</f>
        <v>0</v>
      </c>
      <c r="AZ112" s="117">
        <f>'SO 06 - PLATÓ 1.PP'!F33</f>
        <v>0</v>
      </c>
      <c r="BA112" s="117">
        <f>'SO 06 - PLATÓ 1.PP'!F34</f>
        <v>0</v>
      </c>
      <c r="BB112" s="117">
        <f>'SO 06 - PLATÓ 1.PP'!F35</f>
        <v>0</v>
      </c>
      <c r="BC112" s="117">
        <f>'SO 06 - PLATÓ 1.PP'!F36</f>
        <v>0</v>
      </c>
      <c r="BD112" s="119">
        <f>'SO 06 - PLATÓ 1.PP'!F37</f>
        <v>0</v>
      </c>
      <c r="BE112" s="7"/>
      <c r="BT112" s="120" t="s">
        <v>87</v>
      </c>
      <c r="BV112" s="120" t="s">
        <v>82</v>
      </c>
      <c r="BW112" s="120" t="s">
        <v>131</v>
      </c>
      <c r="BX112" s="120" t="s">
        <v>4</v>
      </c>
      <c r="CL112" s="120" t="s">
        <v>1</v>
      </c>
      <c r="CM112" s="120" t="s">
        <v>80</v>
      </c>
    </row>
    <row r="113" s="7" customFormat="1" ht="16.5" customHeight="1">
      <c r="A113" s="121" t="s">
        <v>89</v>
      </c>
      <c r="B113" s="109"/>
      <c r="C113" s="110"/>
      <c r="D113" s="111" t="s">
        <v>132</v>
      </c>
      <c r="E113" s="111"/>
      <c r="F113" s="111"/>
      <c r="G113" s="111"/>
      <c r="H113" s="111"/>
      <c r="I113" s="112"/>
      <c r="J113" s="111" t="s">
        <v>133</v>
      </c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4">
        <f>'SO 07 - TERAPEUTICKÝ CHODNÍK'!J30</f>
        <v>0</v>
      </c>
      <c r="AH113" s="112"/>
      <c r="AI113" s="112"/>
      <c r="AJ113" s="112"/>
      <c r="AK113" s="112"/>
      <c r="AL113" s="112"/>
      <c r="AM113" s="112"/>
      <c r="AN113" s="114">
        <f>SUM(AG113,AT113)</f>
        <v>0</v>
      </c>
      <c r="AO113" s="112"/>
      <c r="AP113" s="112"/>
      <c r="AQ113" s="115" t="s">
        <v>86</v>
      </c>
      <c r="AR113" s="109"/>
      <c r="AS113" s="116">
        <v>0</v>
      </c>
      <c r="AT113" s="117">
        <f>ROUND(SUM(AV113:AW113),2)</f>
        <v>0</v>
      </c>
      <c r="AU113" s="118">
        <f>'SO 07 - TERAPEUTICKÝ CHODNÍK'!P125</f>
        <v>0</v>
      </c>
      <c r="AV113" s="117">
        <f>'SO 07 - TERAPEUTICKÝ CHODNÍK'!J33</f>
        <v>0</v>
      </c>
      <c r="AW113" s="117">
        <f>'SO 07 - TERAPEUTICKÝ CHODNÍK'!J34</f>
        <v>0</v>
      </c>
      <c r="AX113" s="117">
        <f>'SO 07 - TERAPEUTICKÝ CHODNÍK'!J35</f>
        <v>0</v>
      </c>
      <c r="AY113" s="117">
        <f>'SO 07 - TERAPEUTICKÝ CHODNÍK'!J36</f>
        <v>0</v>
      </c>
      <c r="AZ113" s="117">
        <f>'SO 07 - TERAPEUTICKÝ CHODNÍK'!F33</f>
        <v>0</v>
      </c>
      <c r="BA113" s="117">
        <f>'SO 07 - TERAPEUTICKÝ CHODNÍK'!F34</f>
        <v>0</v>
      </c>
      <c r="BB113" s="117">
        <f>'SO 07 - TERAPEUTICKÝ CHODNÍK'!F35</f>
        <v>0</v>
      </c>
      <c r="BC113" s="117">
        <f>'SO 07 - TERAPEUTICKÝ CHODNÍK'!F36</f>
        <v>0</v>
      </c>
      <c r="BD113" s="119">
        <f>'SO 07 - TERAPEUTICKÝ CHODNÍK'!F37</f>
        <v>0</v>
      </c>
      <c r="BE113" s="7"/>
      <c r="BT113" s="120" t="s">
        <v>87</v>
      </c>
      <c r="BV113" s="120" t="s">
        <v>82</v>
      </c>
      <c r="BW113" s="120" t="s">
        <v>134</v>
      </c>
      <c r="BX113" s="120" t="s">
        <v>4</v>
      </c>
      <c r="CL113" s="120" t="s">
        <v>1</v>
      </c>
      <c r="CM113" s="120" t="s">
        <v>80</v>
      </c>
    </row>
    <row r="114" s="7" customFormat="1" ht="16.5" customHeight="1">
      <c r="A114" s="121" t="s">
        <v>89</v>
      </c>
      <c r="B114" s="109"/>
      <c r="C114" s="110"/>
      <c r="D114" s="111" t="s">
        <v>135</v>
      </c>
      <c r="E114" s="111"/>
      <c r="F114" s="111"/>
      <c r="G114" s="111"/>
      <c r="H114" s="111"/>
      <c r="I114" s="112"/>
      <c r="J114" s="111" t="s">
        <v>136</v>
      </c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4">
        <f>'SO 08 - PLATÓ 1.NP'!J30</f>
        <v>0</v>
      </c>
      <c r="AH114" s="112"/>
      <c r="AI114" s="112"/>
      <c r="AJ114" s="112"/>
      <c r="AK114" s="112"/>
      <c r="AL114" s="112"/>
      <c r="AM114" s="112"/>
      <c r="AN114" s="114">
        <f>SUM(AG114,AT114)</f>
        <v>0</v>
      </c>
      <c r="AO114" s="112"/>
      <c r="AP114" s="112"/>
      <c r="AQ114" s="115" t="s">
        <v>86</v>
      </c>
      <c r="AR114" s="109"/>
      <c r="AS114" s="116">
        <v>0</v>
      </c>
      <c r="AT114" s="117">
        <f>ROUND(SUM(AV114:AW114),2)</f>
        <v>0</v>
      </c>
      <c r="AU114" s="118">
        <f>'SO 08 - PLATÓ 1.NP'!P127</f>
        <v>0</v>
      </c>
      <c r="AV114" s="117">
        <f>'SO 08 - PLATÓ 1.NP'!J33</f>
        <v>0</v>
      </c>
      <c r="AW114" s="117">
        <f>'SO 08 - PLATÓ 1.NP'!J34</f>
        <v>0</v>
      </c>
      <c r="AX114" s="117">
        <f>'SO 08 - PLATÓ 1.NP'!J35</f>
        <v>0</v>
      </c>
      <c r="AY114" s="117">
        <f>'SO 08 - PLATÓ 1.NP'!J36</f>
        <v>0</v>
      </c>
      <c r="AZ114" s="117">
        <f>'SO 08 - PLATÓ 1.NP'!F33</f>
        <v>0</v>
      </c>
      <c r="BA114" s="117">
        <f>'SO 08 - PLATÓ 1.NP'!F34</f>
        <v>0</v>
      </c>
      <c r="BB114" s="117">
        <f>'SO 08 - PLATÓ 1.NP'!F35</f>
        <v>0</v>
      </c>
      <c r="BC114" s="117">
        <f>'SO 08 - PLATÓ 1.NP'!F36</f>
        <v>0</v>
      </c>
      <c r="BD114" s="119">
        <f>'SO 08 - PLATÓ 1.NP'!F37</f>
        <v>0</v>
      </c>
      <c r="BE114" s="7"/>
      <c r="BT114" s="120" t="s">
        <v>87</v>
      </c>
      <c r="BV114" s="120" t="s">
        <v>82</v>
      </c>
      <c r="BW114" s="120" t="s">
        <v>137</v>
      </c>
      <c r="BX114" s="120" t="s">
        <v>4</v>
      </c>
      <c r="CL114" s="120" t="s">
        <v>1</v>
      </c>
      <c r="CM114" s="120" t="s">
        <v>80</v>
      </c>
    </row>
    <row r="115" s="7" customFormat="1" ht="16.5" customHeight="1">
      <c r="A115" s="121" t="s">
        <v>89</v>
      </c>
      <c r="B115" s="109"/>
      <c r="C115" s="110"/>
      <c r="D115" s="111" t="s">
        <v>138</v>
      </c>
      <c r="E115" s="111"/>
      <c r="F115" s="111"/>
      <c r="G115" s="111"/>
      <c r="H115" s="111"/>
      <c r="I115" s="112"/>
      <c r="J115" s="111" t="s">
        <v>139</v>
      </c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4">
        <f>'SO 09 - TERÉNNE ÚPRAVY'!J30</f>
        <v>0</v>
      </c>
      <c r="AH115" s="112"/>
      <c r="AI115" s="112"/>
      <c r="AJ115" s="112"/>
      <c r="AK115" s="112"/>
      <c r="AL115" s="112"/>
      <c r="AM115" s="112"/>
      <c r="AN115" s="114">
        <f>SUM(AG115,AT115)</f>
        <v>0</v>
      </c>
      <c r="AO115" s="112"/>
      <c r="AP115" s="112"/>
      <c r="AQ115" s="115" t="s">
        <v>86</v>
      </c>
      <c r="AR115" s="109"/>
      <c r="AS115" s="116">
        <v>0</v>
      </c>
      <c r="AT115" s="117">
        <f>ROUND(SUM(AV115:AW115),2)</f>
        <v>0</v>
      </c>
      <c r="AU115" s="118">
        <f>'SO 09 - TERÉNNE ÚPRAVY'!P118</f>
        <v>0</v>
      </c>
      <c r="AV115" s="117">
        <f>'SO 09 - TERÉNNE ÚPRAVY'!J33</f>
        <v>0</v>
      </c>
      <c r="AW115" s="117">
        <f>'SO 09 - TERÉNNE ÚPRAVY'!J34</f>
        <v>0</v>
      </c>
      <c r="AX115" s="117">
        <f>'SO 09 - TERÉNNE ÚPRAVY'!J35</f>
        <v>0</v>
      </c>
      <c r="AY115" s="117">
        <f>'SO 09 - TERÉNNE ÚPRAVY'!J36</f>
        <v>0</v>
      </c>
      <c r="AZ115" s="117">
        <f>'SO 09 - TERÉNNE ÚPRAVY'!F33</f>
        <v>0</v>
      </c>
      <c r="BA115" s="117">
        <f>'SO 09 - TERÉNNE ÚPRAVY'!F34</f>
        <v>0</v>
      </c>
      <c r="BB115" s="117">
        <f>'SO 09 - TERÉNNE ÚPRAVY'!F35</f>
        <v>0</v>
      </c>
      <c r="BC115" s="117">
        <f>'SO 09 - TERÉNNE ÚPRAVY'!F36</f>
        <v>0</v>
      </c>
      <c r="BD115" s="119">
        <f>'SO 09 - TERÉNNE ÚPRAVY'!F37</f>
        <v>0</v>
      </c>
      <c r="BE115" s="7"/>
      <c r="BT115" s="120" t="s">
        <v>87</v>
      </c>
      <c r="BV115" s="120" t="s">
        <v>82</v>
      </c>
      <c r="BW115" s="120" t="s">
        <v>140</v>
      </c>
      <c r="BX115" s="120" t="s">
        <v>4</v>
      </c>
      <c r="CL115" s="120" t="s">
        <v>1</v>
      </c>
      <c r="CM115" s="120" t="s">
        <v>80</v>
      </c>
    </row>
    <row r="116" s="7" customFormat="1" ht="16.5" customHeight="1">
      <c r="A116" s="121" t="s">
        <v>89</v>
      </c>
      <c r="B116" s="109"/>
      <c r="C116" s="110"/>
      <c r="D116" s="111" t="s">
        <v>141</v>
      </c>
      <c r="E116" s="111"/>
      <c r="F116" s="111"/>
      <c r="G116" s="111"/>
      <c r="H116" s="111"/>
      <c r="I116" s="112"/>
      <c r="J116" s="111" t="s">
        <v>142</v>
      </c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4">
        <f>'SO 10 - DAŽĎOVÁ KANALIZÁCIA'!J30</f>
        <v>0</v>
      </c>
      <c r="AH116" s="112"/>
      <c r="AI116" s="112"/>
      <c r="AJ116" s="112"/>
      <c r="AK116" s="112"/>
      <c r="AL116" s="112"/>
      <c r="AM116" s="112"/>
      <c r="AN116" s="114">
        <f>SUM(AG116,AT116)</f>
        <v>0</v>
      </c>
      <c r="AO116" s="112"/>
      <c r="AP116" s="112"/>
      <c r="AQ116" s="115" t="s">
        <v>86</v>
      </c>
      <c r="AR116" s="109"/>
      <c r="AS116" s="116">
        <v>0</v>
      </c>
      <c r="AT116" s="117">
        <f>ROUND(SUM(AV116:AW116),2)</f>
        <v>0</v>
      </c>
      <c r="AU116" s="118">
        <f>'SO 10 - DAŽĎOVÁ KANALIZÁCIA'!P119</f>
        <v>0</v>
      </c>
      <c r="AV116" s="117">
        <f>'SO 10 - DAŽĎOVÁ KANALIZÁCIA'!J33</f>
        <v>0</v>
      </c>
      <c r="AW116" s="117">
        <f>'SO 10 - DAŽĎOVÁ KANALIZÁCIA'!J34</f>
        <v>0</v>
      </c>
      <c r="AX116" s="117">
        <f>'SO 10 - DAŽĎOVÁ KANALIZÁCIA'!J35</f>
        <v>0</v>
      </c>
      <c r="AY116" s="117">
        <f>'SO 10 - DAŽĎOVÁ KANALIZÁCIA'!J36</f>
        <v>0</v>
      </c>
      <c r="AZ116" s="117">
        <f>'SO 10 - DAŽĎOVÁ KANALIZÁCIA'!F33</f>
        <v>0</v>
      </c>
      <c r="BA116" s="117">
        <f>'SO 10 - DAŽĎOVÁ KANALIZÁCIA'!F34</f>
        <v>0</v>
      </c>
      <c r="BB116" s="117">
        <f>'SO 10 - DAŽĎOVÁ KANALIZÁCIA'!F35</f>
        <v>0</v>
      </c>
      <c r="BC116" s="117">
        <f>'SO 10 - DAŽĎOVÁ KANALIZÁCIA'!F36</f>
        <v>0</v>
      </c>
      <c r="BD116" s="119">
        <f>'SO 10 - DAŽĎOVÁ KANALIZÁCIA'!F37</f>
        <v>0</v>
      </c>
      <c r="BE116" s="7"/>
      <c r="BT116" s="120" t="s">
        <v>87</v>
      </c>
      <c r="BV116" s="120" t="s">
        <v>82</v>
      </c>
      <c r="BW116" s="120" t="s">
        <v>143</v>
      </c>
      <c r="BX116" s="120" t="s">
        <v>4</v>
      </c>
      <c r="CL116" s="120" t="s">
        <v>1</v>
      </c>
      <c r="CM116" s="120" t="s">
        <v>80</v>
      </c>
    </row>
    <row r="117" s="7" customFormat="1" ht="16.5" customHeight="1">
      <c r="A117" s="121" t="s">
        <v>89</v>
      </c>
      <c r="B117" s="109"/>
      <c r="C117" s="110"/>
      <c r="D117" s="111" t="s">
        <v>144</v>
      </c>
      <c r="E117" s="111"/>
      <c r="F117" s="111"/>
      <c r="G117" s="111"/>
      <c r="H117" s="111"/>
      <c r="I117" s="112"/>
      <c r="J117" s="111" t="s">
        <v>145</v>
      </c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4">
        <f>'SO 11 - SPLAŠKOVÁ KANALIZ...'!J30</f>
        <v>0</v>
      </c>
      <c r="AH117" s="112"/>
      <c r="AI117" s="112"/>
      <c r="AJ117" s="112"/>
      <c r="AK117" s="112"/>
      <c r="AL117" s="112"/>
      <c r="AM117" s="112"/>
      <c r="AN117" s="114">
        <f>SUM(AG117,AT117)</f>
        <v>0</v>
      </c>
      <c r="AO117" s="112"/>
      <c r="AP117" s="112"/>
      <c r="AQ117" s="115" t="s">
        <v>86</v>
      </c>
      <c r="AR117" s="109"/>
      <c r="AS117" s="116">
        <v>0</v>
      </c>
      <c r="AT117" s="117">
        <f>ROUND(SUM(AV117:AW117),2)</f>
        <v>0</v>
      </c>
      <c r="AU117" s="118">
        <f>'SO 11 - SPLAŠKOVÁ KANALIZ...'!P119</f>
        <v>0</v>
      </c>
      <c r="AV117" s="117">
        <f>'SO 11 - SPLAŠKOVÁ KANALIZ...'!J33</f>
        <v>0</v>
      </c>
      <c r="AW117" s="117">
        <f>'SO 11 - SPLAŠKOVÁ KANALIZ...'!J34</f>
        <v>0</v>
      </c>
      <c r="AX117" s="117">
        <f>'SO 11 - SPLAŠKOVÁ KANALIZ...'!J35</f>
        <v>0</v>
      </c>
      <c r="AY117" s="117">
        <f>'SO 11 - SPLAŠKOVÁ KANALIZ...'!J36</f>
        <v>0</v>
      </c>
      <c r="AZ117" s="117">
        <f>'SO 11 - SPLAŠKOVÁ KANALIZ...'!F33</f>
        <v>0</v>
      </c>
      <c r="BA117" s="117">
        <f>'SO 11 - SPLAŠKOVÁ KANALIZ...'!F34</f>
        <v>0</v>
      </c>
      <c r="BB117" s="117">
        <f>'SO 11 - SPLAŠKOVÁ KANALIZ...'!F35</f>
        <v>0</v>
      </c>
      <c r="BC117" s="117">
        <f>'SO 11 - SPLAŠKOVÁ KANALIZ...'!F36</f>
        <v>0</v>
      </c>
      <c r="BD117" s="119">
        <f>'SO 11 - SPLAŠKOVÁ KANALIZ...'!F37</f>
        <v>0</v>
      </c>
      <c r="BE117" s="7"/>
      <c r="BT117" s="120" t="s">
        <v>87</v>
      </c>
      <c r="BV117" s="120" t="s">
        <v>82</v>
      </c>
      <c r="BW117" s="120" t="s">
        <v>146</v>
      </c>
      <c r="BX117" s="120" t="s">
        <v>4</v>
      </c>
      <c r="CL117" s="120" t="s">
        <v>1</v>
      </c>
      <c r="CM117" s="120" t="s">
        <v>80</v>
      </c>
    </row>
    <row r="118" s="7" customFormat="1" ht="24.75" customHeight="1">
      <c r="A118" s="121" t="s">
        <v>89</v>
      </c>
      <c r="B118" s="109"/>
      <c r="C118" s="110"/>
      <c r="D118" s="111" t="s">
        <v>147</v>
      </c>
      <c r="E118" s="111"/>
      <c r="F118" s="111"/>
      <c r="G118" s="111"/>
      <c r="H118" s="111"/>
      <c r="I118" s="112"/>
      <c r="J118" s="111" t="s">
        <v>148</v>
      </c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4">
        <f>'SO 12 - VODOVODNÁ PRÍPOJK...'!J30</f>
        <v>0</v>
      </c>
      <c r="AH118" s="112"/>
      <c r="AI118" s="112"/>
      <c r="AJ118" s="112"/>
      <c r="AK118" s="112"/>
      <c r="AL118" s="112"/>
      <c r="AM118" s="112"/>
      <c r="AN118" s="114">
        <f>SUM(AG118,AT118)</f>
        <v>0</v>
      </c>
      <c r="AO118" s="112"/>
      <c r="AP118" s="112"/>
      <c r="AQ118" s="115" t="s">
        <v>86</v>
      </c>
      <c r="AR118" s="109"/>
      <c r="AS118" s="116">
        <v>0</v>
      </c>
      <c r="AT118" s="117">
        <f>ROUND(SUM(AV118:AW118),2)</f>
        <v>0</v>
      </c>
      <c r="AU118" s="118">
        <f>'SO 12 - VODOVODNÁ PRÍPOJK...'!P119</f>
        <v>0</v>
      </c>
      <c r="AV118" s="117">
        <f>'SO 12 - VODOVODNÁ PRÍPOJK...'!J33</f>
        <v>0</v>
      </c>
      <c r="AW118" s="117">
        <f>'SO 12 - VODOVODNÁ PRÍPOJK...'!J34</f>
        <v>0</v>
      </c>
      <c r="AX118" s="117">
        <f>'SO 12 - VODOVODNÁ PRÍPOJK...'!J35</f>
        <v>0</v>
      </c>
      <c r="AY118" s="117">
        <f>'SO 12 - VODOVODNÁ PRÍPOJK...'!J36</f>
        <v>0</v>
      </c>
      <c r="AZ118" s="117">
        <f>'SO 12 - VODOVODNÁ PRÍPOJK...'!F33</f>
        <v>0</v>
      </c>
      <c r="BA118" s="117">
        <f>'SO 12 - VODOVODNÁ PRÍPOJK...'!F34</f>
        <v>0</v>
      </c>
      <c r="BB118" s="117">
        <f>'SO 12 - VODOVODNÁ PRÍPOJK...'!F35</f>
        <v>0</v>
      </c>
      <c r="BC118" s="117">
        <f>'SO 12 - VODOVODNÁ PRÍPOJK...'!F36</f>
        <v>0</v>
      </c>
      <c r="BD118" s="119">
        <f>'SO 12 - VODOVODNÁ PRÍPOJK...'!F37</f>
        <v>0</v>
      </c>
      <c r="BE118" s="7"/>
      <c r="BT118" s="120" t="s">
        <v>87</v>
      </c>
      <c r="BV118" s="120" t="s">
        <v>82</v>
      </c>
      <c r="BW118" s="120" t="s">
        <v>149</v>
      </c>
      <c r="BX118" s="120" t="s">
        <v>4</v>
      </c>
      <c r="CL118" s="120" t="s">
        <v>1</v>
      </c>
      <c r="CM118" s="120" t="s">
        <v>80</v>
      </c>
    </row>
    <row r="119" s="7" customFormat="1" ht="16.5" customHeight="1">
      <c r="A119" s="121" t="s">
        <v>89</v>
      </c>
      <c r="B119" s="109"/>
      <c r="C119" s="110"/>
      <c r="D119" s="111" t="s">
        <v>150</v>
      </c>
      <c r="E119" s="111"/>
      <c r="F119" s="111"/>
      <c r="G119" s="111"/>
      <c r="H119" s="111"/>
      <c r="I119" s="112"/>
      <c r="J119" s="111" t="s">
        <v>151</v>
      </c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4">
        <f>'SO 13 - AREÁLOVÝ ELEKTROR...'!J30</f>
        <v>0</v>
      </c>
      <c r="AH119" s="112"/>
      <c r="AI119" s="112"/>
      <c r="AJ119" s="112"/>
      <c r="AK119" s="112"/>
      <c r="AL119" s="112"/>
      <c r="AM119" s="112"/>
      <c r="AN119" s="114">
        <f>SUM(AG119,AT119)</f>
        <v>0</v>
      </c>
      <c r="AO119" s="112"/>
      <c r="AP119" s="112"/>
      <c r="AQ119" s="115" t="s">
        <v>86</v>
      </c>
      <c r="AR119" s="109"/>
      <c r="AS119" s="116">
        <v>0</v>
      </c>
      <c r="AT119" s="117">
        <f>ROUND(SUM(AV119:AW119),2)</f>
        <v>0</v>
      </c>
      <c r="AU119" s="118">
        <f>'SO 13 - AREÁLOVÝ ELEKTROR...'!P120</f>
        <v>0</v>
      </c>
      <c r="AV119" s="117">
        <f>'SO 13 - AREÁLOVÝ ELEKTROR...'!J33</f>
        <v>0</v>
      </c>
      <c r="AW119" s="117">
        <f>'SO 13 - AREÁLOVÝ ELEKTROR...'!J34</f>
        <v>0</v>
      </c>
      <c r="AX119" s="117">
        <f>'SO 13 - AREÁLOVÝ ELEKTROR...'!J35</f>
        <v>0</v>
      </c>
      <c r="AY119" s="117">
        <f>'SO 13 - AREÁLOVÝ ELEKTROR...'!J36</f>
        <v>0</v>
      </c>
      <c r="AZ119" s="117">
        <f>'SO 13 - AREÁLOVÝ ELEKTROR...'!F33</f>
        <v>0</v>
      </c>
      <c r="BA119" s="117">
        <f>'SO 13 - AREÁLOVÝ ELEKTROR...'!F34</f>
        <v>0</v>
      </c>
      <c r="BB119" s="117">
        <f>'SO 13 - AREÁLOVÝ ELEKTROR...'!F35</f>
        <v>0</v>
      </c>
      <c r="BC119" s="117">
        <f>'SO 13 - AREÁLOVÝ ELEKTROR...'!F36</f>
        <v>0</v>
      </c>
      <c r="BD119" s="119">
        <f>'SO 13 - AREÁLOVÝ ELEKTROR...'!F37</f>
        <v>0</v>
      </c>
      <c r="BE119" s="7"/>
      <c r="BT119" s="120" t="s">
        <v>87</v>
      </c>
      <c r="BV119" s="120" t="s">
        <v>82</v>
      </c>
      <c r="BW119" s="120" t="s">
        <v>152</v>
      </c>
      <c r="BX119" s="120" t="s">
        <v>4</v>
      </c>
      <c r="CL119" s="120" t="s">
        <v>1</v>
      </c>
      <c r="CM119" s="120" t="s">
        <v>80</v>
      </c>
    </row>
    <row r="120" s="7" customFormat="1" ht="16.5" customHeight="1">
      <c r="A120" s="121" t="s">
        <v>89</v>
      </c>
      <c r="B120" s="109"/>
      <c r="C120" s="110"/>
      <c r="D120" s="111" t="s">
        <v>153</v>
      </c>
      <c r="E120" s="111"/>
      <c r="F120" s="111"/>
      <c r="G120" s="111"/>
      <c r="H120" s="111"/>
      <c r="I120" s="112"/>
      <c r="J120" s="111" t="s">
        <v>154</v>
      </c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4">
        <f>'SO 14 - AREÁLOVÉ OSVETLENIE'!J30</f>
        <v>0</v>
      </c>
      <c r="AH120" s="112"/>
      <c r="AI120" s="112"/>
      <c r="AJ120" s="112"/>
      <c r="AK120" s="112"/>
      <c r="AL120" s="112"/>
      <c r="AM120" s="112"/>
      <c r="AN120" s="114">
        <f>SUM(AG120,AT120)</f>
        <v>0</v>
      </c>
      <c r="AO120" s="112"/>
      <c r="AP120" s="112"/>
      <c r="AQ120" s="115" t="s">
        <v>86</v>
      </c>
      <c r="AR120" s="109"/>
      <c r="AS120" s="116">
        <v>0</v>
      </c>
      <c r="AT120" s="117">
        <f>ROUND(SUM(AV120:AW120),2)</f>
        <v>0</v>
      </c>
      <c r="AU120" s="118">
        <f>'SO 14 - AREÁLOVÉ OSVETLENIE'!P120</f>
        <v>0</v>
      </c>
      <c r="AV120" s="117">
        <f>'SO 14 - AREÁLOVÉ OSVETLENIE'!J33</f>
        <v>0</v>
      </c>
      <c r="AW120" s="117">
        <f>'SO 14 - AREÁLOVÉ OSVETLENIE'!J34</f>
        <v>0</v>
      </c>
      <c r="AX120" s="117">
        <f>'SO 14 - AREÁLOVÉ OSVETLENIE'!J35</f>
        <v>0</v>
      </c>
      <c r="AY120" s="117">
        <f>'SO 14 - AREÁLOVÉ OSVETLENIE'!J36</f>
        <v>0</v>
      </c>
      <c r="AZ120" s="117">
        <f>'SO 14 - AREÁLOVÉ OSVETLENIE'!F33</f>
        <v>0</v>
      </c>
      <c r="BA120" s="117">
        <f>'SO 14 - AREÁLOVÉ OSVETLENIE'!F34</f>
        <v>0</v>
      </c>
      <c r="BB120" s="117">
        <f>'SO 14 - AREÁLOVÉ OSVETLENIE'!F35</f>
        <v>0</v>
      </c>
      <c r="BC120" s="117">
        <f>'SO 14 - AREÁLOVÉ OSVETLENIE'!F36</f>
        <v>0</v>
      </c>
      <c r="BD120" s="119">
        <f>'SO 14 - AREÁLOVÉ OSVETLENIE'!F37</f>
        <v>0</v>
      </c>
      <c r="BE120" s="7"/>
      <c r="BT120" s="120" t="s">
        <v>87</v>
      </c>
      <c r="BV120" s="120" t="s">
        <v>82</v>
      </c>
      <c r="BW120" s="120" t="s">
        <v>155</v>
      </c>
      <c r="BX120" s="120" t="s">
        <v>4</v>
      </c>
      <c r="CL120" s="120" t="s">
        <v>1</v>
      </c>
      <c r="CM120" s="120" t="s">
        <v>80</v>
      </c>
    </row>
    <row r="121" s="7" customFormat="1" ht="16.5" customHeight="1">
      <c r="A121" s="121" t="s">
        <v>89</v>
      </c>
      <c r="B121" s="109"/>
      <c r="C121" s="110"/>
      <c r="D121" s="111" t="s">
        <v>156</v>
      </c>
      <c r="E121" s="111"/>
      <c r="F121" s="111"/>
      <c r="G121" s="111"/>
      <c r="H121" s="111"/>
      <c r="I121" s="112"/>
      <c r="J121" s="111" t="s">
        <v>157</v>
      </c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4">
        <f>'SO 15 - OPLOTENIE'!J30</f>
        <v>0</v>
      </c>
      <c r="AH121" s="112"/>
      <c r="AI121" s="112"/>
      <c r="AJ121" s="112"/>
      <c r="AK121" s="112"/>
      <c r="AL121" s="112"/>
      <c r="AM121" s="112"/>
      <c r="AN121" s="114">
        <f>SUM(AG121,AT121)</f>
        <v>0</v>
      </c>
      <c r="AO121" s="112"/>
      <c r="AP121" s="112"/>
      <c r="AQ121" s="115" t="s">
        <v>86</v>
      </c>
      <c r="AR121" s="109"/>
      <c r="AS121" s="129">
        <v>0</v>
      </c>
      <c r="AT121" s="130">
        <f>ROUND(SUM(AV121:AW121),2)</f>
        <v>0</v>
      </c>
      <c r="AU121" s="131">
        <f>'SO 15 - OPLOTENIE'!P123</f>
        <v>0</v>
      </c>
      <c r="AV121" s="130">
        <f>'SO 15 - OPLOTENIE'!J33</f>
        <v>0</v>
      </c>
      <c r="AW121" s="130">
        <f>'SO 15 - OPLOTENIE'!J34</f>
        <v>0</v>
      </c>
      <c r="AX121" s="130">
        <f>'SO 15 - OPLOTENIE'!J35</f>
        <v>0</v>
      </c>
      <c r="AY121" s="130">
        <f>'SO 15 - OPLOTENIE'!J36</f>
        <v>0</v>
      </c>
      <c r="AZ121" s="130">
        <f>'SO 15 - OPLOTENIE'!F33</f>
        <v>0</v>
      </c>
      <c r="BA121" s="130">
        <f>'SO 15 - OPLOTENIE'!F34</f>
        <v>0</v>
      </c>
      <c r="BB121" s="130">
        <f>'SO 15 - OPLOTENIE'!F35</f>
        <v>0</v>
      </c>
      <c r="BC121" s="130">
        <f>'SO 15 - OPLOTENIE'!F36</f>
        <v>0</v>
      </c>
      <c r="BD121" s="132">
        <f>'SO 15 - OPLOTENIE'!F37</f>
        <v>0</v>
      </c>
      <c r="BE121" s="7"/>
      <c r="BT121" s="120" t="s">
        <v>87</v>
      </c>
      <c r="BV121" s="120" t="s">
        <v>82</v>
      </c>
      <c r="BW121" s="120" t="s">
        <v>158</v>
      </c>
      <c r="BX121" s="120" t="s">
        <v>4</v>
      </c>
      <c r="CL121" s="120" t="s">
        <v>1</v>
      </c>
      <c r="CM121" s="120" t="s">
        <v>80</v>
      </c>
    </row>
    <row r="122" s="2" customFormat="1" ht="30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9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</row>
    <row r="123" s="2" customFormat="1" ht="6.96" customHeight="1">
      <c r="A123" s="38"/>
      <c r="B123" s="65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39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</row>
  </sheetData>
  <mergeCells count="146">
    <mergeCell ref="E104:I104"/>
    <mergeCell ref="K104:AF104"/>
    <mergeCell ref="E105:I105"/>
    <mergeCell ref="K105:AF105"/>
    <mergeCell ref="E106:I106"/>
    <mergeCell ref="K106:AF106"/>
    <mergeCell ref="K107:AF107"/>
    <mergeCell ref="E107:I107"/>
    <mergeCell ref="E108:I108"/>
    <mergeCell ref="K108:AF108"/>
    <mergeCell ref="D109:H109"/>
    <mergeCell ref="J109:AF109"/>
    <mergeCell ref="J110:AF110"/>
    <mergeCell ref="D110:H110"/>
    <mergeCell ref="J111:AF111"/>
    <mergeCell ref="D111:H111"/>
    <mergeCell ref="D112:H112"/>
    <mergeCell ref="J112:AF112"/>
    <mergeCell ref="D113:H113"/>
    <mergeCell ref="J113:AF113"/>
    <mergeCell ref="D114:H114"/>
    <mergeCell ref="J114:AF114"/>
    <mergeCell ref="D115:H115"/>
    <mergeCell ref="J115:AF115"/>
    <mergeCell ref="J116:AF116"/>
    <mergeCell ref="D116:H116"/>
    <mergeCell ref="J117:AF117"/>
    <mergeCell ref="D117:H117"/>
    <mergeCell ref="D118:H118"/>
    <mergeCell ref="J118:AF118"/>
    <mergeCell ref="D119:H119"/>
    <mergeCell ref="J119:AF119"/>
    <mergeCell ref="D120:H120"/>
    <mergeCell ref="J120:AF120"/>
    <mergeCell ref="D121:H121"/>
    <mergeCell ref="J121:AF121"/>
    <mergeCell ref="AN101:AP101"/>
    <mergeCell ref="AG101:AM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L85:AO85"/>
    <mergeCell ref="I92:AF92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J102:AF102"/>
    <mergeCell ref="D102:H102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G97:AM97"/>
    <mergeCell ref="AN97:AP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SO 01 - ZARIADENIE PRE SE...'!C2" display="/"/>
    <hyperlink ref="A97" location="'SO 01.1 - ELEKTRICKÉ INŠT...'!C2" display="/"/>
    <hyperlink ref="A98" location="'SO 01.2 - VYKUROVANIE'!C2" display="/"/>
    <hyperlink ref="A99" location="'SO 01.3 - REKUPERÁCIA'!C2" display="/"/>
    <hyperlink ref="A100" location="'SO 01.4 - ZDRAVOTECHNIKA'!C2" display="/"/>
    <hyperlink ref="A101" location="'SO 01.5 - ELEKTRICKÁ POŽI...'!C2" display="/"/>
    <hyperlink ref="A103" location="'SO 02 - ZARIADENIE PRE SE...'!C2" display="/"/>
    <hyperlink ref="A104" location="'SO 02.1 - ELEKTRICKÉ INŠT...'!C2" display="/"/>
    <hyperlink ref="A105" location="'SO 02.2 - VYKUROVANIE'!C2" display="/"/>
    <hyperlink ref="A106" location="'SO 02.3 - REKUPERÁCIA'!C2" display="/"/>
    <hyperlink ref="A107" location="'SO 02.4 - ZDRAVOTECHNIKA'!C2" display="/"/>
    <hyperlink ref="A108" location="'SO 02.5 - ELEKTRICKÁ POŽI...'!C2" display="/"/>
    <hyperlink ref="A109" location="'SO 03 - DVOJGARÁŽ'!C2" display="/"/>
    <hyperlink ref="A110" location="'SO 04 - OPORNÝ MÚR PRI SO 01'!C2" display="/"/>
    <hyperlink ref="A111" location="'SO 05 - OPORNÝ MÚR PRI SO 02'!C2" display="/"/>
    <hyperlink ref="A112" location="'SO 06 - PLATÓ 1.PP'!C2" display="/"/>
    <hyperlink ref="A113" location="'SO 07 - TERAPEUTICKÝ CHODNÍK'!C2" display="/"/>
    <hyperlink ref="A114" location="'SO 08 - PLATÓ 1.NP'!C2" display="/"/>
    <hyperlink ref="A115" location="'SO 09 - TERÉNNE ÚPRAVY'!C2" display="/"/>
    <hyperlink ref="A116" location="'SO 10 - DAŽĎOVÁ KANALIZÁCIA'!C2" display="/"/>
    <hyperlink ref="A117" location="'SO 11 - SPLAŠKOVÁ KANALIZ...'!C2" display="/"/>
    <hyperlink ref="A118" location="'SO 12 - VODOVODNÁ PRÍPOJK...'!C2" display="/"/>
    <hyperlink ref="A119" location="'SO 13 - AREÁLOVÝ ELEKTROR...'!C2" display="/"/>
    <hyperlink ref="A120" location="'SO 14 - AREÁLOVÉ OSVETLENIE'!C2" display="/"/>
    <hyperlink ref="A121" location="'SO 15 - OPLOTEN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2463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2489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1969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ROUND(J127,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ROUND((SUM(BE127:BE194)),  2)</f>
        <v>0</v>
      </c>
      <c r="G35" s="141"/>
      <c r="H35" s="141"/>
      <c r="I35" s="142">
        <v>0.23000000000000001</v>
      </c>
      <c r="J35" s="140">
        <f>ROUND(((SUM(BE127:BE194))*I35),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ROUND((SUM(BF127:BF194)),  2)</f>
        <v>0</v>
      </c>
      <c r="G36" s="141"/>
      <c r="H36" s="141"/>
      <c r="I36" s="142">
        <v>0.23000000000000001</v>
      </c>
      <c r="J36" s="140">
        <f>ROUND(((SUM(BF127:BF194))*I36),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ROUND((SUM(BG127:BG194)),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ROUND((SUM(BH127:BH194)),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ROUND((SUM(BI127:BI194)),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2463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02.2 - VYKUROVANIE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Rastislav Baška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J127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175</v>
      </c>
      <c r="E99" s="158"/>
      <c r="F99" s="158"/>
      <c r="G99" s="158"/>
      <c r="H99" s="158"/>
      <c r="I99" s="158"/>
      <c r="J99" s="159">
        <f>J128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1970</v>
      </c>
      <c r="E100" s="162"/>
      <c r="F100" s="162"/>
      <c r="G100" s="162"/>
      <c r="H100" s="162"/>
      <c r="I100" s="162"/>
      <c r="J100" s="163">
        <f>J129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1971</v>
      </c>
      <c r="E101" s="162"/>
      <c r="F101" s="162"/>
      <c r="G101" s="162"/>
      <c r="H101" s="162"/>
      <c r="I101" s="162"/>
      <c r="J101" s="163">
        <f>J149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1972</v>
      </c>
      <c r="E102" s="162"/>
      <c r="F102" s="162"/>
      <c r="G102" s="162"/>
      <c r="H102" s="162"/>
      <c r="I102" s="162"/>
      <c r="J102" s="163">
        <f>J160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1973</v>
      </c>
      <c r="E103" s="162"/>
      <c r="F103" s="162"/>
      <c r="G103" s="162"/>
      <c r="H103" s="162"/>
      <c r="I103" s="162"/>
      <c r="J103" s="163">
        <f>J177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1974</v>
      </c>
      <c r="E104" s="162"/>
      <c r="F104" s="162"/>
      <c r="G104" s="162"/>
      <c r="H104" s="162"/>
      <c r="I104" s="162"/>
      <c r="J104" s="163">
        <f>J186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1975</v>
      </c>
      <c r="E105" s="162"/>
      <c r="F105" s="162"/>
      <c r="G105" s="162"/>
      <c r="H105" s="162"/>
      <c r="I105" s="162"/>
      <c r="J105" s="163">
        <f>J191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191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14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134" t="str">
        <f>E7</f>
        <v>Dve novostavby zariadení pre seniorov Trnkov</v>
      </c>
      <c r="F115" s="32"/>
      <c r="G115" s="32"/>
      <c r="H115" s="32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2"/>
      <c r="C116" s="32" t="s">
        <v>160</v>
      </c>
      <c r="L116" s="22"/>
    </row>
    <row r="117" s="2" customFormat="1" ht="16.5" customHeight="1">
      <c r="A117" s="38"/>
      <c r="B117" s="39"/>
      <c r="C117" s="38"/>
      <c r="D117" s="38"/>
      <c r="E117" s="134" t="s">
        <v>2463</v>
      </c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1714</v>
      </c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72" t="str">
        <f>E11</f>
        <v>SO 02.2 - VYKUROVANIE</v>
      </c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18</v>
      </c>
      <c r="D121" s="38"/>
      <c r="E121" s="38"/>
      <c r="F121" s="27" t="str">
        <f>F14</f>
        <v xml:space="preserve">k.ú. Trnkov </v>
      </c>
      <c r="G121" s="38"/>
      <c r="H121" s="38"/>
      <c r="I121" s="32" t="s">
        <v>20</v>
      </c>
      <c r="J121" s="74" t="str">
        <f>IF(J14="","",J14)</f>
        <v>13. 9. 2024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5.65" customHeight="1">
      <c r="A123" s="38"/>
      <c r="B123" s="39"/>
      <c r="C123" s="32" t="s">
        <v>22</v>
      </c>
      <c r="D123" s="38"/>
      <c r="E123" s="38"/>
      <c r="F123" s="27" t="str">
        <f>E17</f>
        <v>ÚSVIT - ML, n.o.</v>
      </c>
      <c r="G123" s="38"/>
      <c r="H123" s="38"/>
      <c r="I123" s="32" t="s">
        <v>29</v>
      </c>
      <c r="J123" s="36" t="str">
        <f>E23</f>
        <v xml:space="preserve">mkolektiv architektura s.r.o. </v>
      </c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27</v>
      </c>
      <c r="D124" s="38"/>
      <c r="E124" s="38"/>
      <c r="F124" s="27" t="str">
        <f>IF(E20="","",E20)</f>
        <v>Vyplň údaj</v>
      </c>
      <c r="G124" s="38"/>
      <c r="H124" s="38"/>
      <c r="I124" s="32" t="s">
        <v>35</v>
      </c>
      <c r="J124" s="36" t="str">
        <f>E26</f>
        <v>Ing. Rastislav Baška</v>
      </c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64"/>
      <c r="B126" s="165"/>
      <c r="C126" s="166" t="s">
        <v>192</v>
      </c>
      <c r="D126" s="167" t="s">
        <v>65</v>
      </c>
      <c r="E126" s="167" t="s">
        <v>61</v>
      </c>
      <c r="F126" s="167" t="s">
        <v>62</v>
      </c>
      <c r="G126" s="167" t="s">
        <v>193</v>
      </c>
      <c r="H126" s="167" t="s">
        <v>194</v>
      </c>
      <c r="I126" s="167" t="s">
        <v>195</v>
      </c>
      <c r="J126" s="168" t="s">
        <v>164</v>
      </c>
      <c r="K126" s="169" t="s">
        <v>196</v>
      </c>
      <c r="L126" s="170"/>
      <c r="M126" s="91" t="s">
        <v>1</v>
      </c>
      <c r="N126" s="92" t="s">
        <v>44</v>
      </c>
      <c r="O126" s="92" t="s">
        <v>197</v>
      </c>
      <c r="P126" s="92" t="s">
        <v>198</v>
      </c>
      <c r="Q126" s="92" t="s">
        <v>199</v>
      </c>
      <c r="R126" s="92" t="s">
        <v>200</v>
      </c>
      <c r="S126" s="92" t="s">
        <v>201</v>
      </c>
      <c r="T126" s="93" t="s">
        <v>202</v>
      </c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</row>
    <row r="127" s="2" customFormat="1" ht="22.8" customHeight="1">
      <c r="A127" s="38"/>
      <c r="B127" s="39"/>
      <c r="C127" s="98" t="s">
        <v>165</v>
      </c>
      <c r="D127" s="38"/>
      <c r="E127" s="38"/>
      <c r="F127" s="38"/>
      <c r="G127" s="38"/>
      <c r="H127" s="38"/>
      <c r="I127" s="38"/>
      <c r="J127" s="171">
        <f>BK127</f>
        <v>0</v>
      </c>
      <c r="K127" s="38"/>
      <c r="L127" s="39"/>
      <c r="M127" s="94"/>
      <c r="N127" s="78"/>
      <c r="O127" s="95"/>
      <c r="P127" s="172">
        <f>P128</f>
        <v>0</v>
      </c>
      <c r="Q127" s="95"/>
      <c r="R127" s="172">
        <f>R128</f>
        <v>0</v>
      </c>
      <c r="S127" s="95"/>
      <c r="T127" s="173">
        <f>T128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79</v>
      </c>
      <c r="AU127" s="19" t="s">
        <v>166</v>
      </c>
      <c r="BK127" s="174">
        <f>BK128</f>
        <v>0</v>
      </c>
    </row>
    <row r="128" s="12" customFormat="1" ht="25.92" customHeight="1">
      <c r="A128" s="12"/>
      <c r="B128" s="175"/>
      <c r="C128" s="12"/>
      <c r="D128" s="176" t="s">
        <v>79</v>
      </c>
      <c r="E128" s="177" t="s">
        <v>952</v>
      </c>
      <c r="F128" s="177" t="s">
        <v>953</v>
      </c>
      <c r="G128" s="12"/>
      <c r="H128" s="12"/>
      <c r="I128" s="178"/>
      <c r="J128" s="179">
        <f>BK128</f>
        <v>0</v>
      </c>
      <c r="K128" s="12"/>
      <c r="L128" s="175"/>
      <c r="M128" s="180"/>
      <c r="N128" s="181"/>
      <c r="O128" s="181"/>
      <c r="P128" s="182">
        <f>P129+P149+P160+P177+P186+P191</f>
        <v>0</v>
      </c>
      <c r="Q128" s="181"/>
      <c r="R128" s="182">
        <f>R129+R149+R160+R177+R186+R191</f>
        <v>0</v>
      </c>
      <c r="S128" s="181"/>
      <c r="T128" s="183">
        <f>T129+T149+T160+T177+T186+T191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6" t="s">
        <v>91</v>
      </c>
      <c r="AT128" s="184" t="s">
        <v>79</v>
      </c>
      <c r="AU128" s="184" t="s">
        <v>80</v>
      </c>
      <c r="AY128" s="176" t="s">
        <v>205</v>
      </c>
      <c r="BK128" s="185">
        <f>BK129+BK149+BK160+BK177+BK186+BK191</f>
        <v>0</v>
      </c>
    </row>
    <row r="129" s="12" customFormat="1" ht="22.8" customHeight="1">
      <c r="A129" s="12"/>
      <c r="B129" s="175"/>
      <c r="C129" s="12"/>
      <c r="D129" s="176" t="s">
        <v>79</v>
      </c>
      <c r="E129" s="186" t="s">
        <v>1976</v>
      </c>
      <c r="F129" s="186" t="s">
        <v>1977</v>
      </c>
      <c r="G129" s="12"/>
      <c r="H129" s="12"/>
      <c r="I129" s="178"/>
      <c r="J129" s="187">
        <f>BK129</f>
        <v>0</v>
      </c>
      <c r="K129" s="12"/>
      <c r="L129" s="175"/>
      <c r="M129" s="180"/>
      <c r="N129" s="181"/>
      <c r="O129" s="181"/>
      <c r="P129" s="182">
        <f>SUM(P130:P148)</f>
        <v>0</v>
      </c>
      <c r="Q129" s="181"/>
      <c r="R129" s="182">
        <f>SUM(R130:R148)</f>
        <v>0</v>
      </c>
      <c r="S129" s="181"/>
      <c r="T129" s="183">
        <f>SUM(T130:T148)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6" t="s">
        <v>91</v>
      </c>
      <c r="AT129" s="184" t="s">
        <v>79</v>
      </c>
      <c r="AU129" s="184" t="s">
        <v>87</v>
      </c>
      <c r="AY129" s="176" t="s">
        <v>205</v>
      </c>
      <c r="BK129" s="185">
        <f>SUM(BK130:BK148)</f>
        <v>0</v>
      </c>
    </row>
    <row r="130" s="2" customFormat="1" ht="24.15" customHeight="1">
      <c r="A130" s="38"/>
      <c r="B130" s="188"/>
      <c r="C130" s="227" t="s">
        <v>87</v>
      </c>
      <c r="D130" s="227" t="s">
        <v>276</v>
      </c>
      <c r="E130" s="228" t="s">
        <v>1978</v>
      </c>
      <c r="F130" s="229" t="s">
        <v>1979</v>
      </c>
      <c r="G130" s="230" t="s">
        <v>284</v>
      </c>
      <c r="H130" s="231">
        <v>3700</v>
      </c>
      <c r="I130" s="232"/>
      <c r="J130" s="231">
        <f>ROUND(I130*H130,3)</f>
        <v>0</v>
      </c>
      <c r="K130" s="233"/>
      <c r="L130" s="234"/>
      <c r="M130" s="235" t="s">
        <v>1</v>
      </c>
      <c r="N130" s="236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401</v>
      </c>
      <c r="AT130" s="200" t="s">
        <v>276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299</v>
      </c>
      <c r="BM130" s="200" t="s">
        <v>1980</v>
      </c>
    </row>
    <row r="131" s="2" customFormat="1" ht="21.75" customHeight="1">
      <c r="A131" s="38"/>
      <c r="B131" s="188"/>
      <c r="C131" s="227" t="s">
        <v>91</v>
      </c>
      <c r="D131" s="227" t="s">
        <v>276</v>
      </c>
      <c r="E131" s="228" t="s">
        <v>1981</v>
      </c>
      <c r="F131" s="229" t="s">
        <v>1982</v>
      </c>
      <c r="G131" s="230" t="s">
        <v>265</v>
      </c>
      <c r="H131" s="231">
        <v>574.79999999999995</v>
      </c>
      <c r="I131" s="232"/>
      <c r="J131" s="231">
        <f>ROUND(I131*H131,3)</f>
        <v>0</v>
      </c>
      <c r="K131" s="233"/>
      <c r="L131" s="234"/>
      <c r="M131" s="235" t="s">
        <v>1</v>
      </c>
      <c r="N131" s="236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401</v>
      </c>
      <c r="AT131" s="200" t="s">
        <v>276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299</v>
      </c>
      <c r="BM131" s="200" t="s">
        <v>1983</v>
      </c>
    </row>
    <row r="132" s="2" customFormat="1" ht="24.15" customHeight="1">
      <c r="A132" s="38"/>
      <c r="B132" s="188"/>
      <c r="C132" s="227" t="s">
        <v>221</v>
      </c>
      <c r="D132" s="227" t="s">
        <v>276</v>
      </c>
      <c r="E132" s="228" t="s">
        <v>1984</v>
      </c>
      <c r="F132" s="229" t="s">
        <v>1985</v>
      </c>
      <c r="G132" s="230" t="s">
        <v>348</v>
      </c>
      <c r="H132" s="231">
        <v>9000</v>
      </c>
      <c r="I132" s="232"/>
      <c r="J132" s="231">
        <f>ROUND(I132*H132,3)</f>
        <v>0</v>
      </c>
      <c r="K132" s="233"/>
      <c r="L132" s="234"/>
      <c r="M132" s="235" t="s">
        <v>1</v>
      </c>
      <c r="N132" s="236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401</v>
      </c>
      <c r="AT132" s="200" t="s">
        <v>276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299</v>
      </c>
      <c r="BM132" s="200" t="s">
        <v>1986</v>
      </c>
    </row>
    <row r="133" s="2" customFormat="1" ht="16.5" customHeight="1">
      <c r="A133" s="38"/>
      <c r="B133" s="188"/>
      <c r="C133" s="227" t="s">
        <v>211</v>
      </c>
      <c r="D133" s="227" t="s">
        <v>276</v>
      </c>
      <c r="E133" s="228" t="s">
        <v>1987</v>
      </c>
      <c r="F133" s="229" t="s">
        <v>1988</v>
      </c>
      <c r="G133" s="230" t="s">
        <v>348</v>
      </c>
      <c r="H133" s="231">
        <v>1</v>
      </c>
      <c r="I133" s="232"/>
      <c r="J133" s="231">
        <f>ROUND(I133*H133,3)</f>
        <v>0</v>
      </c>
      <c r="K133" s="233"/>
      <c r="L133" s="234"/>
      <c r="M133" s="235" t="s">
        <v>1</v>
      </c>
      <c r="N133" s="236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401</v>
      </c>
      <c r="AT133" s="200" t="s">
        <v>276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299</v>
      </c>
      <c r="BM133" s="200" t="s">
        <v>1989</v>
      </c>
    </row>
    <row r="134" s="2" customFormat="1" ht="16.5" customHeight="1">
      <c r="A134" s="38"/>
      <c r="B134" s="188"/>
      <c r="C134" s="227" t="s">
        <v>231</v>
      </c>
      <c r="D134" s="227" t="s">
        <v>276</v>
      </c>
      <c r="E134" s="228" t="s">
        <v>1990</v>
      </c>
      <c r="F134" s="229" t="s">
        <v>1991</v>
      </c>
      <c r="G134" s="230" t="s">
        <v>348</v>
      </c>
      <c r="H134" s="231">
        <v>2</v>
      </c>
      <c r="I134" s="232"/>
      <c r="J134" s="231">
        <f>ROUND(I134*H134,3)</f>
        <v>0</v>
      </c>
      <c r="K134" s="233"/>
      <c r="L134" s="234"/>
      <c r="M134" s="235" t="s">
        <v>1</v>
      </c>
      <c r="N134" s="236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401</v>
      </c>
      <c r="AT134" s="200" t="s">
        <v>276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299</v>
      </c>
      <c r="BM134" s="200" t="s">
        <v>1992</v>
      </c>
    </row>
    <row r="135" s="2" customFormat="1" ht="16.5" customHeight="1">
      <c r="A135" s="38"/>
      <c r="B135" s="188"/>
      <c r="C135" s="227" t="s">
        <v>244</v>
      </c>
      <c r="D135" s="227" t="s">
        <v>276</v>
      </c>
      <c r="E135" s="228" t="s">
        <v>1993</v>
      </c>
      <c r="F135" s="229" t="s">
        <v>1994</v>
      </c>
      <c r="G135" s="230" t="s">
        <v>348</v>
      </c>
      <c r="H135" s="231">
        <v>2</v>
      </c>
      <c r="I135" s="232"/>
      <c r="J135" s="231">
        <f>ROUND(I135*H135,3)</f>
        <v>0</v>
      </c>
      <c r="K135" s="233"/>
      <c r="L135" s="234"/>
      <c r="M135" s="235" t="s">
        <v>1</v>
      </c>
      <c r="N135" s="236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401</v>
      </c>
      <c r="AT135" s="200" t="s">
        <v>276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299</v>
      </c>
      <c r="BM135" s="200" t="s">
        <v>1995</v>
      </c>
    </row>
    <row r="136" s="2" customFormat="1" ht="24.15" customHeight="1">
      <c r="A136" s="38"/>
      <c r="B136" s="188"/>
      <c r="C136" s="227" t="s">
        <v>249</v>
      </c>
      <c r="D136" s="227" t="s">
        <v>276</v>
      </c>
      <c r="E136" s="228" t="s">
        <v>1996</v>
      </c>
      <c r="F136" s="229" t="s">
        <v>1997</v>
      </c>
      <c r="G136" s="230" t="s">
        <v>1998</v>
      </c>
      <c r="H136" s="231">
        <v>5</v>
      </c>
      <c r="I136" s="232"/>
      <c r="J136" s="231">
        <f>ROUND(I136*H136,3)</f>
        <v>0</v>
      </c>
      <c r="K136" s="233"/>
      <c r="L136" s="234"/>
      <c r="M136" s="235" t="s">
        <v>1</v>
      </c>
      <c r="N136" s="236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401</v>
      </c>
      <c r="AT136" s="200" t="s">
        <v>276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299</v>
      </c>
      <c r="BM136" s="200" t="s">
        <v>1999</v>
      </c>
    </row>
    <row r="137" s="2" customFormat="1" ht="24.15" customHeight="1">
      <c r="A137" s="38"/>
      <c r="B137" s="188"/>
      <c r="C137" s="227" t="s">
        <v>254</v>
      </c>
      <c r="D137" s="227" t="s">
        <v>276</v>
      </c>
      <c r="E137" s="228" t="s">
        <v>2000</v>
      </c>
      <c r="F137" s="229" t="s">
        <v>2001</v>
      </c>
      <c r="G137" s="230" t="s">
        <v>284</v>
      </c>
      <c r="H137" s="231">
        <v>185.05000000000001</v>
      </c>
      <c r="I137" s="232"/>
      <c r="J137" s="231">
        <f>ROUND(I137*H137,3)</f>
        <v>0</v>
      </c>
      <c r="K137" s="233"/>
      <c r="L137" s="234"/>
      <c r="M137" s="235" t="s">
        <v>1</v>
      </c>
      <c r="N137" s="236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401</v>
      </c>
      <c r="AT137" s="200" t="s">
        <v>276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299</v>
      </c>
      <c r="BM137" s="200" t="s">
        <v>2002</v>
      </c>
    </row>
    <row r="138" s="2" customFormat="1" ht="24.15" customHeight="1">
      <c r="A138" s="38"/>
      <c r="B138" s="188"/>
      <c r="C138" s="227" t="s">
        <v>258</v>
      </c>
      <c r="D138" s="227" t="s">
        <v>276</v>
      </c>
      <c r="E138" s="228" t="s">
        <v>2003</v>
      </c>
      <c r="F138" s="229" t="s">
        <v>2004</v>
      </c>
      <c r="G138" s="230" t="s">
        <v>348</v>
      </c>
      <c r="H138" s="231">
        <v>90</v>
      </c>
      <c r="I138" s="232"/>
      <c r="J138" s="231">
        <f>ROUND(I138*H138,3)</f>
        <v>0</v>
      </c>
      <c r="K138" s="233"/>
      <c r="L138" s="234"/>
      <c r="M138" s="235" t="s">
        <v>1</v>
      </c>
      <c r="N138" s="236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401</v>
      </c>
      <c r="AT138" s="200" t="s">
        <v>276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299</v>
      </c>
      <c r="BM138" s="200" t="s">
        <v>2005</v>
      </c>
    </row>
    <row r="139" s="2" customFormat="1" ht="24.15" customHeight="1">
      <c r="A139" s="38"/>
      <c r="B139" s="188"/>
      <c r="C139" s="227" t="s">
        <v>262</v>
      </c>
      <c r="D139" s="227" t="s">
        <v>276</v>
      </c>
      <c r="E139" s="228" t="s">
        <v>2006</v>
      </c>
      <c r="F139" s="229" t="s">
        <v>2007</v>
      </c>
      <c r="G139" s="230" t="s">
        <v>348</v>
      </c>
      <c r="H139" s="231">
        <v>90</v>
      </c>
      <c r="I139" s="232"/>
      <c r="J139" s="231">
        <f>ROUND(I139*H139,3)</f>
        <v>0</v>
      </c>
      <c r="K139" s="233"/>
      <c r="L139" s="234"/>
      <c r="M139" s="235" t="s">
        <v>1</v>
      </c>
      <c r="N139" s="236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401</v>
      </c>
      <c r="AT139" s="200" t="s">
        <v>276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299</v>
      </c>
      <c r="BM139" s="200" t="s">
        <v>2008</v>
      </c>
    </row>
    <row r="140" s="2" customFormat="1" ht="16.5" customHeight="1">
      <c r="A140" s="38"/>
      <c r="B140" s="188"/>
      <c r="C140" s="227" t="s">
        <v>270</v>
      </c>
      <c r="D140" s="227" t="s">
        <v>276</v>
      </c>
      <c r="E140" s="228" t="s">
        <v>2009</v>
      </c>
      <c r="F140" s="229" t="s">
        <v>2010</v>
      </c>
      <c r="G140" s="230" t="s">
        <v>348</v>
      </c>
      <c r="H140" s="231">
        <v>2</v>
      </c>
      <c r="I140" s="232"/>
      <c r="J140" s="231">
        <f>ROUND(I140*H140,3)</f>
        <v>0</v>
      </c>
      <c r="K140" s="233"/>
      <c r="L140" s="234"/>
      <c r="M140" s="235" t="s">
        <v>1</v>
      </c>
      <c r="N140" s="236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401</v>
      </c>
      <c r="AT140" s="200" t="s">
        <v>276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299</v>
      </c>
      <c r="BM140" s="200" t="s">
        <v>2011</v>
      </c>
    </row>
    <row r="141" s="2" customFormat="1" ht="16.5" customHeight="1">
      <c r="A141" s="38"/>
      <c r="B141" s="188"/>
      <c r="C141" s="227" t="s">
        <v>275</v>
      </c>
      <c r="D141" s="227" t="s">
        <v>276</v>
      </c>
      <c r="E141" s="228" t="s">
        <v>2012</v>
      </c>
      <c r="F141" s="229" t="s">
        <v>2013</v>
      </c>
      <c r="G141" s="230" t="s">
        <v>348</v>
      </c>
      <c r="H141" s="231">
        <v>1</v>
      </c>
      <c r="I141" s="232"/>
      <c r="J141" s="231">
        <f>ROUND(I141*H141,3)</f>
        <v>0</v>
      </c>
      <c r="K141" s="233"/>
      <c r="L141" s="234"/>
      <c r="M141" s="235" t="s">
        <v>1</v>
      </c>
      <c r="N141" s="236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401</v>
      </c>
      <c r="AT141" s="200" t="s">
        <v>276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299</v>
      </c>
      <c r="BM141" s="200" t="s">
        <v>2014</v>
      </c>
    </row>
    <row r="142" s="2" customFormat="1" ht="16.5" customHeight="1">
      <c r="A142" s="38"/>
      <c r="B142" s="188"/>
      <c r="C142" s="227" t="s">
        <v>281</v>
      </c>
      <c r="D142" s="227" t="s">
        <v>276</v>
      </c>
      <c r="E142" s="228" t="s">
        <v>2015</v>
      </c>
      <c r="F142" s="229" t="s">
        <v>2016</v>
      </c>
      <c r="G142" s="230" t="s">
        <v>348</v>
      </c>
      <c r="H142" s="231">
        <v>2</v>
      </c>
      <c r="I142" s="232"/>
      <c r="J142" s="231">
        <f>ROUND(I142*H142,3)</f>
        <v>0</v>
      </c>
      <c r="K142" s="233"/>
      <c r="L142" s="234"/>
      <c r="M142" s="235" t="s">
        <v>1</v>
      </c>
      <c r="N142" s="236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401</v>
      </c>
      <c r="AT142" s="200" t="s">
        <v>276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299</v>
      </c>
      <c r="BM142" s="200" t="s">
        <v>2017</v>
      </c>
    </row>
    <row r="143" s="2" customFormat="1" ht="24.15" customHeight="1">
      <c r="A143" s="38"/>
      <c r="B143" s="188"/>
      <c r="C143" s="227" t="s">
        <v>287</v>
      </c>
      <c r="D143" s="227" t="s">
        <v>276</v>
      </c>
      <c r="E143" s="228" t="s">
        <v>2018</v>
      </c>
      <c r="F143" s="229" t="s">
        <v>2019</v>
      </c>
      <c r="G143" s="230" t="s">
        <v>284</v>
      </c>
      <c r="H143" s="231">
        <v>602.29999999999995</v>
      </c>
      <c r="I143" s="232"/>
      <c r="J143" s="231">
        <f>ROUND(I143*H143,3)</f>
        <v>0</v>
      </c>
      <c r="K143" s="233"/>
      <c r="L143" s="234"/>
      <c r="M143" s="235" t="s">
        <v>1</v>
      </c>
      <c r="N143" s="236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401</v>
      </c>
      <c r="AT143" s="200" t="s">
        <v>276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299</v>
      </c>
      <c r="BM143" s="200" t="s">
        <v>2020</v>
      </c>
    </row>
    <row r="144" s="2" customFormat="1" ht="33" customHeight="1">
      <c r="A144" s="38"/>
      <c r="B144" s="188"/>
      <c r="C144" s="227" t="s">
        <v>292</v>
      </c>
      <c r="D144" s="227" t="s">
        <v>276</v>
      </c>
      <c r="E144" s="228" t="s">
        <v>2021</v>
      </c>
      <c r="F144" s="229" t="s">
        <v>2022</v>
      </c>
      <c r="G144" s="230" t="s">
        <v>2023</v>
      </c>
      <c r="H144" s="231">
        <v>115.06</v>
      </c>
      <c r="I144" s="232"/>
      <c r="J144" s="231">
        <f>ROUND(I144*H144,3)</f>
        <v>0</v>
      </c>
      <c r="K144" s="233"/>
      <c r="L144" s="234"/>
      <c r="M144" s="235" t="s">
        <v>1</v>
      </c>
      <c r="N144" s="236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401</v>
      </c>
      <c r="AT144" s="200" t="s">
        <v>276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299</v>
      </c>
      <c r="BM144" s="200" t="s">
        <v>2024</v>
      </c>
    </row>
    <row r="145" s="2" customFormat="1" ht="24.15" customHeight="1">
      <c r="A145" s="38"/>
      <c r="B145" s="188"/>
      <c r="C145" s="227" t="s">
        <v>299</v>
      </c>
      <c r="D145" s="227" t="s">
        <v>276</v>
      </c>
      <c r="E145" s="228" t="s">
        <v>2025</v>
      </c>
      <c r="F145" s="229" t="s">
        <v>2026</v>
      </c>
      <c r="G145" s="230" t="s">
        <v>348</v>
      </c>
      <c r="H145" s="231">
        <v>5</v>
      </c>
      <c r="I145" s="232"/>
      <c r="J145" s="231">
        <f>ROUND(I145*H145,3)</f>
        <v>0</v>
      </c>
      <c r="K145" s="233"/>
      <c r="L145" s="234"/>
      <c r="M145" s="235" t="s">
        <v>1</v>
      </c>
      <c r="N145" s="236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401</v>
      </c>
      <c r="AT145" s="200" t="s">
        <v>276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299</v>
      </c>
      <c r="BM145" s="200" t="s">
        <v>2027</v>
      </c>
    </row>
    <row r="146" s="2" customFormat="1" ht="21.75" customHeight="1">
      <c r="A146" s="38"/>
      <c r="B146" s="188"/>
      <c r="C146" s="227" t="s">
        <v>306</v>
      </c>
      <c r="D146" s="227" t="s">
        <v>276</v>
      </c>
      <c r="E146" s="228" t="s">
        <v>2028</v>
      </c>
      <c r="F146" s="229" t="s">
        <v>2029</v>
      </c>
      <c r="G146" s="230" t="s">
        <v>348</v>
      </c>
      <c r="H146" s="231">
        <v>33</v>
      </c>
      <c r="I146" s="232"/>
      <c r="J146" s="231">
        <f>ROUND(I146*H146,3)</f>
        <v>0</v>
      </c>
      <c r="K146" s="233"/>
      <c r="L146" s="234"/>
      <c r="M146" s="235" t="s">
        <v>1</v>
      </c>
      <c r="N146" s="236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401</v>
      </c>
      <c r="AT146" s="200" t="s">
        <v>276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299</v>
      </c>
      <c r="BM146" s="200" t="s">
        <v>2030</v>
      </c>
    </row>
    <row r="147" s="2" customFormat="1" ht="24.15" customHeight="1">
      <c r="A147" s="38"/>
      <c r="B147" s="188"/>
      <c r="C147" s="227" t="s">
        <v>310</v>
      </c>
      <c r="D147" s="227" t="s">
        <v>276</v>
      </c>
      <c r="E147" s="228" t="s">
        <v>2031</v>
      </c>
      <c r="F147" s="229" t="s">
        <v>2032</v>
      </c>
      <c r="G147" s="230" t="s">
        <v>284</v>
      </c>
      <c r="H147" s="231">
        <v>13.6</v>
      </c>
      <c r="I147" s="232"/>
      <c r="J147" s="231">
        <f>ROUND(I147*H147,3)</f>
        <v>0</v>
      </c>
      <c r="K147" s="233"/>
      <c r="L147" s="234"/>
      <c r="M147" s="235" t="s">
        <v>1</v>
      </c>
      <c r="N147" s="236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401</v>
      </c>
      <c r="AT147" s="200" t="s">
        <v>276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299</v>
      </c>
      <c r="BM147" s="200" t="s">
        <v>2033</v>
      </c>
    </row>
    <row r="148" s="2" customFormat="1" ht="16.5" customHeight="1">
      <c r="A148" s="38"/>
      <c r="B148" s="188"/>
      <c r="C148" s="227" t="s">
        <v>316</v>
      </c>
      <c r="D148" s="227" t="s">
        <v>276</v>
      </c>
      <c r="E148" s="228" t="s">
        <v>2034</v>
      </c>
      <c r="F148" s="229" t="s">
        <v>2035</v>
      </c>
      <c r="G148" s="230" t="s">
        <v>348</v>
      </c>
      <c r="H148" s="231">
        <v>53</v>
      </c>
      <c r="I148" s="232"/>
      <c r="J148" s="231">
        <f>ROUND(I148*H148,3)</f>
        <v>0</v>
      </c>
      <c r="K148" s="233"/>
      <c r="L148" s="234"/>
      <c r="M148" s="235" t="s">
        <v>1</v>
      </c>
      <c r="N148" s="236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401</v>
      </c>
      <c r="AT148" s="200" t="s">
        <v>276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299</v>
      </c>
      <c r="BM148" s="200" t="s">
        <v>2036</v>
      </c>
    </row>
    <row r="149" s="12" customFormat="1" ht="22.8" customHeight="1">
      <c r="A149" s="12"/>
      <c r="B149" s="175"/>
      <c r="C149" s="12"/>
      <c r="D149" s="176" t="s">
        <v>79</v>
      </c>
      <c r="E149" s="186" t="s">
        <v>2037</v>
      </c>
      <c r="F149" s="186" t="s">
        <v>2038</v>
      </c>
      <c r="G149" s="12"/>
      <c r="H149" s="12"/>
      <c r="I149" s="178"/>
      <c r="J149" s="187">
        <f>BK149</f>
        <v>0</v>
      </c>
      <c r="K149" s="12"/>
      <c r="L149" s="175"/>
      <c r="M149" s="180"/>
      <c r="N149" s="181"/>
      <c r="O149" s="181"/>
      <c r="P149" s="182">
        <f>SUM(P150:P159)</f>
        <v>0</v>
      </c>
      <c r="Q149" s="181"/>
      <c r="R149" s="182">
        <f>SUM(R150:R159)</f>
        <v>0</v>
      </c>
      <c r="S149" s="181"/>
      <c r="T149" s="183">
        <f>SUM(T150:T159)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91</v>
      </c>
      <c r="AT149" s="184" t="s">
        <v>79</v>
      </c>
      <c r="AU149" s="184" t="s">
        <v>87</v>
      </c>
      <c r="AY149" s="176" t="s">
        <v>205</v>
      </c>
      <c r="BK149" s="185">
        <f>SUM(BK150:BK159)</f>
        <v>0</v>
      </c>
    </row>
    <row r="150" s="2" customFormat="1" ht="16.5" customHeight="1">
      <c r="A150" s="38"/>
      <c r="B150" s="188"/>
      <c r="C150" s="227" t="s">
        <v>321</v>
      </c>
      <c r="D150" s="227" t="s">
        <v>276</v>
      </c>
      <c r="E150" s="228" t="s">
        <v>2039</v>
      </c>
      <c r="F150" s="229" t="s">
        <v>2040</v>
      </c>
      <c r="G150" s="230" t="s">
        <v>284</v>
      </c>
      <c r="H150" s="231">
        <v>10.6</v>
      </c>
      <c r="I150" s="232"/>
      <c r="J150" s="231">
        <f>ROUND(I150*H150,3)</f>
        <v>0</v>
      </c>
      <c r="K150" s="233"/>
      <c r="L150" s="234"/>
      <c r="M150" s="235" t="s">
        <v>1</v>
      </c>
      <c r="N150" s="236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401</v>
      </c>
      <c r="AT150" s="200" t="s">
        <v>276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299</v>
      </c>
      <c r="BM150" s="200" t="s">
        <v>2041</v>
      </c>
    </row>
    <row r="151" s="2" customFormat="1" ht="16.5" customHeight="1">
      <c r="A151" s="38"/>
      <c r="B151" s="188"/>
      <c r="C151" s="227" t="s">
        <v>327</v>
      </c>
      <c r="D151" s="227" t="s">
        <v>276</v>
      </c>
      <c r="E151" s="228" t="s">
        <v>2042</v>
      </c>
      <c r="F151" s="229" t="s">
        <v>2043</v>
      </c>
      <c r="G151" s="230" t="s">
        <v>284</v>
      </c>
      <c r="H151" s="231">
        <v>46.799999999999997</v>
      </c>
      <c r="I151" s="232"/>
      <c r="J151" s="231">
        <f>ROUND(I151*H151,3)</f>
        <v>0</v>
      </c>
      <c r="K151" s="233"/>
      <c r="L151" s="234"/>
      <c r="M151" s="235" t="s">
        <v>1</v>
      </c>
      <c r="N151" s="236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401</v>
      </c>
      <c r="AT151" s="200" t="s">
        <v>276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299</v>
      </c>
      <c r="BM151" s="200" t="s">
        <v>2044</v>
      </c>
    </row>
    <row r="152" s="2" customFormat="1" ht="16.5" customHeight="1">
      <c r="A152" s="38"/>
      <c r="B152" s="188"/>
      <c r="C152" s="227" t="s">
        <v>333</v>
      </c>
      <c r="D152" s="227" t="s">
        <v>276</v>
      </c>
      <c r="E152" s="228" t="s">
        <v>2045</v>
      </c>
      <c r="F152" s="229" t="s">
        <v>2046</v>
      </c>
      <c r="G152" s="230" t="s">
        <v>284</v>
      </c>
      <c r="H152" s="231">
        <v>25.420000000000002</v>
      </c>
      <c r="I152" s="232"/>
      <c r="J152" s="231">
        <f>ROUND(I152*H152,3)</f>
        <v>0</v>
      </c>
      <c r="K152" s="233"/>
      <c r="L152" s="234"/>
      <c r="M152" s="235" t="s">
        <v>1</v>
      </c>
      <c r="N152" s="236" t="s">
        <v>46</v>
      </c>
      <c r="O152" s="8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401</v>
      </c>
      <c r="AT152" s="200" t="s">
        <v>276</v>
      </c>
      <c r="AU152" s="200" t="s">
        <v>91</v>
      </c>
      <c r="AY152" s="19" t="s">
        <v>205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91</v>
      </c>
      <c r="BK152" s="202">
        <f>ROUND(I152*H152,3)</f>
        <v>0</v>
      </c>
      <c r="BL152" s="19" t="s">
        <v>299</v>
      </c>
      <c r="BM152" s="200" t="s">
        <v>2047</v>
      </c>
    </row>
    <row r="153" s="2" customFormat="1" ht="16.5" customHeight="1">
      <c r="A153" s="38"/>
      <c r="B153" s="188"/>
      <c r="C153" s="227" t="s">
        <v>7</v>
      </c>
      <c r="D153" s="227" t="s">
        <v>276</v>
      </c>
      <c r="E153" s="228" t="s">
        <v>2048</v>
      </c>
      <c r="F153" s="229" t="s">
        <v>2049</v>
      </c>
      <c r="G153" s="230" t="s">
        <v>284</v>
      </c>
      <c r="H153" s="231">
        <v>26.800000000000001</v>
      </c>
      <c r="I153" s="232"/>
      <c r="J153" s="231">
        <f>ROUND(I153*H153,3)</f>
        <v>0</v>
      </c>
      <c r="K153" s="233"/>
      <c r="L153" s="234"/>
      <c r="M153" s="235" t="s">
        <v>1</v>
      </c>
      <c r="N153" s="236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401</v>
      </c>
      <c r="AT153" s="200" t="s">
        <v>276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299</v>
      </c>
      <c r="BM153" s="200" t="s">
        <v>2050</v>
      </c>
    </row>
    <row r="154" s="2" customFormat="1" ht="16.5" customHeight="1">
      <c r="A154" s="38"/>
      <c r="B154" s="188"/>
      <c r="C154" s="227" t="s">
        <v>355</v>
      </c>
      <c r="D154" s="227" t="s">
        <v>276</v>
      </c>
      <c r="E154" s="228" t="s">
        <v>2051</v>
      </c>
      <c r="F154" s="229" t="s">
        <v>2052</v>
      </c>
      <c r="G154" s="230" t="s">
        <v>348</v>
      </c>
      <c r="H154" s="231">
        <v>4</v>
      </c>
      <c r="I154" s="232"/>
      <c r="J154" s="231">
        <f>ROUND(I154*H154,3)</f>
        <v>0</v>
      </c>
      <c r="K154" s="233"/>
      <c r="L154" s="234"/>
      <c r="M154" s="235" t="s">
        <v>1</v>
      </c>
      <c r="N154" s="236" t="s">
        <v>46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401</v>
      </c>
      <c r="AT154" s="200" t="s">
        <v>276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299</v>
      </c>
      <c r="BM154" s="200" t="s">
        <v>2053</v>
      </c>
    </row>
    <row r="155" s="2" customFormat="1" ht="16.5" customHeight="1">
      <c r="A155" s="38"/>
      <c r="B155" s="188"/>
      <c r="C155" s="227" t="s">
        <v>361</v>
      </c>
      <c r="D155" s="227" t="s">
        <v>276</v>
      </c>
      <c r="E155" s="228" t="s">
        <v>2054</v>
      </c>
      <c r="F155" s="229" t="s">
        <v>2055</v>
      </c>
      <c r="G155" s="230" t="s">
        <v>348</v>
      </c>
      <c r="H155" s="231">
        <v>4</v>
      </c>
      <c r="I155" s="232"/>
      <c r="J155" s="231">
        <f>ROUND(I155*H155,3)</f>
        <v>0</v>
      </c>
      <c r="K155" s="233"/>
      <c r="L155" s="234"/>
      <c r="M155" s="235" t="s">
        <v>1</v>
      </c>
      <c r="N155" s="236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401</v>
      </c>
      <c r="AT155" s="200" t="s">
        <v>276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299</v>
      </c>
      <c r="BM155" s="200" t="s">
        <v>2056</v>
      </c>
    </row>
    <row r="156" s="2" customFormat="1" ht="16.5" customHeight="1">
      <c r="A156" s="38"/>
      <c r="B156" s="188"/>
      <c r="C156" s="227" t="s">
        <v>366</v>
      </c>
      <c r="D156" s="227" t="s">
        <v>276</v>
      </c>
      <c r="E156" s="228" t="s">
        <v>2057</v>
      </c>
      <c r="F156" s="229" t="s">
        <v>2058</v>
      </c>
      <c r="G156" s="230" t="s">
        <v>348</v>
      </c>
      <c r="H156" s="231">
        <v>4</v>
      </c>
      <c r="I156" s="232"/>
      <c r="J156" s="231">
        <f>ROUND(I156*H156,3)</f>
        <v>0</v>
      </c>
      <c r="K156" s="233"/>
      <c r="L156" s="234"/>
      <c r="M156" s="235" t="s">
        <v>1</v>
      </c>
      <c r="N156" s="236" t="s">
        <v>46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401</v>
      </c>
      <c r="AT156" s="200" t="s">
        <v>276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299</v>
      </c>
      <c r="BM156" s="200" t="s">
        <v>2059</v>
      </c>
    </row>
    <row r="157" s="2" customFormat="1" ht="16.5" customHeight="1">
      <c r="A157" s="38"/>
      <c r="B157" s="188"/>
      <c r="C157" s="227" t="s">
        <v>375</v>
      </c>
      <c r="D157" s="227" t="s">
        <v>276</v>
      </c>
      <c r="E157" s="228" t="s">
        <v>2060</v>
      </c>
      <c r="F157" s="229" t="s">
        <v>2061</v>
      </c>
      <c r="G157" s="230" t="s">
        <v>348</v>
      </c>
      <c r="H157" s="231">
        <v>2</v>
      </c>
      <c r="I157" s="232"/>
      <c r="J157" s="231">
        <f>ROUND(I157*H157,3)</f>
        <v>0</v>
      </c>
      <c r="K157" s="233"/>
      <c r="L157" s="234"/>
      <c r="M157" s="235" t="s">
        <v>1</v>
      </c>
      <c r="N157" s="236" t="s">
        <v>46</v>
      </c>
      <c r="O157" s="8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401</v>
      </c>
      <c r="AT157" s="200" t="s">
        <v>276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299</v>
      </c>
      <c r="BM157" s="200" t="s">
        <v>2062</v>
      </c>
    </row>
    <row r="158" s="2" customFormat="1" ht="16.5" customHeight="1">
      <c r="A158" s="38"/>
      <c r="B158" s="188"/>
      <c r="C158" s="227" t="s">
        <v>380</v>
      </c>
      <c r="D158" s="227" t="s">
        <v>276</v>
      </c>
      <c r="E158" s="228" t="s">
        <v>2063</v>
      </c>
      <c r="F158" s="229" t="s">
        <v>2064</v>
      </c>
      <c r="G158" s="230" t="s">
        <v>348</v>
      </c>
      <c r="H158" s="231">
        <v>2</v>
      </c>
      <c r="I158" s="232"/>
      <c r="J158" s="231">
        <f>ROUND(I158*H158,3)</f>
        <v>0</v>
      </c>
      <c r="K158" s="233"/>
      <c r="L158" s="234"/>
      <c r="M158" s="235" t="s">
        <v>1</v>
      </c>
      <c r="N158" s="236" t="s">
        <v>46</v>
      </c>
      <c r="O158" s="8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401</v>
      </c>
      <c r="AT158" s="200" t="s">
        <v>276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299</v>
      </c>
      <c r="BM158" s="200" t="s">
        <v>2065</v>
      </c>
    </row>
    <row r="159" s="2" customFormat="1" ht="16.5" customHeight="1">
      <c r="A159" s="38"/>
      <c r="B159" s="188"/>
      <c r="C159" s="227" t="s">
        <v>385</v>
      </c>
      <c r="D159" s="227" t="s">
        <v>276</v>
      </c>
      <c r="E159" s="228" t="s">
        <v>2066</v>
      </c>
      <c r="F159" s="229" t="s">
        <v>2067</v>
      </c>
      <c r="G159" s="230" t="s">
        <v>2068</v>
      </c>
      <c r="H159" s="231">
        <v>1</v>
      </c>
      <c r="I159" s="232"/>
      <c r="J159" s="231">
        <f>ROUND(I159*H159,3)</f>
        <v>0</v>
      </c>
      <c r="K159" s="233"/>
      <c r="L159" s="234"/>
      <c r="M159" s="235" t="s">
        <v>1</v>
      </c>
      <c r="N159" s="236" t="s">
        <v>46</v>
      </c>
      <c r="O159" s="8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401</v>
      </c>
      <c r="AT159" s="200" t="s">
        <v>276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299</v>
      </c>
      <c r="BM159" s="200" t="s">
        <v>2069</v>
      </c>
    </row>
    <row r="160" s="12" customFormat="1" ht="22.8" customHeight="1">
      <c r="A160" s="12"/>
      <c r="B160" s="175"/>
      <c r="C160" s="12"/>
      <c r="D160" s="176" t="s">
        <v>79</v>
      </c>
      <c r="E160" s="186" t="s">
        <v>2070</v>
      </c>
      <c r="F160" s="186" t="s">
        <v>2071</v>
      </c>
      <c r="G160" s="12"/>
      <c r="H160" s="12"/>
      <c r="I160" s="178"/>
      <c r="J160" s="187">
        <f>BK160</f>
        <v>0</v>
      </c>
      <c r="K160" s="12"/>
      <c r="L160" s="175"/>
      <c r="M160" s="180"/>
      <c r="N160" s="181"/>
      <c r="O160" s="181"/>
      <c r="P160" s="182">
        <f>SUM(P161:P176)</f>
        <v>0</v>
      </c>
      <c r="Q160" s="181"/>
      <c r="R160" s="182">
        <f>SUM(R161:R176)</f>
        <v>0</v>
      </c>
      <c r="S160" s="181"/>
      <c r="T160" s="183">
        <f>SUM(T161:T176)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6" t="s">
        <v>91</v>
      </c>
      <c r="AT160" s="184" t="s">
        <v>79</v>
      </c>
      <c r="AU160" s="184" t="s">
        <v>87</v>
      </c>
      <c r="AY160" s="176" t="s">
        <v>205</v>
      </c>
      <c r="BK160" s="185">
        <f>SUM(BK161:BK176)</f>
        <v>0</v>
      </c>
    </row>
    <row r="161" s="2" customFormat="1" ht="66.75" customHeight="1">
      <c r="A161" s="38"/>
      <c r="B161" s="188"/>
      <c r="C161" s="189" t="s">
        <v>390</v>
      </c>
      <c r="D161" s="189" t="s">
        <v>207</v>
      </c>
      <c r="E161" s="190" t="s">
        <v>1775</v>
      </c>
      <c r="F161" s="191" t="s">
        <v>2072</v>
      </c>
      <c r="G161" s="192" t="s">
        <v>348</v>
      </c>
      <c r="H161" s="193">
        <v>2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91</v>
      </c>
    </row>
    <row r="162" s="2" customFormat="1" ht="16.5" customHeight="1">
      <c r="A162" s="38"/>
      <c r="B162" s="188"/>
      <c r="C162" s="189" t="s">
        <v>395</v>
      </c>
      <c r="D162" s="189" t="s">
        <v>207</v>
      </c>
      <c r="E162" s="190" t="s">
        <v>2073</v>
      </c>
      <c r="F162" s="191" t="s">
        <v>2074</v>
      </c>
      <c r="G162" s="192" t="s">
        <v>348</v>
      </c>
      <c r="H162" s="193">
        <v>1</v>
      </c>
      <c r="I162" s="194"/>
      <c r="J162" s="193">
        <f>ROUND(I162*H162,3)</f>
        <v>0</v>
      </c>
      <c r="K162" s="195"/>
      <c r="L162" s="39"/>
      <c r="M162" s="196" t="s">
        <v>1</v>
      </c>
      <c r="N162" s="197" t="s">
        <v>46</v>
      </c>
      <c r="O162" s="8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0" t="s">
        <v>211</v>
      </c>
      <c r="AT162" s="200" t="s">
        <v>207</v>
      </c>
      <c r="AU162" s="200" t="s">
        <v>91</v>
      </c>
      <c r="AY162" s="19" t="s">
        <v>205</v>
      </c>
      <c r="BE162" s="201">
        <f>IF(N162="základná",J162,0)</f>
        <v>0</v>
      </c>
      <c r="BF162" s="201">
        <f>IF(N162="znížená",J162,0)</f>
        <v>0</v>
      </c>
      <c r="BG162" s="201">
        <f>IF(N162="zákl. prenesená",J162,0)</f>
        <v>0</v>
      </c>
      <c r="BH162" s="201">
        <f>IF(N162="zníž. prenesená",J162,0)</f>
        <v>0</v>
      </c>
      <c r="BI162" s="201">
        <f>IF(N162="nulová",J162,0)</f>
        <v>0</v>
      </c>
      <c r="BJ162" s="19" t="s">
        <v>91</v>
      </c>
      <c r="BK162" s="202">
        <f>ROUND(I162*H162,3)</f>
        <v>0</v>
      </c>
      <c r="BL162" s="19" t="s">
        <v>211</v>
      </c>
      <c r="BM162" s="200" t="s">
        <v>2075</v>
      </c>
    </row>
    <row r="163" s="2" customFormat="1" ht="16.5" customHeight="1">
      <c r="A163" s="38"/>
      <c r="B163" s="188"/>
      <c r="C163" s="189" t="s">
        <v>401</v>
      </c>
      <c r="D163" s="189" t="s">
        <v>207</v>
      </c>
      <c r="E163" s="190" t="s">
        <v>1821</v>
      </c>
      <c r="F163" s="191" t="s">
        <v>2076</v>
      </c>
      <c r="G163" s="192" t="s">
        <v>348</v>
      </c>
      <c r="H163" s="193">
        <v>2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211</v>
      </c>
    </row>
    <row r="164" s="2" customFormat="1" ht="24.15" customHeight="1">
      <c r="A164" s="38"/>
      <c r="B164" s="188"/>
      <c r="C164" s="189" t="s">
        <v>408</v>
      </c>
      <c r="D164" s="189" t="s">
        <v>207</v>
      </c>
      <c r="E164" s="190" t="s">
        <v>2077</v>
      </c>
      <c r="F164" s="191" t="s">
        <v>2078</v>
      </c>
      <c r="G164" s="192" t="s">
        <v>348</v>
      </c>
      <c r="H164" s="193">
        <v>2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46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211</v>
      </c>
      <c r="AT164" s="200" t="s">
        <v>207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211</v>
      </c>
      <c r="BM164" s="200" t="s">
        <v>2079</v>
      </c>
    </row>
    <row r="165" s="2" customFormat="1" ht="16.5" customHeight="1">
      <c r="A165" s="38"/>
      <c r="B165" s="188"/>
      <c r="C165" s="189" t="s">
        <v>414</v>
      </c>
      <c r="D165" s="189" t="s">
        <v>207</v>
      </c>
      <c r="E165" s="190" t="s">
        <v>1825</v>
      </c>
      <c r="F165" s="191" t="s">
        <v>2080</v>
      </c>
      <c r="G165" s="192" t="s">
        <v>348</v>
      </c>
      <c r="H165" s="193">
        <v>2</v>
      </c>
      <c r="I165" s="194"/>
      <c r="J165" s="193">
        <f>ROUND(I165*H165,3)</f>
        <v>0</v>
      </c>
      <c r="K165" s="195"/>
      <c r="L165" s="39"/>
      <c r="M165" s="196" t="s">
        <v>1</v>
      </c>
      <c r="N165" s="197" t="s">
        <v>46</v>
      </c>
      <c r="O165" s="8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0" t="s">
        <v>211</v>
      </c>
      <c r="AT165" s="200" t="s">
        <v>207</v>
      </c>
      <c r="AU165" s="200" t="s">
        <v>91</v>
      </c>
      <c r="AY165" s="19" t="s">
        <v>205</v>
      </c>
      <c r="BE165" s="201">
        <f>IF(N165="základná",J165,0)</f>
        <v>0</v>
      </c>
      <c r="BF165" s="201">
        <f>IF(N165="znížená",J165,0)</f>
        <v>0</v>
      </c>
      <c r="BG165" s="201">
        <f>IF(N165="zákl. prenesená",J165,0)</f>
        <v>0</v>
      </c>
      <c r="BH165" s="201">
        <f>IF(N165="zníž. prenesená",J165,0)</f>
        <v>0</v>
      </c>
      <c r="BI165" s="201">
        <f>IF(N165="nulová",J165,0)</f>
        <v>0</v>
      </c>
      <c r="BJ165" s="19" t="s">
        <v>91</v>
      </c>
      <c r="BK165" s="202">
        <f>ROUND(I165*H165,3)</f>
        <v>0</v>
      </c>
      <c r="BL165" s="19" t="s">
        <v>211</v>
      </c>
      <c r="BM165" s="200" t="s">
        <v>244</v>
      </c>
    </row>
    <row r="166" s="2" customFormat="1" ht="21.75" customHeight="1">
      <c r="A166" s="38"/>
      <c r="B166" s="188"/>
      <c r="C166" s="189" t="s">
        <v>419</v>
      </c>
      <c r="D166" s="189" t="s">
        <v>207</v>
      </c>
      <c r="E166" s="190" t="s">
        <v>1827</v>
      </c>
      <c r="F166" s="191" t="s">
        <v>2081</v>
      </c>
      <c r="G166" s="192" t="s">
        <v>348</v>
      </c>
      <c r="H166" s="193">
        <v>2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2082</v>
      </c>
    </row>
    <row r="167" s="2" customFormat="1" ht="16.5" customHeight="1">
      <c r="A167" s="38"/>
      <c r="B167" s="188"/>
      <c r="C167" s="189" t="s">
        <v>423</v>
      </c>
      <c r="D167" s="189" t="s">
        <v>207</v>
      </c>
      <c r="E167" s="190" t="s">
        <v>1829</v>
      </c>
      <c r="F167" s="191" t="s">
        <v>2083</v>
      </c>
      <c r="G167" s="192" t="s">
        <v>348</v>
      </c>
      <c r="H167" s="193">
        <v>1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46</v>
      </c>
      <c r="O167" s="8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211</v>
      </c>
      <c r="AT167" s="200" t="s">
        <v>207</v>
      </c>
      <c r="AU167" s="200" t="s">
        <v>91</v>
      </c>
      <c r="AY167" s="19" t="s">
        <v>205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91</v>
      </c>
      <c r="BK167" s="202">
        <f>ROUND(I167*H167,3)</f>
        <v>0</v>
      </c>
      <c r="BL167" s="19" t="s">
        <v>211</v>
      </c>
      <c r="BM167" s="200" t="s">
        <v>2084</v>
      </c>
    </row>
    <row r="168" s="2" customFormat="1" ht="16.5" customHeight="1">
      <c r="A168" s="38"/>
      <c r="B168" s="188"/>
      <c r="C168" s="189" t="s">
        <v>443</v>
      </c>
      <c r="D168" s="189" t="s">
        <v>207</v>
      </c>
      <c r="E168" s="190" t="s">
        <v>1833</v>
      </c>
      <c r="F168" s="191" t="s">
        <v>2085</v>
      </c>
      <c r="G168" s="192" t="s">
        <v>348</v>
      </c>
      <c r="H168" s="193">
        <v>1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46</v>
      </c>
      <c r="O168" s="8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211</v>
      </c>
      <c r="AT168" s="200" t="s">
        <v>207</v>
      </c>
      <c r="AU168" s="200" t="s">
        <v>91</v>
      </c>
      <c r="AY168" s="19" t="s">
        <v>205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91</v>
      </c>
      <c r="BK168" s="202">
        <f>ROUND(I168*H168,3)</f>
        <v>0</v>
      </c>
      <c r="BL168" s="19" t="s">
        <v>211</v>
      </c>
      <c r="BM168" s="200" t="s">
        <v>2086</v>
      </c>
    </row>
    <row r="169" s="2" customFormat="1" ht="16.5" customHeight="1">
      <c r="A169" s="38"/>
      <c r="B169" s="188"/>
      <c r="C169" s="189" t="s">
        <v>461</v>
      </c>
      <c r="D169" s="189" t="s">
        <v>207</v>
      </c>
      <c r="E169" s="190" t="s">
        <v>1835</v>
      </c>
      <c r="F169" s="191" t="s">
        <v>2087</v>
      </c>
      <c r="G169" s="192" t="s">
        <v>348</v>
      </c>
      <c r="H169" s="193">
        <v>2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2088</v>
      </c>
    </row>
    <row r="170" s="2" customFormat="1" ht="16.5" customHeight="1">
      <c r="A170" s="38"/>
      <c r="B170" s="188"/>
      <c r="C170" s="189" t="s">
        <v>465</v>
      </c>
      <c r="D170" s="189" t="s">
        <v>207</v>
      </c>
      <c r="E170" s="190" t="s">
        <v>1845</v>
      </c>
      <c r="F170" s="191" t="s">
        <v>2089</v>
      </c>
      <c r="G170" s="192" t="s">
        <v>348</v>
      </c>
      <c r="H170" s="193">
        <v>4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46</v>
      </c>
      <c r="O170" s="8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211</v>
      </c>
      <c r="AT170" s="200" t="s">
        <v>207</v>
      </c>
      <c r="AU170" s="200" t="s">
        <v>91</v>
      </c>
      <c r="AY170" s="19" t="s">
        <v>205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91</v>
      </c>
      <c r="BK170" s="202">
        <f>ROUND(I170*H170,3)</f>
        <v>0</v>
      </c>
      <c r="BL170" s="19" t="s">
        <v>211</v>
      </c>
      <c r="BM170" s="200" t="s">
        <v>2090</v>
      </c>
    </row>
    <row r="171" s="2" customFormat="1" ht="16.5" customHeight="1">
      <c r="A171" s="38"/>
      <c r="B171" s="188"/>
      <c r="C171" s="189" t="s">
        <v>470</v>
      </c>
      <c r="D171" s="189" t="s">
        <v>207</v>
      </c>
      <c r="E171" s="190" t="s">
        <v>1847</v>
      </c>
      <c r="F171" s="191" t="s">
        <v>2091</v>
      </c>
      <c r="G171" s="192" t="s">
        <v>348</v>
      </c>
      <c r="H171" s="193">
        <v>2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2092</v>
      </c>
    </row>
    <row r="172" s="2" customFormat="1" ht="16.5" customHeight="1">
      <c r="A172" s="38"/>
      <c r="B172" s="188"/>
      <c r="C172" s="189" t="s">
        <v>476</v>
      </c>
      <c r="D172" s="189" t="s">
        <v>207</v>
      </c>
      <c r="E172" s="190" t="s">
        <v>1849</v>
      </c>
      <c r="F172" s="191" t="s">
        <v>2093</v>
      </c>
      <c r="G172" s="192" t="s">
        <v>348</v>
      </c>
      <c r="H172" s="193">
        <v>1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2094</v>
      </c>
    </row>
    <row r="173" s="2" customFormat="1" ht="16.5" customHeight="1">
      <c r="A173" s="38"/>
      <c r="B173" s="188"/>
      <c r="C173" s="189" t="s">
        <v>483</v>
      </c>
      <c r="D173" s="189" t="s">
        <v>207</v>
      </c>
      <c r="E173" s="190" t="s">
        <v>1877</v>
      </c>
      <c r="F173" s="191" t="s">
        <v>2095</v>
      </c>
      <c r="G173" s="192" t="s">
        <v>348</v>
      </c>
      <c r="H173" s="193">
        <v>1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2096</v>
      </c>
    </row>
    <row r="174" s="2" customFormat="1" ht="16.5" customHeight="1">
      <c r="A174" s="38"/>
      <c r="B174" s="188"/>
      <c r="C174" s="189" t="s">
        <v>489</v>
      </c>
      <c r="D174" s="189" t="s">
        <v>207</v>
      </c>
      <c r="E174" s="190" t="s">
        <v>1889</v>
      </c>
      <c r="F174" s="191" t="s">
        <v>2097</v>
      </c>
      <c r="G174" s="192" t="s">
        <v>348</v>
      </c>
      <c r="H174" s="193">
        <v>1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2098</v>
      </c>
    </row>
    <row r="175" s="2" customFormat="1" ht="16.5" customHeight="1">
      <c r="A175" s="38"/>
      <c r="B175" s="188"/>
      <c r="C175" s="189" t="s">
        <v>495</v>
      </c>
      <c r="D175" s="189" t="s">
        <v>207</v>
      </c>
      <c r="E175" s="190" t="s">
        <v>1891</v>
      </c>
      <c r="F175" s="191" t="s">
        <v>2099</v>
      </c>
      <c r="G175" s="192" t="s">
        <v>348</v>
      </c>
      <c r="H175" s="193">
        <v>1</v>
      </c>
      <c r="I175" s="194"/>
      <c r="J175" s="193">
        <f>ROUND(I175*H175,3)</f>
        <v>0</v>
      </c>
      <c r="K175" s="195"/>
      <c r="L175" s="39"/>
      <c r="M175" s="196" t="s">
        <v>1</v>
      </c>
      <c r="N175" s="197" t="s">
        <v>46</v>
      </c>
      <c r="O175" s="8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0" t="s">
        <v>211</v>
      </c>
      <c r="AT175" s="200" t="s">
        <v>207</v>
      </c>
      <c r="AU175" s="200" t="s">
        <v>91</v>
      </c>
      <c r="AY175" s="19" t="s">
        <v>205</v>
      </c>
      <c r="BE175" s="201">
        <f>IF(N175="základná",J175,0)</f>
        <v>0</v>
      </c>
      <c r="BF175" s="201">
        <f>IF(N175="znížená",J175,0)</f>
        <v>0</v>
      </c>
      <c r="BG175" s="201">
        <f>IF(N175="zákl. prenesená",J175,0)</f>
        <v>0</v>
      </c>
      <c r="BH175" s="201">
        <f>IF(N175="zníž. prenesená",J175,0)</f>
        <v>0</v>
      </c>
      <c r="BI175" s="201">
        <f>IF(N175="nulová",J175,0)</f>
        <v>0</v>
      </c>
      <c r="BJ175" s="19" t="s">
        <v>91</v>
      </c>
      <c r="BK175" s="202">
        <f>ROUND(I175*H175,3)</f>
        <v>0</v>
      </c>
      <c r="BL175" s="19" t="s">
        <v>211</v>
      </c>
      <c r="BM175" s="200" t="s">
        <v>2100</v>
      </c>
    </row>
    <row r="176" s="2" customFormat="1" ht="24.15" customHeight="1">
      <c r="A176" s="38"/>
      <c r="B176" s="188"/>
      <c r="C176" s="189" t="s">
        <v>500</v>
      </c>
      <c r="D176" s="189" t="s">
        <v>207</v>
      </c>
      <c r="E176" s="190" t="s">
        <v>1895</v>
      </c>
      <c r="F176" s="191" t="s">
        <v>2101</v>
      </c>
      <c r="G176" s="192" t="s">
        <v>348</v>
      </c>
      <c r="H176" s="193">
        <v>2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46</v>
      </c>
      <c r="O176" s="8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211</v>
      </c>
      <c r="AT176" s="200" t="s">
        <v>207</v>
      </c>
      <c r="AU176" s="200" t="s">
        <v>91</v>
      </c>
      <c r="AY176" s="19" t="s">
        <v>205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91</v>
      </c>
      <c r="BK176" s="202">
        <f>ROUND(I176*H176,3)</f>
        <v>0</v>
      </c>
      <c r="BL176" s="19" t="s">
        <v>211</v>
      </c>
      <c r="BM176" s="200" t="s">
        <v>2102</v>
      </c>
    </row>
    <row r="177" s="12" customFormat="1" ht="22.8" customHeight="1">
      <c r="A177" s="12"/>
      <c r="B177" s="175"/>
      <c r="C177" s="12"/>
      <c r="D177" s="176" t="s">
        <v>79</v>
      </c>
      <c r="E177" s="186" t="s">
        <v>2103</v>
      </c>
      <c r="F177" s="186" t="s">
        <v>2104</v>
      </c>
      <c r="G177" s="12"/>
      <c r="H177" s="12"/>
      <c r="I177" s="178"/>
      <c r="J177" s="187">
        <f>BK177</f>
        <v>0</v>
      </c>
      <c r="K177" s="12"/>
      <c r="L177" s="175"/>
      <c r="M177" s="180"/>
      <c r="N177" s="181"/>
      <c r="O177" s="181"/>
      <c r="P177" s="182">
        <f>SUM(P178:P185)</f>
        <v>0</v>
      </c>
      <c r="Q177" s="181"/>
      <c r="R177" s="182">
        <f>SUM(R178:R185)</f>
        <v>0</v>
      </c>
      <c r="S177" s="181"/>
      <c r="T177" s="183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6" t="s">
        <v>91</v>
      </c>
      <c r="AT177" s="184" t="s">
        <v>79</v>
      </c>
      <c r="AU177" s="184" t="s">
        <v>87</v>
      </c>
      <c r="AY177" s="176" t="s">
        <v>205</v>
      </c>
      <c r="BK177" s="185">
        <f>SUM(BK178:BK185)</f>
        <v>0</v>
      </c>
    </row>
    <row r="178" s="2" customFormat="1" ht="24.15" customHeight="1">
      <c r="A178" s="38"/>
      <c r="B178" s="188"/>
      <c r="C178" s="227" t="s">
        <v>506</v>
      </c>
      <c r="D178" s="227" t="s">
        <v>276</v>
      </c>
      <c r="E178" s="228" t="s">
        <v>1978</v>
      </c>
      <c r="F178" s="229" t="s">
        <v>1979</v>
      </c>
      <c r="G178" s="230" t="s">
        <v>284</v>
      </c>
      <c r="H178" s="231">
        <v>77.200000000000003</v>
      </c>
      <c r="I178" s="232"/>
      <c r="J178" s="231">
        <f>ROUND(I178*H178,3)</f>
        <v>0</v>
      </c>
      <c r="K178" s="233"/>
      <c r="L178" s="234"/>
      <c r="M178" s="235" t="s">
        <v>1</v>
      </c>
      <c r="N178" s="236" t="s">
        <v>46</v>
      </c>
      <c r="O178" s="8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401</v>
      </c>
      <c r="AT178" s="200" t="s">
        <v>276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299</v>
      </c>
      <c r="BM178" s="200" t="s">
        <v>2105</v>
      </c>
    </row>
    <row r="179" s="2" customFormat="1" ht="24.15" customHeight="1">
      <c r="A179" s="38"/>
      <c r="B179" s="188"/>
      <c r="C179" s="189" t="s">
        <v>513</v>
      </c>
      <c r="D179" s="189" t="s">
        <v>207</v>
      </c>
      <c r="E179" s="190" t="s">
        <v>2106</v>
      </c>
      <c r="F179" s="191" t="s">
        <v>2107</v>
      </c>
      <c r="G179" s="192" t="s">
        <v>348</v>
      </c>
      <c r="H179" s="193">
        <v>9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46</v>
      </c>
      <c r="O179" s="8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299</v>
      </c>
      <c r="AT179" s="200" t="s">
        <v>207</v>
      </c>
      <c r="AU179" s="200" t="s">
        <v>91</v>
      </c>
      <c r="AY179" s="19" t="s">
        <v>205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91</v>
      </c>
      <c r="BK179" s="202">
        <f>ROUND(I179*H179,3)</f>
        <v>0</v>
      </c>
      <c r="BL179" s="19" t="s">
        <v>299</v>
      </c>
      <c r="BM179" s="200" t="s">
        <v>2108</v>
      </c>
    </row>
    <row r="180" s="14" customFormat="1">
      <c r="A180" s="14"/>
      <c r="B180" s="211"/>
      <c r="C180" s="14"/>
      <c r="D180" s="204" t="s">
        <v>213</v>
      </c>
      <c r="E180" s="212" t="s">
        <v>1</v>
      </c>
      <c r="F180" s="213" t="s">
        <v>2109</v>
      </c>
      <c r="G180" s="14"/>
      <c r="H180" s="214">
        <v>1</v>
      </c>
      <c r="I180" s="215"/>
      <c r="J180" s="14"/>
      <c r="K180" s="14"/>
      <c r="L180" s="211"/>
      <c r="M180" s="216"/>
      <c r="N180" s="217"/>
      <c r="O180" s="217"/>
      <c r="P180" s="217"/>
      <c r="Q180" s="217"/>
      <c r="R180" s="217"/>
      <c r="S180" s="217"/>
      <c r="T180" s="21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2" t="s">
        <v>213</v>
      </c>
      <c r="AU180" s="212" t="s">
        <v>91</v>
      </c>
      <c r="AV180" s="14" t="s">
        <v>91</v>
      </c>
      <c r="AW180" s="14" t="s">
        <v>33</v>
      </c>
      <c r="AX180" s="14" t="s">
        <v>80</v>
      </c>
      <c r="AY180" s="212" t="s">
        <v>205</v>
      </c>
    </row>
    <row r="181" s="14" customFormat="1">
      <c r="A181" s="14"/>
      <c r="B181" s="211"/>
      <c r="C181" s="14"/>
      <c r="D181" s="204" t="s">
        <v>213</v>
      </c>
      <c r="E181" s="212" t="s">
        <v>1</v>
      </c>
      <c r="F181" s="213" t="s">
        <v>2110</v>
      </c>
      <c r="G181" s="14"/>
      <c r="H181" s="214">
        <v>4</v>
      </c>
      <c r="I181" s="215"/>
      <c r="J181" s="14"/>
      <c r="K181" s="14"/>
      <c r="L181" s="211"/>
      <c r="M181" s="216"/>
      <c r="N181" s="217"/>
      <c r="O181" s="217"/>
      <c r="P181" s="217"/>
      <c r="Q181" s="217"/>
      <c r="R181" s="217"/>
      <c r="S181" s="217"/>
      <c r="T181" s="21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2" t="s">
        <v>213</v>
      </c>
      <c r="AU181" s="212" t="s">
        <v>91</v>
      </c>
      <c r="AV181" s="14" t="s">
        <v>91</v>
      </c>
      <c r="AW181" s="14" t="s">
        <v>33</v>
      </c>
      <c r="AX181" s="14" t="s">
        <v>80</v>
      </c>
      <c r="AY181" s="212" t="s">
        <v>205</v>
      </c>
    </row>
    <row r="182" s="14" customFormat="1">
      <c r="A182" s="14"/>
      <c r="B182" s="211"/>
      <c r="C182" s="14"/>
      <c r="D182" s="204" t="s">
        <v>213</v>
      </c>
      <c r="E182" s="212" t="s">
        <v>1</v>
      </c>
      <c r="F182" s="213" t="s">
        <v>2111</v>
      </c>
      <c r="G182" s="14"/>
      <c r="H182" s="214">
        <v>4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33</v>
      </c>
      <c r="AX182" s="14" t="s">
        <v>80</v>
      </c>
      <c r="AY182" s="212" t="s">
        <v>205</v>
      </c>
    </row>
    <row r="183" s="15" customFormat="1">
      <c r="A183" s="15"/>
      <c r="B183" s="219"/>
      <c r="C183" s="15"/>
      <c r="D183" s="204" t="s">
        <v>213</v>
      </c>
      <c r="E183" s="220" t="s">
        <v>1</v>
      </c>
      <c r="F183" s="221" t="s">
        <v>216</v>
      </c>
      <c r="G183" s="15"/>
      <c r="H183" s="222">
        <v>9</v>
      </c>
      <c r="I183" s="223"/>
      <c r="J183" s="15"/>
      <c r="K183" s="15"/>
      <c r="L183" s="219"/>
      <c r="M183" s="224"/>
      <c r="N183" s="225"/>
      <c r="O183" s="225"/>
      <c r="P183" s="225"/>
      <c r="Q183" s="225"/>
      <c r="R183" s="225"/>
      <c r="S183" s="225"/>
      <c r="T183" s="22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20" t="s">
        <v>213</v>
      </c>
      <c r="AU183" s="220" t="s">
        <v>91</v>
      </c>
      <c r="AV183" s="15" t="s">
        <v>211</v>
      </c>
      <c r="AW183" s="15" t="s">
        <v>33</v>
      </c>
      <c r="AX183" s="15" t="s">
        <v>87</v>
      </c>
      <c r="AY183" s="220" t="s">
        <v>205</v>
      </c>
    </row>
    <row r="184" s="2" customFormat="1" ht="24.15" customHeight="1">
      <c r="A184" s="38"/>
      <c r="B184" s="188"/>
      <c r="C184" s="227" t="s">
        <v>517</v>
      </c>
      <c r="D184" s="227" t="s">
        <v>276</v>
      </c>
      <c r="E184" s="228" t="s">
        <v>2112</v>
      </c>
      <c r="F184" s="229" t="s">
        <v>2113</v>
      </c>
      <c r="G184" s="230" t="s">
        <v>348</v>
      </c>
      <c r="H184" s="231">
        <v>9</v>
      </c>
      <c r="I184" s="232"/>
      <c r="J184" s="231">
        <f>ROUND(I184*H184,3)</f>
        <v>0</v>
      </c>
      <c r="K184" s="233"/>
      <c r="L184" s="234"/>
      <c r="M184" s="235" t="s">
        <v>1</v>
      </c>
      <c r="N184" s="236" t="s">
        <v>46</v>
      </c>
      <c r="O184" s="8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401</v>
      </c>
      <c r="AT184" s="200" t="s">
        <v>276</v>
      </c>
      <c r="AU184" s="200" t="s">
        <v>91</v>
      </c>
      <c r="AY184" s="19" t="s">
        <v>205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91</v>
      </c>
      <c r="BK184" s="202">
        <f>ROUND(I184*H184,3)</f>
        <v>0</v>
      </c>
      <c r="BL184" s="19" t="s">
        <v>299</v>
      </c>
      <c r="BM184" s="200" t="s">
        <v>2114</v>
      </c>
    </row>
    <row r="185" s="2" customFormat="1" ht="16.5" customHeight="1">
      <c r="A185" s="38"/>
      <c r="B185" s="188"/>
      <c r="C185" s="227" t="s">
        <v>521</v>
      </c>
      <c r="D185" s="227" t="s">
        <v>276</v>
      </c>
      <c r="E185" s="228" t="s">
        <v>2115</v>
      </c>
      <c r="F185" s="229" t="s">
        <v>2116</v>
      </c>
      <c r="G185" s="230" t="s">
        <v>348</v>
      </c>
      <c r="H185" s="231">
        <v>9</v>
      </c>
      <c r="I185" s="232"/>
      <c r="J185" s="231">
        <f>ROUND(I185*H185,3)</f>
        <v>0</v>
      </c>
      <c r="K185" s="233"/>
      <c r="L185" s="234"/>
      <c r="M185" s="235" t="s">
        <v>1</v>
      </c>
      <c r="N185" s="236" t="s">
        <v>46</v>
      </c>
      <c r="O185" s="82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401</v>
      </c>
      <c r="AT185" s="200" t="s">
        <v>276</v>
      </c>
      <c r="AU185" s="200" t="s">
        <v>91</v>
      </c>
      <c r="AY185" s="19" t="s">
        <v>205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91</v>
      </c>
      <c r="BK185" s="202">
        <f>ROUND(I185*H185,3)</f>
        <v>0</v>
      </c>
      <c r="BL185" s="19" t="s">
        <v>299</v>
      </c>
      <c r="BM185" s="200" t="s">
        <v>2117</v>
      </c>
    </row>
    <row r="186" s="12" customFormat="1" ht="22.8" customHeight="1">
      <c r="A186" s="12"/>
      <c r="B186" s="175"/>
      <c r="C186" s="12"/>
      <c r="D186" s="176" t="s">
        <v>79</v>
      </c>
      <c r="E186" s="186" t="s">
        <v>2118</v>
      </c>
      <c r="F186" s="186" t="s">
        <v>2119</v>
      </c>
      <c r="G186" s="12"/>
      <c r="H186" s="12"/>
      <c r="I186" s="178"/>
      <c r="J186" s="187">
        <f>BK186</f>
        <v>0</v>
      </c>
      <c r="K186" s="12"/>
      <c r="L186" s="175"/>
      <c r="M186" s="180"/>
      <c r="N186" s="181"/>
      <c r="O186" s="181"/>
      <c r="P186" s="182">
        <f>SUM(P187:P190)</f>
        <v>0</v>
      </c>
      <c r="Q186" s="181"/>
      <c r="R186" s="182">
        <f>SUM(R187:R190)</f>
        <v>0</v>
      </c>
      <c r="S186" s="181"/>
      <c r="T186" s="183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6" t="s">
        <v>91</v>
      </c>
      <c r="AT186" s="184" t="s">
        <v>79</v>
      </c>
      <c r="AU186" s="184" t="s">
        <v>87</v>
      </c>
      <c r="AY186" s="176" t="s">
        <v>205</v>
      </c>
      <c r="BK186" s="185">
        <f>SUM(BK187:BK190)</f>
        <v>0</v>
      </c>
    </row>
    <row r="187" s="2" customFormat="1" ht="16.5" customHeight="1">
      <c r="A187" s="38"/>
      <c r="B187" s="188"/>
      <c r="C187" s="189" t="s">
        <v>525</v>
      </c>
      <c r="D187" s="189" t="s">
        <v>207</v>
      </c>
      <c r="E187" s="190" t="s">
        <v>2120</v>
      </c>
      <c r="F187" s="191" t="s">
        <v>2121</v>
      </c>
      <c r="G187" s="192" t="s">
        <v>941</v>
      </c>
      <c r="H187" s="193">
        <v>1</v>
      </c>
      <c r="I187" s="194"/>
      <c r="J187" s="193">
        <f>ROUND(I187*H187,3)</f>
        <v>0</v>
      </c>
      <c r="K187" s="195"/>
      <c r="L187" s="39"/>
      <c r="M187" s="196" t="s">
        <v>1</v>
      </c>
      <c r="N187" s="197" t="s">
        <v>46</v>
      </c>
      <c r="O187" s="82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0" t="s">
        <v>299</v>
      </c>
      <c r="AT187" s="200" t="s">
        <v>207</v>
      </c>
      <c r="AU187" s="200" t="s">
        <v>91</v>
      </c>
      <c r="AY187" s="19" t="s">
        <v>205</v>
      </c>
      <c r="BE187" s="201">
        <f>IF(N187="základná",J187,0)</f>
        <v>0</v>
      </c>
      <c r="BF187" s="201">
        <f>IF(N187="znížená",J187,0)</f>
        <v>0</v>
      </c>
      <c r="BG187" s="201">
        <f>IF(N187="zákl. prenesená",J187,0)</f>
        <v>0</v>
      </c>
      <c r="BH187" s="201">
        <f>IF(N187="zníž. prenesená",J187,0)</f>
        <v>0</v>
      </c>
      <c r="BI187" s="201">
        <f>IF(N187="nulová",J187,0)</f>
        <v>0</v>
      </c>
      <c r="BJ187" s="19" t="s">
        <v>91</v>
      </c>
      <c r="BK187" s="202">
        <f>ROUND(I187*H187,3)</f>
        <v>0</v>
      </c>
      <c r="BL187" s="19" t="s">
        <v>299</v>
      </c>
      <c r="BM187" s="200" t="s">
        <v>2122</v>
      </c>
    </row>
    <row r="188" s="2" customFormat="1" ht="16.5" customHeight="1">
      <c r="A188" s="38"/>
      <c r="B188" s="188"/>
      <c r="C188" s="189" t="s">
        <v>533</v>
      </c>
      <c r="D188" s="189" t="s">
        <v>207</v>
      </c>
      <c r="E188" s="190" t="s">
        <v>2123</v>
      </c>
      <c r="F188" s="191" t="s">
        <v>2124</v>
      </c>
      <c r="G188" s="192" t="s">
        <v>941</v>
      </c>
      <c r="H188" s="193">
        <v>1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46</v>
      </c>
      <c r="O188" s="8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299</v>
      </c>
      <c r="AT188" s="200" t="s">
        <v>207</v>
      </c>
      <c r="AU188" s="200" t="s">
        <v>91</v>
      </c>
      <c r="AY188" s="19" t="s">
        <v>205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91</v>
      </c>
      <c r="BK188" s="202">
        <f>ROUND(I188*H188,3)</f>
        <v>0</v>
      </c>
      <c r="BL188" s="19" t="s">
        <v>299</v>
      </c>
      <c r="BM188" s="200" t="s">
        <v>2125</v>
      </c>
    </row>
    <row r="189" s="2" customFormat="1" ht="16.5" customHeight="1">
      <c r="A189" s="38"/>
      <c r="B189" s="188"/>
      <c r="C189" s="189" t="s">
        <v>537</v>
      </c>
      <c r="D189" s="189" t="s">
        <v>207</v>
      </c>
      <c r="E189" s="190" t="s">
        <v>2126</v>
      </c>
      <c r="F189" s="191" t="s">
        <v>2127</v>
      </c>
      <c r="G189" s="192" t="s">
        <v>941</v>
      </c>
      <c r="H189" s="193">
        <v>1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299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299</v>
      </c>
      <c r="BM189" s="200" t="s">
        <v>2128</v>
      </c>
    </row>
    <row r="190" s="2" customFormat="1" ht="16.5" customHeight="1">
      <c r="A190" s="38"/>
      <c r="B190" s="188"/>
      <c r="C190" s="189" t="s">
        <v>541</v>
      </c>
      <c r="D190" s="189" t="s">
        <v>207</v>
      </c>
      <c r="E190" s="190" t="s">
        <v>2129</v>
      </c>
      <c r="F190" s="191" t="s">
        <v>2130</v>
      </c>
      <c r="G190" s="192" t="s">
        <v>2131</v>
      </c>
      <c r="H190" s="193">
        <v>1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299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299</v>
      </c>
      <c r="BM190" s="200" t="s">
        <v>2132</v>
      </c>
    </row>
    <row r="191" s="12" customFormat="1" ht="22.8" customHeight="1">
      <c r="A191" s="12"/>
      <c r="B191" s="175"/>
      <c r="C191" s="12"/>
      <c r="D191" s="176" t="s">
        <v>79</v>
      </c>
      <c r="E191" s="186" t="s">
        <v>2133</v>
      </c>
      <c r="F191" s="186" t="s">
        <v>2134</v>
      </c>
      <c r="G191" s="12"/>
      <c r="H191" s="12"/>
      <c r="I191" s="178"/>
      <c r="J191" s="187">
        <f>BK191</f>
        <v>0</v>
      </c>
      <c r="K191" s="12"/>
      <c r="L191" s="175"/>
      <c r="M191" s="180"/>
      <c r="N191" s="181"/>
      <c r="O191" s="181"/>
      <c r="P191" s="182">
        <f>SUM(P192:P194)</f>
        <v>0</v>
      </c>
      <c r="Q191" s="181"/>
      <c r="R191" s="182">
        <f>SUM(R192:R194)</f>
        <v>0</v>
      </c>
      <c r="S191" s="181"/>
      <c r="T191" s="183">
        <f>SUM(T192:T194)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6" t="s">
        <v>91</v>
      </c>
      <c r="AT191" s="184" t="s">
        <v>79</v>
      </c>
      <c r="AU191" s="184" t="s">
        <v>87</v>
      </c>
      <c r="AY191" s="176" t="s">
        <v>205</v>
      </c>
      <c r="BK191" s="185">
        <f>SUM(BK192:BK194)</f>
        <v>0</v>
      </c>
    </row>
    <row r="192" s="2" customFormat="1" ht="16.5" customHeight="1">
      <c r="A192" s="38"/>
      <c r="B192" s="188"/>
      <c r="C192" s="189" t="s">
        <v>553</v>
      </c>
      <c r="D192" s="189" t="s">
        <v>207</v>
      </c>
      <c r="E192" s="190" t="s">
        <v>2135</v>
      </c>
      <c r="F192" s="191" t="s">
        <v>2136</v>
      </c>
      <c r="G192" s="192" t="s">
        <v>284</v>
      </c>
      <c r="H192" s="193">
        <v>3886.8200000000002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46</v>
      </c>
      <c r="O192" s="82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299</v>
      </c>
      <c r="AT192" s="200" t="s">
        <v>207</v>
      </c>
      <c r="AU192" s="200" t="s">
        <v>91</v>
      </c>
      <c r="AY192" s="19" t="s">
        <v>205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91</v>
      </c>
      <c r="BK192" s="202">
        <f>ROUND(I192*H192,3)</f>
        <v>0</v>
      </c>
      <c r="BL192" s="19" t="s">
        <v>299</v>
      </c>
      <c r="BM192" s="200" t="s">
        <v>2137</v>
      </c>
    </row>
    <row r="193" s="2" customFormat="1" ht="16.5" customHeight="1">
      <c r="A193" s="38"/>
      <c r="B193" s="188"/>
      <c r="C193" s="189" t="s">
        <v>559</v>
      </c>
      <c r="D193" s="189" t="s">
        <v>207</v>
      </c>
      <c r="E193" s="190" t="s">
        <v>2138</v>
      </c>
      <c r="F193" s="191" t="s">
        <v>2139</v>
      </c>
      <c r="G193" s="192" t="s">
        <v>2140</v>
      </c>
      <c r="H193" s="193">
        <v>1</v>
      </c>
      <c r="I193" s="194"/>
      <c r="J193" s="193">
        <f>ROUND(I193*H193,3)</f>
        <v>0</v>
      </c>
      <c r="K193" s="195"/>
      <c r="L193" s="39"/>
      <c r="M193" s="196" t="s">
        <v>1</v>
      </c>
      <c r="N193" s="197" t="s">
        <v>46</v>
      </c>
      <c r="O193" s="82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299</v>
      </c>
      <c r="AT193" s="200" t="s">
        <v>207</v>
      </c>
      <c r="AU193" s="200" t="s">
        <v>91</v>
      </c>
      <c r="AY193" s="19" t="s">
        <v>205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91</v>
      </c>
      <c r="BK193" s="202">
        <f>ROUND(I193*H193,3)</f>
        <v>0</v>
      </c>
      <c r="BL193" s="19" t="s">
        <v>299</v>
      </c>
      <c r="BM193" s="200" t="s">
        <v>2141</v>
      </c>
    </row>
    <row r="194" s="2" customFormat="1" ht="16.5" customHeight="1">
      <c r="A194" s="38"/>
      <c r="B194" s="188"/>
      <c r="C194" s="189" t="s">
        <v>564</v>
      </c>
      <c r="D194" s="189" t="s">
        <v>207</v>
      </c>
      <c r="E194" s="190" t="s">
        <v>2142</v>
      </c>
      <c r="F194" s="191" t="s">
        <v>2143</v>
      </c>
      <c r="G194" s="192" t="s">
        <v>941</v>
      </c>
      <c r="H194" s="193">
        <v>1</v>
      </c>
      <c r="I194" s="194"/>
      <c r="J194" s="193">
        <f>ROUND(I194*H194,3)</f>
        <v>0</v>
      </c>
      <c r="K194" s="195"/>
      <c r="L194" s="39"/>
      <c r="M194" s="245" t="s">
        <v>1</v>
      </c>
      <c r="N194" s="246" t="s">
        <v>46</v>
      </c>
      <c r="O194" s="247"/>
      <c r="P194" s="248">
        <f>O194*H194</f>
        <v>0</v>
      </c>
      <c r="Q194" s="248">
        <v>0</v>
      </c>
      <c r="R194" s="248">
        <f>Q194*H194</f>
        <v>0</v>
      </c>
      <c r="S194" s="248">
        <v>0</v>
      </c>
      <c r="T194" s="24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299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299</v>
      </c>
      <c r="BM194" s="200" t="s">
        <v>2144</v>
      </c>
    </row>
    <row r="195" s="2" customFormat="1" ht="6.96" customHeight="1">
      <c r="A195" s="38"/>
      <c r="B195" s="65"/>
      <c r="C195" s="66"/>
      <c r="D195" s="66"/>
      <c r="E195" s="66"/>
      <c r="F195" s="66"/>
      <c r="G195" s="66"/>
      <c r="H195" s="66"/>
      <c r="I195" s="66"/>
      <c r="J195" s="66"/>
      <c r="K195" s="66"/>
      <c r="L195" s="39"/>
      <c r="M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</row>
  </sheetData>
  <autoFilter ref="C126:K19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2463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2490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1969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ROUND(J125,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ROUND((SUM(BE125:BE156)),  2)</f>
        <v>0</v>
      </c>
      <c r="G35" s="141"/>
      <c r="H35" s="141"/>
      <c r="I35" s="142">
        <v>0.23000000000000001</v>
      </c>
      <c r="J35" s="140">
        <f>ROUND(((SUM(BE125:BE156))*I35),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ROUND((SUM(BF125:BF156)),  2)</f>
        <v>0</v>
      </c>
      <c r="G36" s="141"/>
      <c r="H36" s="141"/>
      <c r="I36" s="142">
        <v>0.23000000000000001</v>
      </c>
      <c r="J36" s="140">
        <f>ROUND(((SUM(BF125:BF156))*I36),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ROUND((SUM(BG125:BG156)),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ROUND((SUM(BH125:BH156)),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ROUND((SUM(BI125:BI156)),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2463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02.3 - REKUPERÁCIA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Rastislav Baška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J125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175</v>
      </c>
      <c r="E99" s="158"/>
      <c r="F99" s="158"/>
      <c r="G99" s="158"/>
      <c r="H99" s="158"/>
      <c r="I99" s="158"/>
      <c r="J99" s="159">
        <f>J126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2146</v>
      </c>
      <c r="E100" s="162"/>
      <c r="F100" s="162"/>
      <c r="G100" s="162"/>
      <c r="H100" s="162"/>
      <c r="I100" s="162"/>
      <c r="J100" s="163">
        <f>J127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2147</v>
      </c>
      <c r="E101" s="162"/>
      <c r="F101" s="162"/>
      <c r="G101" s="162"/>
      <c r="H101" s="162"/>
      <c r="I101" s="162"/>
      <c r="J101" s="163">
        <f>J144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2148</v>
      </c>
      <c r="E102" s="162"/>
      <c r="F102" s="162"/>
      <c r="G102" s="162"/>
      <c r="H102" s="162"/>
      <c r="I102" s="162"/>
      <c r="J102" s="163">
        <f>J149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2149</v>
      </c>
      <c r="E103" s="162"/>
      <c r="F103" s="162"/>
      <c r="G103" s="162"/>
      <c r="H103" s="162"/>
      <c r="I103" s="162"/>
      <c r="J103" s="163">
        <f>J152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191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14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134" t="str">
        <f>E7</f>
        <v>Dve novostavby zariadení pre seniorov Trnkov</v>
      </c>
      <c r="F113" s="32"/>
      <c r="G113" s="32"/>
      <c r="H113" s="32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2"/>
      <c r="C114" s="32" t="s">
        <v>160</v>
      </c>
      <c r="L114" s="22"/>
    </row>
    <row r="115" s="2" customFormat="1" ht="16.5" customHeight="1">
      <c r="A115" s="38"/>
      <c r="B115" s="39"/>
      <c r="C115" s="38"/>
      <c r="D115" s="38"/>
      <c r="E115" s="134" t="s">
        <v>2463</v>
      </c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1714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72" t="str">
        <f>E11</f>
        <v>SO 02.3 - REKUPERÁCIA</v>
      </c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18</v>
      </c>
      <c r="D119" s="38"/>
      <c r="E119" s="38"/>
      <c r="F119" s="27" t="str">
        <f>F14</f>
        <v xml:space="preserve">k.ú. Trnkov </v>
      </c>
      <c r="G119" s="38"/>
      <c r="H119" s="38"/>
      <c r="I119" s="32" t="s">
        <v>20</v>
      </c>
      <c r="J119" s="74" t="str">
        <f>IF(J14="","",J14)</f>
        <v>13. 9. 2024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22</v>
      </c>
      <c r="D121" s="38"/>
      <c r="E121" s="38"/>
      <c r="F121" s="27" t="str">
        <f>E17</f>
        <v>ÚSVIT - ML, n.o.</v>
      </c>
      <c r="G121" s="38"/>
      <c r="H121" s="38"/>
      <c r="I121" s="32" t="s">
        <v>29</v>
      </c>
      <c r="J121" s="36" t="str">
        <f>E23</f>
        <v xml:space="preserve">mkolektiv architektura s.r.o. 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27</v>
      </c>
      <c r="D122" s="38"/>
      <c r="E122" s="38"/>
      <c r="F122" s="27" t="str">
        <f>IF(E20="","",E20)</f>
        <v>Vyplň údaj</v>
      </c>
      <c r="G122" s="38"/>
      <c r="H122" s="38"/>
      <c r="I122" s="32" t="s">
        <v>35</v>
      </c>
      <c r="J122" s="36" t="str">
        <f>E26</f>
        <v>Ing. Rastislav Baška</v>
      </c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64"/>
      <c r="B124" s="165"/>
      <c r="C124" s="166" t="s">
        <v>192</v>
      </c>
      <c r="D124" s="167" t="s">
        <v>65</v>
      </c>
      <c r="E124" s="167" t="s">
        <v>61</v>
      </c>
      <c r="F124" s="167" t="s">
        <v>62</v>
      </c>
      <c r="G124" s="167" t="s">
        <v>193</v>
      </c>
      <c r="H124" s="167" t="s">
        <v>194</v>
      </c>
      <c r="I124" s="167" t="s">
        <v>195</v>
      </c>
      <c r="J124" s="168" t="s">
        <v>164</v>
      </c>
      <c r="K124" s="169" t="s">
        <v>196</v>
      </c>
      <c r="L124" s="170"/>
      <c r="M124" s="91" t="s">
        <v>1</v>
      </c>
      <c r="N124" s="92" t="s">
        <v>44</v>
      </c>
      <c r="O124" s="92" t="s">
        <v>197</v>
      </c>
      <c r="P124" s="92" t="s">
        <v>198</v>
      </c>
      <c r="Q124" s="92" t="s">
        <v>199</v>
      </c>
      <c r="R124" s="92" t="s">
        <v>200</v>
      </c>
      <c r="S124" s="92" t="s">
        <v>201</v>
      </c>
      <c r="T124" s="93" t="s">
        <v>202</v>
      </c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</row>
    <row r="125" s="2" customFormat="1" ht="22.8" customHeight="1">
      <c r="A125" s="38"/>
      <c r="B125" s="39"/>
      <c r="C125" s="98" t="s">
        <v>165</v>
      </c>
      <c r="D125" s="38"/>
      <c r="E125" s="38"/>
      <c r="F125" s="38"/>
      <c r="G125" s="38"/>
      <c r="H125" s="38"/>
      <c r="I125" s="38"/>
      <c r="J125" s="171">
        <f>BK125</f>
        <v>0</v>
      </c>
      <c r="K125" s="38"/>
      <c r="L125" s="39"/>
      <c r="M125" s="94"/>
      <c r="N125" s="78"/>
      <c r="O125" s="95"/>
      <c r="P125" s="172">
        <f>P126</f>
        <v>0</v>
      </c>
      <c r="Q125" s="95"/>
      <c r="R125" s="172">
        <f>R126</f>
        <v>0</v>
      </c>
      <c r="S125" s="95"/>
      <c r="T125" s="173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79</v>
      </c>
      <c r="AU125" s="19" t="s">
        <v>166</v>
      </c>
      <c r="BK125" s="174">
        <f>BK126</f>
        <v>0</v>
      </c>
    </row>
    <row r="126" s="12" customFormat="1" ht="25.92" customHeight="1">
      <c r="A126" s="12"/>
      <c r="B126" s="175"/>
      <c r="C126" s="12"/>
      <c r="D126" s="176" t="s">
        <v>79</v>
      </c>
      <c r="E126" s="177" t="s">
        <v>952</v>
      </c>
      <c r="F126" s="177" t="s">
        <v>953</v>
      </c>
      <c r="G126" s="12"/>
      <c r="H126" s="12"/>
      <c r="I126" s="178"/>
      <c r="J126" s="179">
        <f>BK126</f>
        <v>0</v>
      </c>
      <c r="K126" s="12"/>
      <c r="L126" s="175"/>
      <c r="M126" s="180"/>
      <c r="N126" s="181"/>
      <c r="O126" s="181"/>
      <c r="P126" s="182">
        <f>P127+P144+P149+P152</f>
        <v>0</v>
      </c>
      <c r="Q126" s="181"/>
      <c r="R126" s="182">
        <f>R127+R144+R149+R152</f>
        <v>0</v>
      </c>
      <c r="S126" s="181"/>
      <c r="T126" s="183">
        <f>T127+T144+T149+T152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91</v>
      </c>
      <c r="AT126" s="184" t="s">
        <v>79</v>
      </c>
      <c r="AU126" s="184" t="s">
        <v>80</v>
      </c>
      <c r="AY126" s="176" t="s">
        <v>205</v>
      </c>
      <c r="BK126" s="185">
        <f>BK127+BK144+BK149+BK152</f>
        <v>0</v>
      </c>
    </row>
    <row r="127" s="12" customFormat="1" ht="22.8" customHeight="1">
      <c r="A127" s="12"/>
      <c r="B127" s="175"/>
      <c r="C127" s="12"/>
      <c r="D127" s="176" t="s">
        <v>79</v>
      </c>
      <c r="E127" s="186" t="s">
        <v>2150</v>
      </c>
      <c r="F127" s="186" t="s">
        <v>2151</v>
      </c>
      <c r="G127" s="12"/>
      <c r="H127" s="12"/>
      <c r="I127" s="178"/>
      <c r="J127" s="187">
        <f>BK127</f>
        <v>0</v>
      </c>
      <c r="K127" s="12"/>
      <c r="L127" s="175"/>
      <c r="M127" s="180"/>
      <c r="N127" s="181"/>
      <c r="O127" s="181"/>
      <c r="P127" s="182">
        <f>SUM(P128:P143)</f>
        <v>0</v>
      </c>
      <c r="Q127" s="181"/>
      <c r="R127" s="182">
        <f>SUM(R128:R143)</f>
        <v>0</v>
      </c>
      <c r="S127" s="181"/>
      <c r="T127" s="183">
        <f>SUM(T128:T143)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6" t="s">
        <v>91</v>
      </c>
      <c r="AT127" s="184" t="s">
        <v>79</v>
      </c>
      <c r="AU127" s="184" t="s">
        <v>87</v>
      </c>
      <c r="AY127" s="176" t="s">
        <v>205</v>
      </c>
      <c r="BK127" s="185">
        <f>SUM(BK128:BK143)</f>
        <v>0</v>
      </c>
    </row>
    <row r="128" s="2" customFormat="1" ht="16.5" customHeight="1">
      <c r="A128" s="38"/>
      <c r="B128" s="188"/>
      <c r="C128" s="189" t="s">
        <v>87</v>
      </c>
      <c r="D128" s="189" t="s">
        <v>207</v>
      </c>
      <c r="E128" s="190" t="s">
        <v>1849</v>
      </c>
      <c r="F128" s="191" t="s">
        <v>2152</v>
      </c>
      <c r="G128" s="192" t="s">
        <v>348</v>
      </c>
      <c r="H128" s="193">
        <v>2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91</v>
      </c>
    </row>
    <row r="129" s="2" customFormat="1" ht="16.5" customHeight="1">
      <c r="A129" s="38"/>
      <c r="B129" s="188"/>
      <c r="C129" s="189" t="s">
        <v>91</v>
      </c>
      <c r="D129" s="189" t="s">
        <v>207</v>
      </c>
      <c r="E129" s="190" t="s">
        <v>1877</v>
      </c>
      <c r="F129" s="191" t="s">
        <v>2153</v>
      </c>
      <c r="G129" s="192" t="s">
        <v>348</v>
      </c>
      <c r="H129" s="193">
        <v>2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211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211</v>
      </c>
      <c r="BM129" s="200" t="s">
        <v>211</v>
      </c>
    </row>
    <row r="130" s="2" customFormat="1" ht="16.5" customHeight="1">
      <c r="A130" s="38"/>
      <c r="B130" s="188"/>
      <c r="C130" s="189" t="s">
        <v>221</v>
      </c>
      <c r="D130" s="189" t="s">
        <v>207</v>
      </c>
      <c r="E130" s="190" t="s">
        <v>1889</v>
      </c>
      <c r="F130" s="191" t="s">
        <v>2154</v>
      </c>
      <c r="G130" s="192" t="s">
        <v>348</v>
      </c>
      <c r="H130" s="193">
        <v>2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211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244</v>
      </c>
    </row>
    <row r="131" s="2" customFormat="1" ht="16.5" customHeight="1">
      <c r="A131" s="38"/>
      <c r="B131" s="188"/>
      <c r="C131" s="189" t="s">
        <v>211</v>
      </c>
      <c r="D131" s="189" t="s">
        <v>207</v>
      </c>
      <c r="E131" s="190" t="s">
        <v>1891</v>
      </c>
      <c r="F131" s="191" t="s">
        <v>2155</v>
      </c>
      <c r="G131" s="192" t="s">
        <v>348</v>
      </c>
      <c r="H131" s="193">
        <v>2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254</v>
      </c>
    </row>
    <row r="132" s="2" customFormat="1" ht="16.5" customHeight="1">
      <c r="A132" s="38"/>
      <c r="B132" s="188"/>
      <c r="C132" s="189" t="s">
        <v>231</v>
      </c>
      <c r="D132" s="189" t="s">
        <v>207</v>
      </c>
      <c r="E132" s="190" t="s">
        <v>2156</v>
      </c>
      <c r="F132" s="191" t="s">
        <v>2157</v>
      </c>
      <c r="G132" s="192" t="s">
        <v>348</v>
      </c>
      <c r="H132" s="193">
        <v>2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211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2158</v>
      </c>
    </row>
    <row r="133" s="2" customFormat="1" ht="16.5" customHeight="1">
      <c r="A133" s="38"/>
      <c r="B133" s="188"/>
      <c r="C133" s="189" t="s">
        <v>244</v>
      </c>
      <c r="D133" s="189" t="s">
        <v>207</v>
      </c>
      <c r="E133" s="190" t="s">
        <v>1895</v>
      </c>
      <c r="F133" s="191" t="s">
        <v>2159</v>
      </c>
      <c r="G133" s="192" t="s">
        <v>348</v>
      </c>
      <c r="H133" s="193">
        <v>2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211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211</v>
      </c>
      <c r="BM133" s="200" t="s">
        <v>262</v>
      </c>
    </row>
    <row r="134" s="2" customFormat="1" ht="16.5" customHeight="1">
      <c r="A134" s="38"/>
      <c r="B134" s="188"/>
      <c r="C134" s="189" t="s">
        <v>249</v>
      </c>
      <c r="D134" s="189" t="s">
        <v>207</v>
      </c>
      <c r="E134" s="190" t="s">
        <v>2160</v>
      </c>
      <c r="F134" s="191" t="s">
        <v>2161</v>
      </c>
      <c r="G134" s="192" t="s">
        <v>348</v>
      </c>
      <c r="H134" s="193">
        <v>2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2162</v>
      </c>
    </row>
    <row r="135" s="2" customFormat="1" ht="16.5" customHeight="1">
      <c r="A135" s="38"/>
      <c r="B135" s="188"/>
      <c r="C135" s="189" t="s">
        <v>254</v>
      </c>
      <c r="D135" s="189" t="s">
        <v>207</v>
      </c>
      <c r="E135" s="190" t="s">
        <v>1897</v>
      </c>
      <c r="F135" s="191" t="s">
        <v>2163</v>
      </c>
      <c r="G135" s="192" t="s">
        <v>284</v>
      </c>
      <c r="H135" s="193">
        <v>101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275</v>
      </c>
    </row>
    <row r="136" s="2" customFormat="1" ht="16.5" customHeight="1">
      <c r="A136" s="38"/>
      <c r="B136" s="188"/>
      <c r="C136" s="189" t="s">
        <v>258</v>
      </c>
      <c r="D136" s="189" t="s">
        <v>207</v>
      </c>
      <c r="E136" s="190" t="s">
        <v>1899</v>
      </c>
      <c r="F136" s="191" t="s">
        <v>2164</v>
      </c>
      <c r="G136" s="192" t="s">
        <v>348</v>
      </c>
      <c r="H136" s="193">
        <v>4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287</v>
      </c>
    </row>
    <row r="137" s="2" customFormat="1" ht="16.5" customHeight="1">
      <c r="A137" s="38"/>
      <c r="B137" s="188"/>
      <c r="C137" s="189" t="s">
        <v>262</v>
      </c>
      <c r="D137" s="189" t="s">
        <v>207</v>
      </c>
      <c r="E137" s="190" t="s">
        <v>2165</v>
      </c>
      <c r="F137" s="191" t="s">
        <v>2166</v>
      </c>
      <c r="G137" s="192" t="s">
        <v>348</v>
      </c>
      <c r="H137" s="193">
        <v>4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2167</v>
      </c>
    </row>
    <row r="138" s="2" customFormat="1" ht="16.5" customHeight="1">
      <c r="A138" s="38"/>
      <c r="B138" s="188"/>
      <c r="C138" s="189" t="s">
        <v>270</v>
      </c>
      <c r="D138" s="189" t="s">
        <v>207</v>
      </c>
      <c r="E138" s="190" t="s">
        <v>2168</v>
      </c>
      <c r="F138" s="191" t="s">
        <v>2169</v>
      </c>
      <c r="G138" s="192" t="s">
        <v>348</v>
      </c>
      <c r="H138" s="193">
        <v>4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2170</v>
      </c>
    </row>
    <row r="139" s="2" customFormat="1" ht="16.5" customHeight="1">
      <c r="A139" s="38"/>
      <c r="B139" s="188"/>
      <c r="C139" s="189" t="s">
        <v>275</v>
      </c>
      <c r="D139" s="189" t="s">
        <v>207</v>
      </c>
      <c r="E139" s="190" t="s">
        <v>1901</v>
      </c>
      <c r="F139" s="191" t="s">
        <v>2171</v>
      </c>
      <c r="G139" s="192" t="s">
        <v>348</v>
      </c>
      <c r="H139" s="193">
        <v>10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299</v>
      </c>
    </row>
    <row r="140" s="2" customFormat="1" ht="16.5" customHeight="1">
      <c r="A140" s="38"/>
      <c r="B140" s="188"/>
      <c r="C140" s="189" t="s">
        <v>281</v>
      </c>
      <c r="D140" s="189" t="s">
        <v>207</v>
      </c>
      <c r="E140" s="190" t="s">
        <v>2172</v>
      </c>
      <c r="F140" s="191" t="s">
        <v>2173</v>
      </c>
      <c r="G140" s="192" t="s">
        <v>348</v>
      </c>
      <c r="H140" s="193">
        <v>4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2174</v>
      </c>
    </row>
    <row r="141" s="2" customFormat="1" ht="16.5" customHeight="1">
      <c r="A141" s="38"/>
      <c r="B141" s="188"/>
      <c r="C141" s="189" t="s">
        <v>287</v>
      </c>
      <c r="D141" s="189" t="s">
        <v>207</v>
      </c>
      <c r="E141" s="190" t="s">
        <v>2175</v>
      </c>
      <c r="F141" s="191" t="s">
        <v>2176</v>
      </c>
      <c r="G141" s="192" t="s">
        <v>348</v>
      </c>
      <c r="H141" s="193">
        <v>8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2177</v>
      </c>
    </row>
    <row r="142" s="2" customFormat="1" ht="16.5" customHeight="1">
      <c r="A142" s="38"/>
      <c r="B142" s="188"/>
      <c r="C142" s="189" t="s">
        <v>292</v>
      </c>
      <c r="D142" s="189" t="s">
        <v>207</v>
      </c>
      <c r="E142" s="190" t="s">
        <v>1903</v>
      </c>
      <c r="F142" s="191" t="s">
        <v>2178</v>
      </c>
      <c r="G142" s="192" t="s">
        <v>348</v>
      </c>
      <c r="H142" s="193">
        <v>2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310</v>
      </c>
    </row>
    <row r="143" s="2" customFormat="1" ht="16.5" customHeight="1">
      <c r="A143" s="38"/>
      <c r="B143" s="188"/>
      <c r="C143" s="189" t="s">
        <v>299</v>
      </c>
      <c r="D143" s="189" t="s">
        <v>207</v>
      </c>
      <c r="E143" s="190" t="s">
        <v>2179</v>
      </c>
      <c r="F143" s="191" t="s">
        <v>2180</v>
      </c>
      <c r="G143" s="192" t="s">
        <v>348</v>
      </c>
      <c r="H143" s="193">
        <v>4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2181</v>
      </c>
    </row>
    <row r="144" s="12" customFormat="1" ht="22.8" customHeight="1">
      <c r="A144" s="12"/>
      <c r="B144" s="175"/>
      <c r="C144" s="12"/>
      <c r="D144" s="176" t="s">
        <v>79</v>
      </c>
      <c r="E144" s="186" t="s">
        <v>2182</v>
      </c>
      <c r="F144" s="186" t="s">
        <v>2183</v>
      </c>
      <c r="G144" s="12"/>
      <c r="H144" s="12"/>
      <c r="I144" s="178"/>
      <c r="J144" s="187">
        <f>BK144</f>
        <v>0</v>
      </c>
      <c r="K144" s="12"/>
      <c r="L144" s="175"/>
      <c r="M144" s="180"/>
      <c r="N144" s="181"/>
      <c r="O144" s="181"/>
      <c r="P144" s="182">
        <f>SUM(P145:P148)</f>
        <v>0</v>
      </c>
      <c r="Q144" s="181"/>
      <c r="R144" s="182">
        <f>SUM(R145:R148)</f>
        <v>0</v>
      </c>
      <c r="S144" s="181"/>
      <c r="T144" s="183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6" t="s">
        <v>91</v>
      </c>
      <c r="AT144" s="184" t="s">
        <v>79</v>
      </c>
      <c r="AU144" s="184" t="s">
        <v>87</v>
      </c>
      <c r="AY144" s="176" t="s">
        <v>205</v>
      </c>
      <c r="BK144" s="185">
        <f>SUM(BK145:BK148)</f>
        <v>0</v>
      </c>
    </row>
    <row r="145" s="2" customFormat="1" ht="24.15" customHeight="1">
      <c r="A145" s="38"/>
      <c r="B145" s="188"/>
      <c r="C145" s="189" t="s">
        <v>306</v>
      </c>
      <c r="D145" s="189" t="s">
        <v>207</v>
      </c>
      <c r="E145" s="190" t="s">
        <v>1905</v>
      </c>
      <c r="F145" s="191" t="s">
        <v>2184</v>
      </c>
      <c r="G145" s="192" t="s">
        <v>348</v>
      </c>
      <c r="H145" s="193">
        <v>7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321</v>
      </c>
    </row>
    <row r="146" s="2" customFormat="1" ht="16.5" customHeight="1">
      <c r="A146" s="38"/>
      <c r="B146" s="188"/>
      <c r="C146" s="189" t="s">
        <v>310</v>
      </c>
      <c r="D146" s="189" t="s">
        <v>207</v>
      </c>
      <c r="E146" s="190" t="s">
        <v>1909</v>
      </c>
      <c r="F146" s="191" t="s">
        <v>2185</v>
      </c>
      <c r="G146" s="192" t="s">
        <v>284</v>
      </c>
      <c r="H146" s="193">
        <v>22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333</v>
      </c>
    </row>
    <row r="147" s="2" customFormat="1" ht="24.15" customHeight="1">
      <c r="A147" s="38"/>
      <c r="B147" s="188"/>
      <c r="C147" s="189" t="s">
        <v>316</v>
      </c>
      <c r="D147" s="189" t="s">
        <v>207</v>
      </c>
      <c r="E147" s="190" t="s">
        <v>1911</v>
      </c>
      <c r="F147" s="191" t="s">
        <v>2186</v>
      </c>
      <c r="G147" s="192" t="s">
        <v>348</v>
      </c>
      <c r="H147" s="193">
        <v>32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355</v>
      </c>
    </row>
    <row r="148" s="2" customFormat="1" ht="16.5" customHeight="1">
      <c r="A148" s="38"/>
      <c r="B148" s="188"/>
      <c r="C148" s="189" t="s">
        <v>321</v>
      </c>
      <c r="D148" s="189" t="s">
        <v>207</v>
      </c>
      <c r="E148" s="190" t="s">
        <v>1913</v>
      </c>
      <c r="F148" s="191" t="s">
        <v>2187</v>
      </c>
      <c r="G148" s="192" t="s">
        <v>348</v>
      </c>
      <c r="H148" s="193">
        <v>32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366</v>
      </c>
    </row>
    <row r="149" s="12" customFormat="1" ht="22.8" customHeight="1">
      <c r="A149" s="12"/>
      <c r="B149" s="175"/>
      <c r="C149" s="12"/>
      <c r="D149" s="176" t="s">
        <v>79</v>
      </c>
      <c r="E149" s="186" t="s">
        <v>2188</v>
      </c>
      <c r="F149" s="186" t="s">
        <v>2189</v>
      </c>
      <c r="G149" s="12"/>
      <c r="H149" s="12"/>
      <c r="I149" s="178"/>
      <c r="J149" s="187">
        <f>BK149</f>
        <v>0</v>
      </c>
      <c r="K149" s="12"/>
      <c r="L149" s="175"/>
      <c r="M149" s="180"/>
      <c r="N149" s="181"/>
      <c r="O149" s="181"/>
      <c r="P149" s="182">
        <f>SUM(P150:P151)</f>
        <v>0</v>
      </c>
      <c r="Q149" s="181"/>
      <c r="R149" s="182">
        <f>SUM(R150:R151)</f>
        <v>0</v>
      </c>
      <c r="S149" s="181"/>
      <c r="T149" s="183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91</v>
      </c>
      <c r="AT149" s="184" t="s">
        <v>79</v>
      </c>
      <c r="AU149" s="184" t="s">
        <v>87</v>
      </c>
      <c r="AY149" s="176" t="s">
        <v>205</v>
      </c>
      <c r="BK149" s="185">
        <f>SUM(BK150:BK151)</f>
        <v>0</v>
      </c>
    </row>
    <row r="150" s="2" customFormat="1" ht="16.5" customHeight="1">
      <c r="A150" s="38"/>
      <c r="B150" s="188"/>
      <c r="C150" s="189" t="s">
        <v>327</v>
      </c>
      <c r="D150" s="189" t="s">
        <v>207</v>
      </c>
      <c r="E150" s="190" t="s">
        <v>1915</v>
      </c>
      <c r="F150" s="191" t="s">
        <v>2190</v>
      </c>
      <c r="G150" s="192" t="s">
        <v>348</v>
      </c>
      <c r="H150" s="193">
        <v>1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380</v>
      </c>
    </row>
    <row r="151" s="2" customFormat="1" ht="16.5" customHeight="1">
      <c r="A151" s="38"/>
      <c r="B151" s="188"/>
      <c r="C151" s="189" t="s">
        <v>333</v>
      </c>
      <c r="D151" s="189" t="s">
        <v>207</v>
      </c>
      <c r="E151" s="190" t="s">
        <v>2191</v>
      </c>
      <c r="F151" s="191" t="s">
        <v>2192</v>
      </c>
      <c r="G151" s="192" t="s">
        <v>348</v>
      </c>
      <c r="H151" s="193">
        <v>1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2193</v>
      </c>
    </row>
    <row r="152" s="12" customFormat="1" ht="22.8" customHeight="1">
      <c r="A152" s="12"/>
      <c r="B152" s="175"/>
      <c r="C152" s="12"/>
      <c r="D152" s="176" t="s">
        <v>79</v>
      </c>
      <c r="E152" s="186" t="s">
        <v>2194</v>
      </c>
      <c r="F152" s="186" t="s">
        <v>2195</v>
      </c>
      <c r="G152" s="12"/>
      <c r="H152" s="12"/>
      <c r="I152" s="178"/>
      <c r="J152" s="187">
        <f>BK152</f>
        <v>0</v>
      </c>
      <c r="K152" s="12"/>
      <c r="L152" s="175"/>
      <c r="M152" s="180"/>
      <c r="N152" s="181"/>
      <c r="O152" s="181"/>
      <c r="P152" s="182">
        <f>SUM(P153:P156)</f>
        <v>0</v>
      </c>
      <c r="Q152" s="181"/>
      <c r="R152" s="182">
        <f>SUM(R153:R156)</f>
        <v>0</v>
      </c>
      <c r="S152" s="181"/>
      <c r="T152" s="183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6" t="s">
        <v>91</v>
      </c>
      <c r="AT152" s="184" t="s">
        <v>79</v>
      </c>
      <c r="AU152" s="184" t="s">
        <v>87</v>
      </c>
      <c r="AY152" s="176" t="s">
        <v>205</v>
      </c>
      <c r="BK152" s="185">
        <f>SUM(BK153:BK156)</f>
        <v>0</v>
      </c>
    </row>
    <row r="153" s="2" customFormat="1" ht="16.5" customHeight="1">
      <c r="A153" s="38"/>
      <c r="B153" s="188"/>
      <c r="C153" s="189" t="s">
        <v>7</v>
      </c>
      <c r="D153" s="189" t="s">
        <v>207</v>
      </c>
      <c r="E153" s="190" t="s">
        <v>1917</v>
      </c>
      <c r="F153" s="191" t="s">
        <v>2196</v>
      </c>
      <c r="G153" s="192" t="s">
        <v>284</v>
      </c>
      <c r="H153" s="193">
        <v>400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390</v>
      </c>
    </row>
    <row r="154" s="2" customFormat="1" ht="16.5" customHeight="1">
      <c r="A154" s="38"/>
      <c r="B154" s="188"/>
      <c r="C154" s="189" t="s">
        <v>355</v>
      </c>
      <c r="D154" s="189" t="s">
        <v>207</v>
      </c>
      <c r="E154" s="190" t="s">
        <v>1919</v>
      </c>
      <c r="F154" s="191" t="s">
        <v>2197</v>
      </c>
      <c r="G154" s="192" t="s">
        <v>941</v>
      </c>
      <c r="H154" s="193">
        <v>1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46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211</v>
      </c>
      <c r="AT154" s="200" t="s">
        <v>207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211</v>
      </c>
      <c r="BM154" s="200" t="s">
        <v>401</v>
      </c>
    </row>
    <row r="155" s="2" customFormat="1" ht="16.5" customHeight="1">
      <c r="A155" s="38"/>
      <c r="B155" s="188"/>
      <c r="C155" s="189" t="s">
        <v>361</v>
      </c>
      <c r="D155" s="189" t="s">
        <v>207</v>
      </c>
      <c r="E155" s="190" t="s">
        <v>1921</v>
      </c>
      <c r="F155" s="191" t="s">
        <v>1966</v>
      </c>
      <c r="G155" s="192" t="s">
        <v>941</v>
      </c>
      <c r="H155" s="193">
        <v>1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414</v>
      </c>
    </row>
    <row r="156" s="2" customFormat="1" ht="16.5" customHeight="1">
      <c r="A156" s="38"/>
      <c r="B156" s="188"/>
      <c r="C156" s="189" t="s">
        <v>366</v>
      </c>
      <c r="D156" s="189" t="s">
        <v>207</v>
      </c>
      <c r="E156" s="190" t="s">
        <v>1923</v>
      </c>
      <c r="F156" s="191" t="s">
        <v>2198</v>
      </c>
      <c r="G156" s="192" t="s">
        <v>941</v>
      </c>
      <c r="H156" s="193">
        <v>1</v>
      </c>
      <c r="I156" s="194"/>
      <c r="J156" s="193">
        <f>ROUND(I156*H156,3)</f>
        <v>0</v>
      </c>
      <c r="K156" s="195"/>
      <c r="L156" s="39"/>
      <c r="M156" s="245" t="s">
        <v>1</v>
      </c>
      <c r="N156" s="246" t="s">
        <v>46</v>
      </c>
      <c r="O156" s="247"/>
      <c r="P156" s="248">
        <f>O156*H156</f>
        <v>0</v>
      </c>
      <c r="Q156" s="248">
        <v>0</v>
      </c>
      <c r="R156" s="248">
        <f>Q156*H156</f>
        <v>0</v>
      </c>
      <c r="S156" s="248">
        <v>0</v>
      </c>
      <c r="T156" s="24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211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211</v>
      </c>
      <c r="BM156" s="200" t="s">
        <v>423</v>
      </c>
    </row>
    <row r="157" s="2" customFormat="1" ht="6.96" customHeight="1">
      <c r="A157" s="38"/>
      <c r="B157" s="65"/>
      <c r="C157" s="66"/>
      <c r="D157" s="66"/>
      <c r="E157" s="66"/>
      <c r="F157" s="66"/>
      <c r="G157" s="66"/>
      <c r="H157" s="66"/>
      <c r="I157" s="66"/>
      <c r="J157" s="66"/>
      <c r="K157" s="66"/>
      <c r="L157" s="39"/>
      <c r="M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</row>
  </sheetData>
  <autoFilter ref="C124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2463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2491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1969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ROUND(J130,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ROUND((SUM(BE130:BE270)),  2)</f>
        <v>0</v>
      </c>
      <c r="G35" s="141"/>
      <c r="H35" s="141"/>
      <c r="I35" s="142">
        <v>0.23000000000000001</v>
      </c>
      <c r="J35" s="140">
        <f>ROUND(((SUM(BE130:BE270))*I35),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ROUND((SUM(BF130:BF270)),  2)</f>
        <v>0</v>
      </c>
      <c r="G36" s="141"/>
      <c r="H36" s="141"/>
      <c r="I36" s="142">
        <v>0.23000000000000001</v>
      </c>
      <c r="J36" s="140">
        <f>ROUND(((SUM(BF130:BF270))*I36),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ROUND((SUM(BG130:BG270)),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ROUND((SUM(BH130:BH270)),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ROUND((SUM(BI130:BI270)),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2463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02.4 - ZDRAVOTECHNIKA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Rastislav Baška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J130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175</v>
      </c>
      <c r="E99" s="158"/>
      <c r="F99" s="158"/>
      <c r="G99" s="158"/>
      <c r="H99" s="158"/>
      <c r="I99" s="158"/>
      <c r="J99" s="159">
        <f>J131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2200</v>
      </c>
      <c r="E100" s="162"/>
      <c r="F100" s="162"/>
      <c r="G100" s="162"/>
      <c r="H100" s="162"/>
      <c r="I100" s="162"/>
      <c r="J100" s="163">
        <f>J132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2201</v>
      </c>
      <c r="E101" s="162"/>
      <c r="F101" s="162"/>
      <c r="G101" s="162"/>
      <c r="H101" s="162"/>
      <c r="I101" s="162"/>
      <c r="J101" s="163">
        <f>J190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2202</v>
      </c>
      <c r="E102" s="162"/>
      <c r="F102" s="162"/>
      <c r="G102" s="162"/>
      <c r="H102" s="162"/>
      <c r="I102" s="162"/>
      <c r="J102" s="163">
        <f>J203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2203</v>
      </c>
      <c r="E103" s="162"/>
      <c r="F103" s="162"/>
      <c r="G103" s="162"/>
      <c r="H103" s="162"/>
      <c r="I103" s="162"/>
      <c r="J103" s="163">
        <f>J209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2204</v>
      </c>
      <c r="E104" s="162"/>
      <c r="F104" s="162"/>
      <c r="G104" s="162"/>
      <c r="H104" s="162"/>
      <c r="I104" s="162"/>
      <c r="J104" s="163">
        <f>J222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2205</v>
      </c>
      <c r="E105" s="162"/>
      <c r="F105" s="162"/>
      <c r="G105" s="162"/>
      <c r="H105" s="162"/>
      <c r="I105" s="162"/>
      <c r="J105" s="163">
        <f>J235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2206</v>
      </c>
      <c r="E106" s="162"/>
      <c r="F106" s="162"/>
      <c r="G106" s="162"/>
      <c r="H106" s="162"/>
      <c r="I106" s="162"/>
      <c r="J106" s="163">
        <f>J258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2207</v>
      </c>
      <c r="E107" s="162"/>
      <c r="F107" s="162"/>
      <c r="G107" s="162"/>
      <c r="H107" s="162"/>
      <c r="I107" s="162"/>
      <c r="J107" s="163">
        <f>J263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2208</v>
      </c>
      <c r="E108" s="162"/>
      <c r="F108" s="162"/>
      <c r="G108" s="162"/>
      <c r="H108" s="162"/>
      <c r="I108" s="162"/>
      <c r="J108" s="163">
        <f>J267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191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14</v>
      </c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134" t="str">
        <f>E7</f>
        <v>Dve novostavby zariadení pre seniorov Trnkov</v>
      </c>
      <c r="F118" s="32"/>
      <c r="G118" s="32"/>
      <c r="H118" s="32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" customFormat="1" ht="12" customHeight="1">
      <c r="B119" s="22"/>
      <c r="C119" s="32" t="s">
        <v>160</v>
      </c>
      <c r="L119" s="22"/>
    </row>
    <row r="120" s="2" customFormat="1" ht="16.5" customHeight="1">
      <c r="A120" s="38"/>
      <c r="B120" s="39"/>
      <c r="C120" s="38"/>
      <c r="D120" s="38"/>
      <c r="E120" s="134" t="s">
        <v>2463</v>
      </c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1714</v>
      </c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38"/>
      <c r="D122" s="38"/>
      <c r="E122" s="72" t="str">
        <f>E11</f>
        <v>SO 02.4 - ZDRAVOTECHNIKA</v>
      </c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18</v>
      </c>
      <c r="D124" s="38"/>
      <c r="E124" s="38"/>
      <c r="F124" s="27" t="str">
        <f>F14</f>
        <v xml:space="preserve">k.ú. Trnkov </v>
      </c>
      <c r="G124" s="38"/>
      <c r="H124" s="38"/>
      <c r="I124" s="32" t="s">
        <v>20</v>
      </c>
      <c r="J124" s="74" t="str">
        <f>IF(J14="","",J14)</f>
        <v>13. 9. 2024</v>
      </c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22</v>
      </c>
      <c r="D126" s="38"/>
      <c r="E126" s="38"/>
      <c r="F126" s="27" t="str">
        <f>E17</f>
        <v>ÚSVIT - ML, n.o.</v>
      </c>
      <c r="G126" s="38"/>
      <c r="H126" s="38"/>
      <c r="I126" s="32" t="s">
        <v>29</v>
      </c>
      <c r="J126" s="36" t="str">
        <f>E23</f>
        <v xml:space="preserve">mkolektiv architektura s.r.o. 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27</v>
      </c>
      <c r="D127" s="38"/>
      <c r="E127" s="38"/>
      <c r="F127" s="27" t="str">
        <f>IF(E20="","",E20)</f>
        <v>Vyplň údaj</v>
      </c>
      <c r="G127" s="38"/>
      <c r="H127" s="38"/>
      <c r="I127" s="32" t="s">
        <v>35</v>
      </c>
      <c r="J127" s="36" t="str">
        <f>E26</f>
        <v>Ing. Rastislav Baška</v>
      </c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38"/>
      <c r="D128" s="38"/>
      <c r="E128" s="38"/>
      <c r="F128" s="38"/>
      <c r="G128" s="38"/>
      <c r="H128" s="38"/>
      <c r="I128" s="38"/>
      <c r="J128" s="38"/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64"/>
      <c r="B129" s="165"/>
      <c r="C129" s="166" t="s">
        <v>192</v>
      </c>
      <c r="D129" s="167" t="s">
        <v>65</v>
      </c>
      <c r="E129" s="167" t="s">
        <v>61</v>
      </c>
      <c r="F129" s="167" t="s">
        <v>62</v>
      </c>
      <c r="G129" s="167" t="s">
        <v>193</v>
      </c>
      <c r="H129" s="167" t="s">
        <v>194</v>
      </c>
      <c r="I129" s="167" t="s">
        <v>195</v>
      </c>
      <c r="J129" s="168" t="s">
        <v>164</v>
      </c>
      <c r="K129" s="169" t="s">
        <v>196</v>
      </c>
      <c r="L129" s="170"/>
      <c r="M129" s="91" t="s">
        <v>1</v>
      </c>
      <c r="N129" s="92" t="s">
        <v>44</v>
      </c>
      <c r="O129" s="92" t="s">
        <v>197</v>
      </c>
      <c r="P129" s="92" t="s">
        <v>198</v>
      </c>
      <c r="Q129" s="92" t="s">
        <v>199</v>
      </c>
      <c r="R129" s="92" t="s">
        <v>200</v>
      </c>
      <c r="S129" s="92" t="s">
        <v>201</v>
      </c>
      <c r="T129" s="93" t="s">
        <v>202</v>
      </c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</row>
    <row r="130" s="2" customFormat="1" ht="22.8" customHeight="1">
      <c r="A130" s="38"/>
      <c r="B130" s="39"/>
      <c r="C130" s="98" t="s">
        <v>165</v>
      </c>
      <c r="D130" s="38"/>
      <c r="E130" s="38"/>
      <c r="F130" s="38"/>
      <c r="G130" s="38"/>
      <c r="H130" s="38"/>
      <c r="I130" s="38"/>
      <c r="J130" s="171">
        <f>BK130</f>
        <v>0</v>
      </c>
      <c r="K130" s="38"/>
      <c r="L130" s="39"/>
      <c r="M130" s="94"/>
      <c r="N130" s="78"/>
      <c r="O130" s="95"/>
      <c r="P130" s="172">
        <f>P131</f>
        <v>0</v>
      </c>
      <c r="Q130" s="95"/>
      <c r="R130" s="172">
        <f>R131</f>
        <v>0</v>
      </c>
      <c r="S130" s="95"/>
      <c r="T130" s="173">
        <f>T131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79</v>
      </c>
      <c r="AU130" s="19" t="s">
        <v>166</v>
      </c>
      <c r="BK130" s="174">
        <f>BK131</f>
        <v>0</v>
      </c>
    </row>
    <row r="131" s="12" customFormat="1" ht="25.92" customHeight="1">
      <c r="A131" s="12"/>
      <c r="B131" s="175"/>
      <c r="C131" s="12"/>
      <c r="D131" s="176" t="s">
        <v>79</v>
      </c>
      <c r="E131" s="177" t="s">
        <v>952</v>
      </c>
      <c r="F131" s="177" t="s">
        <v>953</v>
      </c>
      <c r="G131" s="12"/>
      <c r="H131" s="12"/>
      <c r="I131" s="178"/>
      <c r="J131" s="179">
        <f>BK131</f>
        <v>0</v>
      </c>
      <c r="K131" s="12"/>
      <c r="L131" s="175"/>
      <c r="M131" s="180"/>
      <c r="N131" s="181"/>
      <c r="O131" s="181"/>
      <c r="P131" s="182">
        <f>P132+P190+P203+P209+P222+P235+P258+P263+P267</f>
        <v>0</v>
      </c>
      <c r="Q131" s="181"/>
      <c r="R131" s="182">
        <f>R132+R190+R203+R209+R222+R235+R258+R263+R267</f>
        <v>0</v>
      </c>
      <c r="S131" s="181"/>
      <c r="T131" s="183">
        <f>T132+T190+T203+T209+T222+T235+T258+T263+T267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6" t="s">
        <v>91</v>
      </c>
      <c r="AT131" s="184" t="s">
        <v>79</v>
      </c>
      <c r="AU131" s="184" t="s">
        <v>80</v>
      </c>
      <c r="AY131" s="176" t="s">
        <v>205</v>
      </c>
      <c r="BK131" s="185">
        <f>BK132+BK190+BK203+BK209+BK222+BK235+BK258+BK263+BK267</f>
        <v>0</v>
      </c>
    </row>
    <row r="132" s="12" customFormat="1" ht="22.8" customHeight="1">
      <c r="A132" s="12"/>
      <c r="B132" s="175"/>
      <c r="C132" s="12"/>
      <c r="D132" s="176" t="s">
        <v>79</v>
      </c>
      <c r="E132" s="186" t="s">
        <v>2120</v>
      </c>
      <c r="F132" s="186" t="s">
        <v>2209</v>
      </c>
      <c r="G132" s="12"/>
      <c r="H132" s="12"/>
      <c r="I132" s="178"/>
      <c r="J132" s="187">
        <f>BK132</f>
        <v>0</v>
      </c>
      <c r="K132" s="12"/>
      <c r="L132" s="175"/>
      <c r="M132" s="180"/>
      <c r="N132" s="181"/>
      <c r="O132" s="181"/>
      <c r="P132" s="182">
        <f>SUM(P133:P189)</f>
        <v>0</v>
      </c>
      <c r="Q132" s="181"/>
      <c r="R132" s="182">
        <f>SUM(R133:R189)</f>
        <v>0</v>
      </c>
      <c r="S132" s="181"/>
      <c r="T132" s="183">
        <f>SUM(T133:T189)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6" t="s">
        <v>91</v>
      </c>
      <c r="AT132" s="184" t="s">
        <v>79</v>
      </c>
      <c r="AU132" s="184" t="s">
        <v>87</v>
      </c>
      <c r="AY132" s="176" t="s">
        <v>205</v>
      </c>
      <c r="BK132" s="185">
        <f>SUM(BK133:BK189)</f>
        <v>0</v>
      </c>
    </row>
    <row r="133" s="2" customFormat="1" ht="37.8" customHeight="1">
      <c r="A133" s="38"/>
      <c r="B133" s="188"/>
      <c r="C133" s="189" t="s">
        <v>87</v>
      </c>
      <c r="D133" s="189" t="s">
        <v>207</v>
      </c>
      <c r="E133" s="190" t="s">
        <v>2210</v>
      </c>
      <c r="F133" s="191" t="s">
        <v>2211</v>
      </c>
      <c r="G133" s="192" t="s">
        <v>348</v>
      </c>
      <c r="H133" s="193">
        <v>11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299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299</v>
      </c>
      <c r="BM133" s="200" t="s">
        <v>2492</v>
      </c>
    </row>
    <row r="134" s="14" customFormat="1">
      <c r="A134" s="14"/>
      <c r="B134" s="211"/>
      <c r="C134" s="14"/>
      <c r="D134" s="204" t="s">
        <v>213</v>
      </c>
      <c r="E134" s="212" t="s">
        <v>1</v>
      </c>
      <c r="F134" s="213" t="s">
        <v>2213</v>
      </c>
      <c r="G134" s="14"/>
      <c r="H134" s="214">
        <v>3</v>
      </c>
      <c r="I134" s="215"/>
      <c r="J134" s="14"/>
      <c r="K134" s="14"/>
      <c r="L134" s="211"/>
      <c r="M134" s="216"/>
      <c r="N134" s="217"/>
      <c r="O134" s="217"/>
      <c r="P134" s="217"/>
      <c r="Q134" s="217"/>
      <c r="R134" s="217"/>
      <c r="S134" s="217"/>
      <c r="T134" s="21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2" t="s">
        <v>213</v>
      </c>
      <c r="AU134" s="212" t="s">
        <v>91</v>
      </c>
      <c r="AV134" s="14" t="s">
        <v>91</v>
      </c>
      <c r="AW134" s="14" t="s">
        <v>33</v>
      </c>
      <c r="AX134" s="14" t="s">
        <v>80</v>
      </c>
      <c r="AY134" s="212" t="s">
        <v>205</v>
      </c>
    </row>
    <row r="135" s="14" customFormat="1">
      <c r="A135" s="14"/>
      <c r="B135" s="211"/>
      <c r="C135" s="14"/>
      <c r="D135" s="204" t="s">
        <v>213</v>
      </c>
      <c r="E135" s="212" t="s">
        <v>1</v>
      </c>
      <c r="F135" s="213" t="s">
        <v>2110</v>
      </c>
      <c r="G135" s="14"/>
      <c r="H135" s="214">
        <v>4</v>
      </c>
      <c r="I135" s="215"/>
      <c r="J135" s="14"/>
      <c r="K135" s="14"/>
      <c r="L135" s="211"/>
      <c r="M135" s="216"/>
      <c r="N135" s="217"/>
      <c r="O135" s="217"/>
      <c r="P135" s="217"/>
      <c r="Q135" s="217"/>
      <c r="R135" s="217"/>
      <c r="S135" s="217"/>
      <c r="T135" s="21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2" t="s">
        <v>213</v>
      </c>
      <c r="AU135" s="212" t="s">
        <v>91</v>
      </c>
      <c r="AV135" s="14" t="s">
        <v>91</v>
      </c>
      <c r="AW135" s="14" t="s">
        <v>33</v>
      </c>
      <c r="AX135" s="14" t="s">
        <v>80</v>
      </c>
      <c r="AY135" s="212" t="s">
        <v>205</v>
      </c>
    </row>
    <row r="136" s="14" customFormat="1">
      <c r="A136" s="14"/>
      <c r="B136" s="211"/>
      <c r="C136" s="14"/>
      <c r="D136" s="204" t="s">
        <v>213</v>
      </c>
      <c r="E136" s="212" t="s">
        <v>1</v>
      </c>
      <c r="F136" s="213" t="s">
        <v>2111</v>
      </c>
      <c r="G136" s="14"/>
      <c r="H136" s="214">
        <v>4</v>
      </c>
      <c r="I136" s="215"/>
      <c r="J136" s="14"/>
      <c r="K136" s="14"/>
      <c r="L136" s="211"/>
      <c r="M136" s="216"/>
      <c r="N136" s="217"/>
      <c r="O136" s="217"/>
      <c r="P136" s="217"/>
      <c r="Q136" s="217"/>
      <c r="R136" s="217"/>
      <c r="S136" s="217"/>
      <c r="T136" s="21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2" t="s">
        <v>213</v>
      </c>
      <c r="AU136" s="212" t="s">
        <v>91</v>
      </c>
      <c r="AV136" s="14" t="s">
        <v>91</v>
      </c>
      <c r="AW136" s="14" t="s">
        <v>33</v>
      </c>
      <c r="AX136" s="14" t="s">
        <v>80</v>
      </c>
      <c r="AY136" s="212" t="s">
        <v>205</v>
      </c>
    </row>
    <row r="137" s="15" customFormat="1">
      <c r="A137" s="15"/>
      <c r="B137" s="219"/>
      <c r="C137" s="15"/>
      <c r="D137" s="204" t="s">
        <v>213</v>
      </c>
      <c r="E137" s="220" t="s">
        <v>1</v>
      </c>
      <c r="F137" s="221" t="s">
        <v>216</v>
      </c>
      <c r="G137" s="15"/>
      <c r="H137" s="222">
        <v>11</v>
      </c>
      <c r="I137" s="223"/>
      <c r="J137" s="15"/>
      <c r="K137" s="15"/>
      <c r="L137" s="219"/>
      <c r="M137" s="224"/>
      <c r="N137" s="225"/>
      <c r="O137" s="225"/>
      <c r="P137" s="225"/>
      <c r="Q137" s="225"/>
      <c r="R137" s="225"/>
      <c r="S137" s="225"/>
      <c r="T137" s="22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20" t="s">
        <v>213</v>
      </c>
      <c r="AU137" s="220" t="s">
        <v>91</v>
      </c>
      <c r="AV137" s="15" t="s">
        <v>211</v>
      </c>
      <c r="AW137" s="15" t="s">
        <v>33</v>
      </c>
      <c r="AX137" s="15" t="s">
        <v>87</v>
      </c>
      <c r="AY137" s="220" t="s">
        <v>205</v>
      </c>
    </row>
    <row r="138" s="2" customFormat="1" ht="24.15" customHeight="1">
      <c r="A138" s="38"/>
      <c r="B138" s="188"/>
      <c r="C138" s="189" t="s">
        <v>91</v>
      </c>
      <c r="D138" s="189" t="s">
        <v>207</v>
      </c>
      <c r="E138" s="190" t="s">
        <v>2214</v>
      </c>
      <c r="F138" s="191" t="s">
        <v>2215</v>
      </c>
      <c r="G138" s="192" t="s">
        <v>348</v>
      </c>
      <c r="H138" s="193">
        <v>11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299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299</v>
      </c>
      <c r="BM138" s="200" t="s">
        <v>2493</v>
      </c>
    </row>
    <row r="139" s="14" customFormat="1">
      <c r="A139" s="14"/>
      <c r="B139" s="211"/>
      <c r="C139" s="14"/>
      <c r="D139" s="204" t="s">
        <v>213</v>
      </c>
      <c r="E139" s="212" t="s">
        <v>1</v>
      </c>
      <c r="F139" s="213" t="s">
        <v>2213</v>
      </c>
      <c r="G139" s="14"/>
      <c r="H139" s="214">
        <v>3</v>
      </c>
      <c r="I139" s="215"/>
      <c r="J139" s="14"/>
      <c r="K139" s="14"/>
      <c r="L139" s="211"/>
      <c r="M139" s="216"/>
      <c r="N139" s="217"/>
      <c r="O139" s="217"/>
      <c r="P139" s="217"/>
      <c r="Q139" s="217"/>
      <c r="R139" s="217"/>
      <c r="S139" s="217"/>
      <c r="T139" s="21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2" t="s">
        <v>213</v>
      </c>
      <c r="AU139" s="212" t="s">
        <v>91</v>
      </c>
      <c r="AV139" s="14" t="s">
        <v>91</v>
      </c>
      <c r="AW139" s="14" t="s">
        <v>33</v>
      </c>
      <c r="AX139" s="14" t="s">
        <v>80</v>
      </c>
      <c r="AY139" s="212" t="s">
        <v>205</v>
      </c>
    </row>
    <row r="140" s="14" customFormat="1">
      <c r="A140" s="14"/>
      <c r="B140" s="211"/>
      <c r="C140" s="14"/>
      <c r="D140" s="204" t="s">
        <v>213</v>
      </c>
      <c r="E140" s="212" t="s">
        <v>1</v>
      </c>
      <c r="F140" s="213" t="s">
        <v>2110</v>
      </c>
      <c r="G140" s="14"/>
      <c r="H140" s="214">
        <v>4</v>
      </c>
      <c r="I140" s="215"/>
      <c r="J140" s="14"/>
      <c r="K140" s="14"/>
      <c r="L140" s="211"/>
      <c r="M140" s="216"/>
      <c r="N140" s="217"/>
      <c r="O140" s="217"/>
      <c r="P140" s="217"/>
      <c r="Q140" s="217"/>
      <c r="R140" s="217"/>
      <c r="S140" s="217"/>
      <c r="T140" s="21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12" t="s">
        <v>213</v>
      </c>
      <c r="AU140" s="212" t="s">
        <v>91</v>
      </c>
      <c r="AV140" s="14" t="s">
        <v>91</v>
      </c>
      <c r="AW140" s="14" t="s">
        <v>33</v>
      </c>
      <c r="AX140" s="14" t="s">
        <v>80</v>
      </c>
      <c r="AY140" s="212" t="s">
        <v>205</v>
      </c>
    </row>
    <row r="141" s="14" customFormat="1">
      <c r="A141" s="14"/>
      <c r="B141" s="211"/>
      <c r="C141" s="14"/>
      <c r="D141" s="204" t="s">
        <v>213</v>
      </c>
      <c r="E141" s="212" t="s">
        <v>1</v>
      </c>
      <c r="F141" s="213" t="s">
        <v>2111</v>
      </c>
      <c r="G141" s="14"/>
      <c r="H141" s="214">
        <v>4</v>
      </c>
      <c r="I141" s="215"/>
      <c r="J141" s="14"/>
      <c r="K141" s="14"/>
      <c r="L141" s="211"/>
      <c r="M141" s="216"/>
      <c r="N141" s="217"/>
      <c r="O141" s="217"/>
      <c r="P141" s="217"/>
      <c r="Q141" s="217"/>
      <c r="R141" s="217"/>
      <c r="S141" s="217"/>
      <c r="T141" s="21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2" t="s">
        <v>213</v>
      </c>
      <c r="AU141" s="212" t="s">
        <v>91</v>
      </c>
      <c r="AV141" s="14" t="s">
        <v>91</v>
      </c>
      <c r="AW141" s="14" t="s">
        <v>33</v>
      </c>
      <c r="AX141" s="14" t="s">
        <v>80</v>
      </c>
      <c r="AY141" s="212" t="s">
        <v>205</v>
      </c>
    </row>
    <row r="142" s="15" customFormat="1">
      <c r="A142" s="15"/>
      <c r="B142" s="219"/>
      <c r="C142" s="15"/>
      <c r="D142" s="204" t="s">
        <v>213</v>
      </c>
      <c r="E142" s="220" t="s">
        <v>1</v>
      </c>
      <c r="F142" s="221" t="s">
        <v>216</v>
      </c>
      <c r="G142" s="15"/>
      <c r="H142" s="222">
        <v>11</v>
      </c>
      <c r="I142" s="223"/>
      <c r="J142" s="15"/>
      <c r="K142" s="15"/>
      <c r="L142" s="219"/>
      <c r="M142" s="224"/>
      <c r="N142" s="225"/>
      <c r="O142" s="225"/>
      <c r="P142" s="225"/>
      <c r="Q142" s="225"/>
      <c r="R142" s="225"/>
      <c r="S142" s="225"/>
      <c r="T142" s="22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20" t="s">
        <v>213</v>
      </c>
      <c r="AU142" s="220" t="s">
        <v>91</v>
      </c>
      <c r="AV142" s="15" t="s">
        <v>211</v>
      </c>
      <c r="AW142" s="15" t="s">
        <v>33</v>
      </c>
      <c r="AX142" s="15" t="s">
        <v>87</v>
      </c>
      <c r="AY142" s="220" t="s">
        <v>205</v>
      </c>
    </row>
    <row r="143" s="2" customFormat="1" ht="24.15" customHeight="1">
      <c r="A143" s="38"/>
      <c r="B143" s="188"/>
      <c r="C143" s="189" t="s">
        <v>221</v>
      </c>
      <c r="D143" s="189" t="s">
        <v>207</v>
      </c>
      <c r="E143" s="190" t="s">
        <v>2217</v>
      </c>
      <c r="F143" s="191" t="s">
        <v>2218</v>
      </c>
      <c r="G143" s="192" t="s">
        <v>348</v>
      </c>
      <c r="H143" s="193">
        <v>9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299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299</v>
      </c>
      <c r="BM143" s="200" t="s">
        <v>2494</v>
      </c>
    </row>
    <row r="144" s="14" customFormat="1">
      <c r="A144" s="14"/>
      <c r="B144" s="211"/>
      <c r="C144" s="14"/>
      <c r="D144" s="204" t="s">
        <v>213</v>
      </c>
      <c r="E144" s="212" t="s">
        <v>1</v>
      </c>
      <c r="F144" s="213" t="s">
        <v>2109</v>
      </c>
      <c r="G144" s="14"/>
      <c r="H144" s="214">
        <v>1</v>
      </c>
      <c r="I144" s="215"/>
      <c r="J144" s="14"/>
      <c r="K144" s="14"/>
      <c r="L144" s="211"/>
      <c r="M144" s="216"/>
      <c r="N144" s="217"/>
      <c r="O144" s="217"/>
      <c r="P144" s="217"/>
      <c r="Q144" s="217"/>
      <c r="R144" s="217"/>
      <c r="S144" s="217"/>
      <c r="T144" s="21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2" t="s">
        <v>213</v>
      </c>
      <c r="AU144" s="212" t="s">
        <v>91</v>
      </c>
      <c r="AV144" s="14" t="s">
        <v>91</v>
      </c>
      <c r="AW144" s="14" t="s">
        <v>33</v>
      </c>
      <c r="AX144" s="14" t="s">
        <v>80</v>
      </c>
      <c r="AY144" s="212" t="s">
        <v>205</v>
      </c>
    </row>
    <row r="145" s="14" customFormat="1">
      <c r="A145" s="14"/>
      <c r="B145" s="211"/>
      <c r="C145" s="14"/>
      <c r="D145" s="204" t="s">
        <v>213</v>
      </c>
      <c r="E145" s="212" t="s">
        <v>1</v>
      </c>
      <c r="F145" s="213" t="s">
        <v>2110</v>
      </c>
      <c r="G145" s="14"/>
      <c r="H145" s="214">
        <v>4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33</v>
      </c>
      <c r="AX145" s="14" t="s">
        <v>80</v>
      </c>
      <c r="AY145" s="212" t="s">
        <v>205</v>
      </c>
    </row>
    <row r="146" s="14" customFormat="1">
      <c r="A146" s="14"/>
      <c r="B146" s="211"/>
      <c r="C146" s="14"/>
      <c r="D146" s="204" t="s">
        <v>213</v>
      </c>
      <c r="E146" s="212" t="s">
        <v>1</v>
      </c>
      <c r="F146" s="213" t="s">
        <v>2111</v>
      </c>
      <c r="G146" s="14"/>
      <c r="H146" s="214">
        <v>4</v>
      </c>
      <c r="I146" s="215"/>
      <c r="J146" s="14"/>
      <c r="K146" s="14"/>
      <c r="L146" s="211"/>
      <c r="M146" s="216"/>
      <c r="N146" s="217"/>
      <c r="O146" s="217"/>
      <c r="P146" s="217"/>
      <c r="Q146" s="217"/>
      <c r="R146" s="217"/>
      <c r="S146" s="217"/>
      <c r="T146" s="21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2" t="s">
        <v>213</v>
      </c>
      <c r="AU146" s="212" t="s">
        <v>91</v>
      </c>
      <c r="AV146" s="14" t="s">
        <v>91</v>
      </c>
      <c r="AW146" s="14" t="s">
        <v>33</v>
      </c>
      <c r="AX146" s="14" t="s">
        <v>80</v>
      </c>
      <c r="AY146" s="212" t="s">
        <v>205</v>
      </c>
    </row>
    <row r="147" s="15" customFormat="1">
      <c r="A147" s="15"/>
      <c r="B147" s="219"/>
      <c r="C147" s="15"/>
      <c r="D147" s="204" t="s">
        <v>213</v>
      </c>
      <c r="E147" s="220" t="s">
        <v>1</v>
      </c>
      <c r="F147" s="221" t="s">
        <v>216</v>
      </c>
      <c r="G147" s="15"/>
      <c r="H147" s="222">
        <v>9</v>
      </c>
      <c r="I147" s="223"/>
      <c r="J147" s="15"/>
      <c r="K147" s="15"/>
      <c r="L147" s="219"/>
      <c r="M147" s="224"/>
      <c r="N147" s="225"/>
      <c r="O147" s="225"/>
      <c r="P147" s="225"/>
      <c r="Q147" s="225"/>
      <c r="R147" s="225"/>
      <c r="S147" s="225"/>
      <c r="T147" s="22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20" t="s">
        <v>213</v>
      </c>
      <c r="AU147" s="220" t="s">
        <v>91</v>
      </c>
      <c r="AV147" s="15" t="s">
        <v>211</v>
      </c>
      <c r="AW147" s="15" t="s">
        <v>33</v>
      </c>
      <c r="AX147" s="15" t="s">
        <v>87</v>
      </c>
      <c r="AY147" s="220" t="s">
        <v>205</v>
      </c>
    </row>
    <row r="148" s="2" customFormat="1" ht="24.15" customHeight="1">
      <c r="A148" s="38"/>
      <c r="B148" s="188"/>
      <c r="C148" s="189" t="s">
        <v>211</v>
      </c>
      <c r="D148" s="189" t="s">
        <v>207</v>
      </c>
      <c r="E148" s="190" t="s">
        <v>2220</v>
      </c>
      <c r="F148" s="191" t="s">
        <v>2221</v>
      </c>
      <c r="G148" s="192" t="s">
        <v>348</v>
      </c>
      <c r="H148" s="193">
        <v>18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299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299</v>
      </c>
      <c r="BM148" s="200" t="s">
        <v>2495</v>
      </c>
    </row>
    <row r="149" s="14" customFormat="1">
      <c r="A149" s="14"/>
      <c r="B149" s="211"/>
      <c r="C149" s="14"/>
      <c r="D149" s="204" t="s">
        <v>213</v>
      </c>
      <c r="E149" s="212" t="s">
        <v>1</v>
      </c>
      <c r="F149" s="213" t="s">
        <v>2223</v>
      </c>
      <c r="G149" s="14"/>
      <c r="H149" s="214">
        <v>2</v>
      </c>
      <c r="I149" s="215"/>
      <c r="J149" s="14"/>
      <c r="K149" s="14"/>
      <c r="L149" s="211"/>
      <c r="M149" s="216"/>
      <c r="N149" s="217"/>
      <c r="O149" s="217"/>
      <c r="P149" s="217"/>
      <c r="Q149" s="217"/>
      <c r="R149" s="217"/>
      <c r="S149" s="217"/>
      <c r="T149" s="21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2" t="s">
        <v>213</v>
      </c>
      <c r="AU149" s="212" t="s">
        <v>91</v>
      </c>
      <c r="AV149" s="14" t="s">
        <v>91</v>
      </c>
      <c r="AW149" s="14" t="s">
        <v>33</v>
      </c>
      <c r="AX149" s="14" t="s">
        <v>80</v>
      </c>
      <c r="AY149" s="212" t="s">
        <v>205</v>
      </c>
    </row>
    <row r="150" s="14" customFormat="1">
      <c r="A150" s="14"/>
      <c r="B150" s="211"/>
      <c r="C150" s="14"/>
      <c r="D150" s="204" t="s">
        <v>213</v>
      </c>
      <c r="E150" s="212" t="s">
        <v>1</v>
      </c>
      <c r="F150" s="213" t="s">
        <v>2224</v>
      </c>
      <c r="G150" s="14"/>
      <c r="H150" s="214">
        <v>8</v>
      </c>
      <c r="I150" s="215"/>
      <c r="J150" s="14"/>
      <c r="K150" s="14"/>
      <c r="L150" s="211"/>
      <c r="M150" s="216"/>
      <c r="N150" s="217"/>
      <c r="O150" s="217"/>
      <c r="P150" s="217"/>
      <c r="Q150" s="217"/>
      <c r="R150" s="217"/>
      <c r="S150" s="217"/>
      <c r="T150" s="21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2" t="s">
        <v>213</v>
      </c>
      <c r="AU150" s="212" t="s">
        <v>91</v>
      </c>
      <c r="AV150" s="14" t="s">
        <v>91</v>
      </c>
      <c r="AW150" s="14" t="s">
        <v>33</v>
      </c>
      <c r="AX150" s="14" t="s">
        <v>80</v>
      </c>
      <c r="AY150" s="212" t="s">
        <v>205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2225</v>
      </c>
      <c r="G151" s="14"/>
      <c r="H151" s="214">
        <v>8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18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2" customFormat="1" ht="24.15" customHeight="1">
      <c r="A153" s="38"/>
      <c r="B153" s="188"/>
      <c r="C153" s="189" t="s">
        <v>231</v>
      </c>
      <c r="D153" s="189" t="s">
        <v>207</v>
      </c>
      <c r="E153" s="190" t="s">
        <v>2226</v>
      </c>
      <c r="F153" s="191" t="s">
        <v>2227</v>
      </c>
      <c r="G153" s="192" t="s">
        <v>348</v>
      </c>
      <c r="H153" s="193">
        <v>1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299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299</v>
      </c>
      <c r="BM153" s="200" t="s">
        <v>2496</v>
      </c>
    </row>
    <row r="154" s="14" customFormat="1">
      <c r="A154" s="14"/>
      <c r="B154" s="211"/>
      <c r="C154" s="14"/>
      <c r="D154" s="204" t="s">
        <v>213</v>
      </c>
      <c r="E154" s="212" t="s">
        <v>1</v>
      </c>
      <c r="F154" s="213" t="s">
        <v>2109</v>
      </c>
      <c r="G154" s="14"/>
      <c r="H154" s="214">
        <v>1</v>
      </c>
      <c r="I154" s="215"/>
      <c r="J154" s="14"/>
      <c r="K154" s="14"/>
      <c r="L154" s="211"/>
      <c r="M154" s="216"/>
      <c r="N154" s="217"/>
      <c r="O154" s="217"/>
      <c r="P154" s="217"/>
      <c r="Q154" s="217"/>
      <c r="R154" s="217"/>
      <c r="S154" s="217"/>
      <c r="T154" s="21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33</v>
      </c>
      <c r="AX154" s="14" t="s">
        <v>80</v>
      </c>
      <c r="AY154" s="212" t="s">
        <v>205</v>
      </c>
    </row>
    <row r="155" s="15" customFormat="1">
      <c r="A155" s="15"/>
      <c r="B155" s="219"/>
      <c r="C155" s="15"/>
      <c r="D155" s="204" t="s">
        <v>213</v>
      </c>
      <c r="E155" s="220" t="s">
        <v>1</v>
      </c>
      <c r="F155" s="221" t="s">
        <v>216</v>
      </c>
      <c r="G155" s="15"/>
      <c r="H155" s="222">
        <v>1</v>
      </c>
      <c r="I155" s="223"/>
      <c r="J155" s="15"/>
      <c r="K155" s="15"/>
      <c r="L155" s="219"/>
      <c r="M155" s="224"/>
      <c r="N155" s="225"/>
      <c r="O155" s="225"/>
      <c r="P155" s="225"/>
      <c r="Q155" s="225"/>
      <c r="R155" s="225"/>
      <c r="S155" s="225"/>
      <c r="T155" s="22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0" t="s">
        <v>213</v>
      </c>
      <c r="AU155" s="220" t="s">
        <v>91</v>
      </c>
      <c r="AV155" s="15" t="s">
        <v>211</v>
      </c>
      <c r="AW155" s="15" t="s">
        <v>33</v>
      </c>
      <c r="AX155" s="15" t="s">
        <v>87</v>
      </c>
      <c r="AY155" s="220" t="s">
        <v>205</v>
      </c>
    </row>
    <row r="156" s="2" customFormat="1" ht="24.15" customHeight="1">
      <c r="A156" s="38"/>
      <c r="B156" s="188"/>
      <c r="C156" s="189" t="s">
        <v>244</v>
      </c>
      <c r="D156" s="189" t="s">
        <v>207</v>
      </c>
      <c r="E156" s="190" t="s">
        <v>2229</v>
      </c>
      <c r="F156" s="191" t="s">
        <v>2230</v>
      </c>
      <c r="G156" s="192" t="s">
        <v>348</v>
      </c>
      <c r="H156" s="193">
        <v>1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46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299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299</v>
      </c>
      <c r="BM156" s="200" t="s">
        <v>2497</v>
      </c>
    </row>
    <row r="157" s="14" customFormat="1">
      <c r="A157" s="14"/>
      <c r="B157" s="211"/>
      <c r="C157" s="14"/>
      <c r="D157" s="204" t="s">
        <v>213</v>
      </c>
      <c r="E157" s="212" t="s">
        <v>1</v>
      </c>
      <c r="F157" s="213" t="s">
        <v>2109</v>
      </c>
      <c r="G157" s="14"/>
      <c r="H157" s="214">
        <v>1</v>
      </c>
      <c r="I157" s="215"/>
      <c r="J157" s="14"/>
      <c r="K157" s="14"/>
      <c r="L157" s="211"/>
      <c r="M157" s="216"/>
      <c r="N157" s="217"/>
      <c r="O157" s="217"/>
      <c r="P157" s="217"/>
      <c r="Q157" s="217"/>
      <c r="R157" s="217"/>
      <c r="S157" s="217"/>
      <c r="T157" s="21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2" t="s">
        <v>213</v>
      </c>
      <c r="AU157" s="212" t="s">
        <v>91</v>
      </c>
      <c r="AV157" s="14" t="s">
        <v>91</v>
      </c>
      <c r="AW157" s="14" t="s">
        <v>33</v>
      </c>
      <c r="AX157" s="14" t="s">
        <v>80</v>
      </c>
      <c r="AY157" s="212" t="s">
        <v>205</v>
      </c>
    </row>
    <row r="158" s="15" customFormat="1">
      <c r="A158" s="15"/>
      <c r="B158" s="219"/>
      <c r="C158" s="15"/>
      <c r="D158" s="204" t="s">
        <v>213</v>
      </c>
      <c r="E158" s="220" t="s">
        <v>1</v>
      </c>
      <c r="F158" s="221" t="s">
        <v>216</v>
      </c>
      <c r="G158" s="15"/>
      <c r="H158" s="222">
        <v>1</v>
      </c>
      <c r="I158" s="223"/>
      <c r="J158" s="15"/>
      <c r="K158" s="15"/>
      <c r="L158" s="219"/>
      <c r="M158" s="224"/>
      <c r="N158" s="225"/>
      <c r="O158" s="225"/>
      <c r="P158" s="225"/>
      <c r="Q158" s="225"/>
      <c r="R158" s="225"/>
      <c r="S158" s="225"/>
      <c r="T158" s="22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20" t="s">
        <v>213</v>
      </c>
      <c r="AU158" s="220" t="s">
        <v>91</v>
      </c>
      <c r="AV158" s="15" t="s">
        <v>211</v>
      </c>
      <c r="AW158" s="15" t="s">
        <v>33</v>
      </c>
      <c r="AX158" s="15" t="s">
        <v>87</v>
      </c>
      <c r="AY158" s="220" t="s">
        <v>205</v>
      </c>
    </row>
    <row r="159" s="2" customFormat="1" ht="24.15" customHeight="1">
      <c r="A159" s="38"/>
      <c r="B159" s="188"/>
      <c r="C159" s="189" t="s">
        <v>249</v>
      </c>
      <c r="D159" s="189" t="s">
        <v>207</v>
      </c>
      <c r="E159" s="190" t="s">
        <v>2232</v>
      </c>
      <c r="F159" s="191" t="s">
        <v>2233</v>
      </c>
      <c r="G159" s="192" t="s">
        <v>348</v>
      </c>
      <c r="H159" s="193">
        <v>9</v>
      </c>
      <c r="I159" s="194"/>
      <c r="J159" s="193">
        <f>ROUND(I159*H159,3)</f>
        <v>0</v>
      </c>
      <c r="K159" s="195"/>
      <c r="L159" s="39"/>
      <c r="M159" s="196" t="s">
        <v>1</v>
      </c>
      <c r="N159" s="197" t="s">
        <v>46</v>
      </c>
      <c r="O159" s="8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299</v>
      </c>
      <c r="AT159" s="200" t="s">
        <v>207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299</v>
      </c>
      <c r="BM159" s="200" t="s">
        <v>2498</v>
      </c>
    </row>
    <row r="160" s="14" customFormat="1">
      <c r="A160" s="14"/>
      <c r="B160" s="211"/>
      <c r="C160" s="14"/>
      <c r="D160" s="204" t="s">
        <v>213</v>
      </c>
      <c r="E160" s="212" t="s">
        <v>1</v>
      </c>
      <c r="F160" s="213" t="s">
        <v>2109</v>
      </c>
      <c r="G160" s="14"/>
      <c r="H160" s="214">
        <v>1</v>
      </c>
      <c r="I160" s="215"/>
      <c r="J160" s="14"/>
      <c r="K160" s="14"/>
      <c r="L160" s="211"/>
      <c r="M160" s="216"/>
      <c r="N160" s="217"/>
      <c r="O160" s="217"/>
      <c r="P160" s="217"/>
      <c r="Q160" s="217"/>
      <c r="R160" s="217"/>
      <c r="S160" s="217"/>
      <c r="T160" s="21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2" t="s">
        <v>213</v>
      </c>
      <c r="AU160" s="212" t="s">
        <v>91</v>
      </c>
      <c r="AV160" s="14" t="s">
        <v>91</v>
      </c>
      <c r="AW160" s="14" t="s">
        <v>33</v>
      </c>
      <c r="AX160" s="14" t="s">
        <v>80</v>
      </c>
      <c r="AY160" s="212" t="s">
        <v>205</v>
      </c>
    </row>
    <row r="161" s="14" customFormat="1">
      <c r="A161" s="14"/>
      <c r="B161" s="211"/>
      <c r="C161" s="14"/>
      <c r="D161" s="204" t="s">
        <v>213</v>
      </c>
      <c r="E161" s="212" t="s">
        <v>1</v>
      </c>
      <c r="F161" s="213" t="s">
        <v>2110</v>
      </c>
      <c r="G161" s="14"/>
      <c r="H161" s="214">
        <v>4</v>
      </c>
      <c r="I161" s="215"/>
      <c r="J161" s="14"/>
      <c r="K161" s="14"/>
      <c r="L161" s="211"/>
      <c r="M161" s="216"/>
      <c r="N161" s="217"/>
      <c r="O161" s="217"/>
      <c r="P161" s="217"/>
      <c r="Q161" s="217"/>
      <c r="R161" s="217"/>
      <c r="S161" s="217"/>
      <c r="T161" s="21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2" t="s">
        <v>213</v>
      </c>
      <c r="AU161" s="212" t="s">
        <v>91</v>
      </c>
      <c r="AV161" s="14" t="s">
        <v>91</v>
      </c>
      <c r="AW161" s="14" t="s">
        <v>33</v>
      </c>
      <c r="AX161" s="14" t="s">
        <v>80</v>
      </c>
      <c r="AY161" s="212" t="s">
        <v>205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2111</v>
      </c>
      <c r="G162" s="14"/>
      <c r="H162" s="214">
        <v>4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5" customFormat="1">
      <c r="A163" s="15"/>
      <c r="B163" s="219"/>
      <c r="C163" s="15"/>
      <c r="D163" s="204" t="s">
        <v>213</v>
      </c>
      <c r="E163" s="220" t="s">
        <v>1</v>
      </c>
      <c r="F163" s="221" t="s">
        <v>216</v>
      </c>
      <c r="G163" s="15"/>
      <c r="H163" s="222">
        <v>9</v>
      </c>
      <c r="I163" s="223"/>
      <c r="J163" s="15"/>
      <c r="K163" s="15"/>
      <c r="L163" s="219"/>
      <c r="M163" s="224"/>
      <c r="N163" s="225"/>
      <c r="O163" s="225"/>
      <c r="P163" s="225"/>
      <c r="Q163" s="225"/>
      <c r="R163" s="225"/>
      <c r="S163" s="225"/>
      <c r="T163" s="22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0" t="s">
        <v>213</v>
      </c>
      <c r="AU163" s="220" t="s">
        <v>91</v>
      </c>
      <c r="AV163" s="15" t="s">
        <v>211</v>
      </c>
      <c r="AW163" s="15" t="s">
        <v>33</v>
      </c>
      <c r="AX163" s="15" t="s">
        <v>87</v>
      </c>
      <c r="AY163" s="220" t="s">
        <v>205</v>
      </c>
    </row>
    <row r="164" s="2" customFormat="1" ht="24.15" customHeight="1">
      <c r="A164" s="38"/>
      <c r="B164" s="188"/>
      <c r="C164" s="189" t="s">
        <v>254</v>
      </c>
      <c r="D164" s="189" t="s">
        <v>207</v>
      </c>
      <c r="E164" s="190" t="s">
        <v>2235</v>
      </c>
      <c r="F164" s="191" t="s">
        <v>2236</v>
      </c>
      <c r="G164" s="192" t="s">
        <v>348</v>
      </c>
      <c r="H164" s="193">
        <v>3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46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299</v>
      </c>
      <c r="AT164" s="200" t="s">
        <v>207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299</v>
      </c>
      <c r="BM164" s="200" t="s">
        <v>2499</v>
      </c>
    </row>
    <row r="165" s="14" customFormat="1">
      <c r="A165" s="14"/>
      <c r="B165" s="211"/>
      <c r="C165" s="14"/>
      <c r="D165" s="204" t="s">
        <v>213</v>
      </c>
      <c r="E165" s="212" t="s">
        <v>1</v>
      </c>
      <c r="F165" s="213" t="s">
        <v>2109</v>
      </c>
      <c r="G165" s="14"/>
      <c r="H165" s="214">
        <v>1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33</v>
      </c>
      <c r="AX165" s="14" t="s">
        <v>80</v>
      </c>
      <c r="AY165" s="212" t="s">
        <v>205</v>
      </c>
    </row>
    <row r="166" s="14" customFormat="1">
      <c r="A166" s="14"/>
      <c r="B166" s="211"/>
      <c r="C166" s="14"/>
      <c r="D166" s="204" t="s">
        <v>213</v>
      </c>
      <c r="E166" s="212" t="s">
        <v>1</v>
      </c>
      <c r="F166" s="213" t="s">
        <v>2238</v>
      </c>
      <c r="G166" s="14"/>
      <c r="H166" s="214">
        <v>1</v>
      </c>
      <c r="I166" s="215"/>
      <c r="J166" s="14"/>
      <c r="K166" s="14"/>
      <c r="L166" s="211"/>
      <c r="M166" s="216"/>
      <c r="N166" s="217"/>
      <c r="O166" s="217"/>
      <c r="P166" s="217"/>
      <c r="Q166" s="217"/>
      <c r="R166" s="217"/>
      <c r="S166" s="217"/>
      <c r="T166" s="21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2" t="s">
        <v>213</v>
      </c>
      <c r="AU166" s="212" t="s">
        <v>91</v>
      </c>
      <c r="AV166" s="14" t="s">
        <v>91</v>
      </c>
      <c r="AW166" s="14" t="s">
        <v>33</v>
      </c>
      <c r="AX166" s="14" t="s">
        <v>80</v>
      </c>
      <c r="AY166" s="212" t="s">
        <v>205</v>
      </c>
    </row>
    <row r="167" s="14" customFormat="1">
      <c r="A167" s="14"/>
      <c r="B167" s="211"/>
      <c r="C167" s="14"/>
      <c r="D167" s="204" t="s">
        <v>213</v>
      </c>
      <c r="E167" s="212" t="s">
        <v>1</v>
      </c>
      <c r="F167" s="213" t="s">
        <v>2239</v>
      </c>
      <c r="G167" s="14"/>
      <c r="H167" s="214">
        <v>1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33</v>
      </c>
      <c r="AX167" s="14" t="s">
        <v>80</v>
      </c>
      <c r="AY167" s="212" t="s">
        <v>205</v>
      </c>
    </row>
    <row r="168" s="15" customFormat="1">
      <c r="A168" s="15"/>
      <c r="B168" s="219"/>
      <c r="C168" s="15"/>
      <c r="D168" s="204" t="s">
        <v>213</v>
      </c>
      <c r="E168" s="220" t="s">
        <v>1</v>
      </c>
      <c r="F168" s="221" t="s">
        <v>216</v>
      </c>
      <c r="G168" s="15"/>
      <c r="H168" s="222">
        <v>3</v>
      </c>
      <c r="I168" s="223"/>
      <c r="J168" s="15"/>
      <c r="K168" s="15"/>
      <c r="L168" s="219"/>
      <c r="M168" s="224"/>
      <c r="N168" s="225"/>
      <c r="O168" s="225"/>
      <c r="P168" s="225"/>
      <c r="Q168" s="225"/>
      <c r="R168" s="225"/>
      <c r="S168" s="225"/>
      <c r="T168" s="22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0" t="s">
        <v>213</v>
      </c>
      <c r="AU168" s="220" t="s">
        <v>91</v>
      </c>
      <c r="AV168" s="15" t="s">
        <v>211</v>
      </c>
      <c r="AW168" s="15" t="s">
        <v>33</v>
      </c>
      <c r="AX168" s="15" t="s">
        <v>87</v>
      </c>
      <c r="AY168" s="220" t="s">
        <v>205</v>
      </c>
    </row>
    <row r="169" s="2" customFormat="1" ht="24.15" customHeight="1">
      <c r="A169" s="38"/>
      <c r="B169" s="188"/>
      <c r="C169" s="189" t="s">
        <v>258</v>
      </c>
      <c r="D169" s="189" t="s">
        <v>207</v>
      </c>
      <c r="E169" s="190" t="s">
        <v>2240</v>
      </c>
      <c r="F169" s="191" t="s">
        <v>2241</v>
      </c>
      <c r="G169" s="192" t="s">
        <v>348</v>
      </c>
      <c r="H169" s="193">
        <v>3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299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299</v>
      </c>
      <c r="BM169" s="200" t="s">
        <v>2500</v>
      </c>
    </row>
    <row r="170" s="14" customFormat="1">
      <c r="A170" s="14"/>
      <c r="B170" s="211"/>
      <c r="C170" s="14"/>
      <c r="D170" s="204" t="s">
        <v>213</v>
      </c>
      <c r="E170" s="212" t="s">
        <v>1</v>
      </c>
      <c r="F170" s="213" t="s">
        <v>2109</v>
      </c>
      <c r="G170" s="14"/>
      <c r="H170" s="214">
        <v>1</v>
      </c>
      <c r="I170" s="215"/>
      <c r="J170" s="14"/>
      <c r="K170" s="14"/>
      <c r="L170" s="211"/>
      <c r="M170" s="216"/>
      <c r="N170" s="217"/>
      <c r="O170" s="217"/>
      <c r="P170" s="217"/>
      <c r="Q170" s="217"/>
      <c r="R170" s="217"/>
      <c r="S170" s="217"/>
      <c r="T170" s="21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2" t="s">
        <v>213</v>
      </c>
      <c r="AU170" s="212" t="s">
        <v>91</v>
      </c>
      <c r="AV170" s="14" t="s">
        <v>91</v>
      </c>
      <c r="AW170" s="14" t="s">
        <v>33</v>
      </c>
      <c r="AX170" s="14" t="s">
        <v>80</v>
      </c>
      <c r="AY170" s="212" t="s">
        <v>205</v>
      </c>
    </row>
    <row r="171" s="14" customFormat="1">
      <c r="A171" s="14"/>
      <c r="B171" s="211"/>
      <c r="C171" s="14"/>
      <c r="D171" s="204" t="s">
        <v>213</v>
      </c>
      <c r="E171" s="212" t="s">
        <v>1</v>
      </c>
      <c r="F171" s="213" t="s">
        <v>2238</v>
      </c>
      <c r="G171" s="14"/>
      <c r="H171" s="214">
        <v>1</v>
      </c>
      <c r="I171" s="215"/>
      <c r="J171" s="14"/>
      <c r="K171" s="14"/>
      <c r="L171" s="211"/>
      <c r="M171" s="216"/>
      <c r="N171" s="217"/>
      <c r="O171" s="217"/>
      <c r="P171" s="217"/>
      <c r="Q171" s="217"/>
      <c r="R171" s="217"/>
      <c r="S171" s="217"/>
      <c r="T171" s="21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2" t="s">
        <v>213</v>
      </c>
      <c r="AU171" s="212" t="s">
        <v>91</v>
      </c>
      <c r="AV171" s="14" t="s">
        <v>91</v>
      </c>
      <c r="AW171" s="14" t="s">
        <v>33</v>
      </c>
      <c r="AX171" s="14" t="s">
        <v>80</v>
      </c>
      <c r="AY171" s="212" t="s">
        <v>205</v>
      </c>
    </row>
    <row r="172" s="14" customFormat="1">
      <c r="A172" s="14"/>
      <c r="B172" s="211"/>
      <c r="C172" s="14"/>
      <c r="D172" s="204" t="s">
        <v>213</v>
      </c>
      <c r="E172" s="212" t="s">
        <v>1</v>
      </c>
      <c r="F172" s="213" t="s">
        <v>2239</v>
      </c>
      <c r="G172" s="14"/>
      <c r="H172" s="214">
        <v>1</v>
      </c>
      <c r="I172" s="215"/>
      <c r="J172" s="14"/>
      <c r="K172" s="14"/>
      <c r="L172" s="211"/>
      <c r="M172" s="216"/>
      <c r="N172" s="217"/>
      <c r="O172" s="217"/>
      <c r="P172" s="217"/>
      <c r="Q172" s="217"/>
      <c r="R172" s="217"/>
      <c r="S172" s="217"/>
      <c r="T172" s="21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2" t="s">
        <v>213</v>
      </c>
      <c r="AU172" s="212" t="s">
        <v>91</v>
      </c>
      <c r="AV172" s="14" t="s">
        <v>91</v>
      </c>
      <c r="AW172" s="14" t="s">
        <v>33</v>
      </c>
      <c r="AX172" s="14" t="s">
        <v>80</v>
      </c>
      <c r="AY172" s="212" t="s">
        <v>205</v>
      </c>
    </row>
    <row r="173" s="15" customFormat="1">
      <c r="A173" s="15"/>
      <c r="B173" s="219"/>
      <c r="C173" s="15"/>
      <c r="D173" s="204" t="s">
        <v>213</v>
      </c>
      <c r="E173" s="220" t="s">
        <v>1</v>
      </c>
      <c r="F173" s="221" t="s">
        <v>216</v>
      </c>
      <c r="G173" s="15"/>
      <c r="H173" s="222">
        <v>3</v>
      </c>
      <c r="I173" s="223"/>
      <c r="J173" s="15"/>
      <c r="K173" s="15"/>
      <c r="L173" s="219"/>
      <c r="M173" s="224"/>
      <c r="N173" s="225"/>
      <c r="O173" s="225"/>
      <c r="P173" s="225"/>
      <c r="Q173" s="225"/>
      <c r="R173" s="225"/>
      <c r="S173" s="225"/>
      <c r="T173" s="22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20" t="s">
        <v>213</v>
      </c>
      <c r="AU173" s="220" t="s">
        <v>91</v>
      </c>
      <c r="AV173" s="15" t="s">
        <v>211</v>
      </c>
      <c r="AW173" s="15" t="s">
        <v>33</v>
      </c>
      <c r="AX173" s="15" t="s">
        <v>87</v>
      </c>
      <c r="AY173" s="220" t="s">
        <v>205</v>
      </c>
    </row>
    <row r="174" s="2" customFormat="1" ht="24.15" customHeight="1">
      <c r="A174" s="38"/>
      <c r="B174" s="188"/>
      <c r="C174" s="189" t="s">
        <v>262</v>
      </c>
      <c r="D174" s="189" t="s">
        <v>207</v>
      </c>
      <c r="E174" s="190" t="s">
        <v>2243</v>
      </c>
      <c r="F174" s="191" t="s">
        <v>2244</v>
      </c>
      <c r="G174" s="192" t="s">
        <v>348</v>
      </c>
      <c r="H174" s="193">
        <v>8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299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299</v>
      </c>
      <c r="BM174" s="200" t="s">
        <v>2501</v>
      </c>
    </row>
    <row r="175" s="14" customFormat="1">
      <c r="A175" s="14"/>
      <c r="B175" s="211"/>
      <c r="C175" s="14"/>
      <c r="D175" s="204" t="s">
        <v>213</v>
      </c>
      <c r="E175" s="212" t="s">
        <v>1</v>
      </c>
      <c r="F175" s="213" t="s">
        <v>2110</v>
      </c>
      <c r="G175" s="14"/>
      <c r="H175" s="214">
        <v>4</v>
      </c>
      <c r="I175" s="215"/>
      <c r="J175" s="14"/>
      <c r="K175" s="14"/>
      <c r="L175" s="211"/>
      <c r="M175" s="216"/>
      <c r="N175" s="217"/>
      <c r="O175" s="217"/>
      <c r="P175" s="217"/>
      <c r="Q175" s="217"/>
      <c r="R175" s="217"/>
      <c r="S175" s="217"/>
      <c r="T175" s="21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2" t="s">
        <v>213</v>
      </c>
      <c r="AU175" s="212" t="s">
        <v>91</v>
      </c>
      <c r="AV175" s="14" t="s">
        <v>91</v>
      </c>
      <c r="AW175" s="14" t="s">
        <v>33</v>
      </c>
      <c r="AX175" s="14" t="s">
        <v>80</v>
      </c>
      <c r="AY175" s="212" t="s">
        <v>205</v>
      </c>
    </row>
    <row r="176" s="14" customFormat="1">
      <c r="A176" s="14"/>
      <c r="B176" s="211"/>
      <c r="C176" s="14"/>
      <c r="D176" s="204" t="s">
        <v>213</v>
      </c>
      <c r="E176" s="212" t="s">
        <v>1</v>
      </c>
      <c r="F176" s="213" t="s">
        <v>2111</v>
      </c>
      <c r="G176" s="14"/>
      <c r="H176" s="214">
        <v>4</v>
      </c>
      <c r="I176" s="215"/>
      <c r="J176" s="14"/>
      <c r="K176" s="14"/>
      <c r="L176" s="211"/>
      <c r="M176" s="216"/>
      <c r="N176" s="217"/>
      <c r="O176" s="217"/>
      <c r="P176" s="217"/>
      <c r="Q176" s="217"/>
      <c r="R176" s="217"/>
      <c r="S176" s="217"/>
      <c r="T176" s="21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2" t="s">
        <v>213</v>
      </c>
      <c r="AU176" s="212" t="s">
        <v>91</v>
      </c>
      <c r="AV176" s="14" t="s">
        <v>91</v>
      </c>
      <c r="AW176" s="14" t="s">
        <v>33</v>
      </c>
      <c r="AX176" s="14" t="s">
        <v>80</v>
      </c>
      <c r="AY176" s="212" t="s">
        <v>205</v>
      </c>
    </row>
    <row r="177" s="15" customFormat="1">
      <c r="A177" s="15"/>
      <c r="B177" s="219"/>
      <c r="C177" s="15"/>
      <c r="D177" s="204" t="s">
        <v>213</v>
      </c>
      <c r="E177" s="220" t="s">
        <v>1</v>
      </c>
      <c r="F177" s="221" t="s">
        <v>216</v>
      </c>
      <c r="G177" s="15"/>
      <c r="H177" s="222">
        <v>8</v>
      </c>
      <c r="I177" s="223"/>
      <c r="J177" s="15"/>
      <c r="K177" s="15"/>
      <c r="L177" s="219"/>
      <c r="M177" s="224"/>
      <c r="N177" s="225"/>
      <c r="O177" s="225"/>
      <c r="P177" s="225"/>
      <c r="Q177" s="225"/>
      <c r="R177" s="225"/>
      <c r="S177" s="225"/>
      <c r="T177" s="22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20" t="s">
        <v>213</v>
      </c>
      <c r="AU177" s="220" t="s">
        <v>91</v>
      </c>
      <c r="AV177" s="15" t="s">
        <v>211</v>
      </c>
      <c r="AW177" s="15" t="s">
        <v>33</v>
      </c>
      <c r="AX177" s="15" t="s">
        <v>87</v>
      </c>
      <c r="AY177" s="220" t="s">
        <v>205</v>
      </c>
    </row>
    <row r="178" s="2" customFormat="1" ht="24.15" customHeight="1">
      <c r="A178" s="38"/>
      <c r="B178" s="188"/>
      <c r="C178" s="189" t="s">
        <v>270</v>
      </c>
      <c r="D178" s="189" t="s">
        <v>207</v>
      </c>
      <c r="E178" s="190" t="s">
        <v>2246</v>
      </c>
      <c r="F178" s="191" t="s">
        <v>2247</v>
      </c>
      <c r="G178" s="192" t="s">
        <v>348</v>
      </c>
      <c r="H178" s="193">
        <v>8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299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299</v>
      </c>
      <c r="BM178" s="200" t="s">
        <v>2502</v>
      </c>
    </row>
    <row r="179" s="14" customFormat="1">
      <c r="A179" s="14"/>
      <c r="B179" s="211"/>
      <c r="C179" s="14"/>
      <c r="D179" s="204" t="s">
        <v>213</v>
      </c>
      <c r="E179" s="212" t="s">
        <v>1</v>
      </c>
      <c r="F179" s="213" t="s">
        <v>2110</v>
      </c>
      <c r="G179" s="14"/>
      <c r="H179" s="214">
        <v>4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33</v>
      </c>
      <c r="AX179" s="14" t="s">
        <v>80</v>
      </c>
      <c r="AY179" s="212" t="s">
        <v>205</v>
      </c>
    </row>
    <row r="180" s="14" customFormat="1">
      <c r="A180" s="14"/>
      <c r="B180" s="211"/>
      <c r="C180" s="14"/>
      <c r="D180" s="204" t="s">
        <v>213</v>
      </c>
      <c r="E180" s="212" t="s">
        <v>1</v>
      </c>
      <c r="F180" s="213" t="s">
        <v>2111</v>
      </c>
      <c r="G180" s="14"/>
      <c r="H180" s="214">
        <v>4</v>
      </c>
      <c r="I180" s="215"/>
      <c r="J180" s="14"/>
      <c r="K180" s="14"/>
      <c r="L180" s="211"/>
      <c r="M180" s="216"/>
      <c r="N180" s="217"/>
      <c r="O180" s="217"/>
      <c r="P180" s="217"/>
      <c r="Q180" s="217"/>
      <c r="R180" s="217"/>
      <c r="S180" s="217"/>
      <c r="T180" s="21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2" t="s">
        <v>213</v>
      </c>
      <c r="AU180" s="212" t="s">
        <v>91</v>
      </c>
      <c r="AV180" s="14" t="s">
        <v>91</v>
      </c>
      <c r="AW180" s="14" t="s">
        <v>33</v>
      </c>
      <c r="AX180" s="14" t="s">
        <v>80</v>
      </c>
      <c r="AY180" s="212" t="s">
        <v>205</v>
      </c>
    </row>
    <row r="181" s="15" customFormat="1">
      <c r="A181" s="15"/>
      <c r="B181" s="219"/>
      <c r="C181" s="15"/>
      <c r="D181" s="204" t="s">
        <v>213</v>
      </c>
      <c r="E181" s="220" t="s">
        <v>1</v>
      </c>
      <c r="F181" s="221" t="s">
        <v>216</v>
      </c>
      <c r="G181" s="15"/>
      <c r="H181" s="222">
        <v>8</v>
      </c>
      <c r="I181" s="223"/>
      <c r="J181" s="15"/>
      <c r="K181" s="15"/>
      <c r="L181" s="219"/>
      <c r="M181" s="224"/>
      <c r="N181" s="225"/>
      <c r="O181" s="225"/>
      <c r="P181" s="225"/>
      <c r="Q181" s="225"/>
      <c r="R181" s="225"/>
      <c r="S181" s="225"/>
      <c r="T181" s="22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20" t="s">
        <v>213</v>
      </c>
      <c r="AU181" s="220" t="s">
        <v>91</v>
      </c>
      <c r="AV181" s="15" t="s">
        <v>211</v>
      </c>
      <c r="AW181" s="15" t="s">
        <v>33</v>
      </c>
      <c r="AX181" s="15" t="s">
        <v>87</v>
      </c>
      <c r="AY181" s="220" t="s">
        <v>205</v>
      </c>
    </row>
    <row r="182" s="2" customFormat="1" ht="24.15" customHeight="1">
      <c r="A182" s="38"/>
      <c r="B182" s="188"/>
      <c r="C182" s="189" t="s">
        <v>275</v>
      </c>
      <c r="D182" s="189" t="s">
        <v>207</v>
      </c>
      <c r="E182" s="190" t="s">
        <v>2249</v>
      </c>
      <c r="F182" s="191" t="s">
        <v>2250</v>
      </c>
      <c r="G182" s="192" t="s">
        <v>348</v>
      </c>
      <c r="H182" s="193">
        <v>8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46</v>
      </c>
      <c r="O182" s="8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299</v>
      </c>
      <c r="AT182" s="200" t="s">
        <v>207</v>
      </c>
      <c r="AU182" s="200" t="s">
        <v>91</v>
      </c>
      <c r="AY182" s="19" t="s">
        <v>205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91</v>
      </c>
      <c r="BK182" s="202">
        <f>ROUND(I182*H182,3)</f>
        <v>0</v>
      </c>
      <c r="BL182" s="19" t="s">
        <v>299</v>
      </c>
      <c r="BM182" s="200" t="s">
        <v>2503</v>
      </c>
    </row>
    <row r="183" s="14" customFormat="1">
      <c r="A183" s="14"/>
      <c r="B183" s="211"/>
      <c r="C183" s="14"/>
      <c r="D183" s="204" t="s">
        <v>213</v>
      </c>
      <c r="E183" s="212" t="s">
        <v>1</v>
      </c>
      <c r="F183" s="213" t="s">
        <v>2110</v>
      </c>
      <c r="G183" s="14"/>
      <c r="H183" s="214">
        <v>4</v>
      </c>
      <c r="I183" s="215"/>
      <c r="J183" s="14"/>
      <c r="K183" s="14"/>
      <c r="L183" s="211"/>
      <c r="M183" s="216"/>
      <c r="N183" s="217"/>
      <c r="O183" s="217"/>
      <c r="P183" s="217"/>
      <c r="Q183" s="217"/>
      <c r="R183" s="217"/>
      <c r="S183" s="217"/>
      <c r="T183" s="21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2" t="s">
        <v>213</v>
      </c>
      <c r="AU183" s="212" t="s">
        <v>91</v>
      </c>
      <c r="AV183" s="14" t="s">
        <v>91</v>
      </c>
      <c r="AW183" s="14" t="s">
        <v>33</v>
      </c>
      <c r="AX183" s="14" t="s">
        <v>80</v>
      </c>
      <c r="AY183" s="212" t="s">
        <v>205</v>
      </c>
    </row>
    <row r="184" s="14" customFormat="1">
      <c r="A184" s="14"/>
      <c r="B184" s="211"/>
      <c r="C184" s="14"/>
      <c r="D184" s="204" t="s">
        <v>213</v>
      </c>
      <c r="E184" s="212" t="s">
        <v>1</v>
      </c>
      <c r="F184" s="213" t="s">
        <v>2111</v>
      </c>
      <c r="G184" s="14"/>
      <c r="H184" s="214">
        <v>4</v>
      </c>
      <c r="I184" s="215"/>
      <c r="J184" s="14"/>
      <c r="K184" s="14"/>
      <c r="L184" s="211"/>
      <c r="M184" s="216"/>
      <c r="N184" s="217"/>
      <c r="O184" s="217"/>
      <c r="P184" s="217"/>
      <c r="Q184" s="217"/>
      <c r="R184" s="217"/>
      <c r="S184" s="217"/>
      <c r="T184" s="21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2" t="s">
        <v>213</v>
      </c>
      <c r="AU184" s="212" t="s">
        <v>91</v>
      </c>
      <c r="AV184" s="14" t="s">
        <v>91</v>
      </c>
      <c r="AW184" s="14" t="s">
        <v>33</v>
      </c>
      <c r="AX184" s="14" t="s">
        <v>80</v>
      </c>
      <c r="AY184" s="212" t="s">
        <v>205</v>
      </c>
    </row>
    <row r="185" s="15" customFormat="1">
      <c r="A185" s="15"/>
      <c r="B185" s="219"/>
      <c r="C185" s="15"/>
      <c r="D185" s="204" t="s">
        <v>213</v>
      </c>
      <c r="E185" s="220" t="s">
        <v>1</v>
      </c>
      <c r="F185" s="221" t="s">
        <v>216</v>
      </c>
      <c r="G185" s="15"/>
      <c r="H185" s="222">
        <v>8</v>
      </c>
      <c r="I185" s="223"/>
      <c r="J185" s="15"/>
      <c r="K185" s="15"/>
      <c r="L185" s="219"/>
      <c r="M185" s="224"/>
      <c r="N185" s="225"/>
      <c r="O185" s="225"/>
      <c r="P185" s="225"/>
      <c r="Q185" s="225"/>
      <c r="R185" s="225"/>
      <c r="S185" s="225"/>
      <c r="T185" s="22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0" t="s">
        <v>213</v>
      </c>
      <c r="AU185" s="220" t="s">
        <v>91</v>
      </c>
      <c r="AV185" s="15" t="s">
        <v>211</v>
      </c>
      <c r="AW185" s="15" t="s">
        <v>33</v>
      </c>
      <c r="AX185" s="15" t="s">
        <v>87</v>
      </c>
      <c r="AY185" s="220" t="s">
        <v>205</v>
      </c>
    </row>
    <row r="186" s="2" customFormat="1" ht="24.15" customHeight="1">
      <c r="A186" s="38"/>
      <c r="B186" s="188"/>
      <c r="C186" s="189" t="s">
        <v>281</v>
      </c>
      <c r="D186" s="189" t="s">
        <v>207</v>
      </c>
      <c r="E186" s="190" t="s">
        <v>2252</v>
      </c>
      <c r="F186" s="191" t="s">
        <v>2253</v>
      </c>
      <c r="G186" s="192" t="s">
        <v>348</v>
      </c>
      <c r="H186" s="193">
        <v>10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299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299</v>
      </c>
      <c r="BM186" s="200" t="s">
        <v>2504</v>
      </c>
    </row>
    <row r="187" s="14" customFormat="1">
      <c r="A187" s="14"/>
      <c r="B187" s="211"/>
      <c r="C187" s="14"/>
      <c r="D187" s="204" t="s">
        <v>213</v>
      </c>
      <c r="E187" s="212" t="s">
        <v>1</v>
      </c>
      <c r="F187" s="213" t="s">
        <v>2255</v>
      </c>
      <c r="G187" s="14"/>
      <c r="H187" s="214">
        <v>5</v>
      </c>
      <c r="I187" s="215"/>
      <c r="J187" s="14"/>
      <c r="K187" s="14"/>
      <c r="L187" s="211"/>
      <c r="M187" s="216"/>
      <c r="N187" s="217"/>
      <c r="O187" s="217"/>
      <c r="P187" s="217"/>
      <c r="Q187" s="217"/>
      <c r="R187" s="217"/>
      <c r="S187" s="217"/>
      <c r="T187" s="21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2" t="s">
        <v>213</v>
      </c>
      <c r="AU187" s="212" t="s">
        <v>91</v>
      </c>
      <c r="AV187" s="14" t="s">
        <v>91</v>
      </c>
      <c r="AW187" s="14" t="s">
        <v>33</v>
      </c>
      <c r="AX187" s="14" t="s">
        <v>80</v>
      </c>
      <c r="AY187" s="212" t="s">
        <v>205</v>
      </c>
    </row>
    <row r="188" s="14" customFormat="1">
      <c r="A188" s="14"/>
      <c r="B188" s="211"/>
      <c r="C188" s="14"/>
      <c r="D188" s="204" t="s">
        <v>213</v>
      </c>
      <c r="E188" s="212" t="s">
        <v>1</v>
      </c>
      <c r="F188" s="213" t="s">
        <v>2256</v>
      </c>
      <c r="G188" s="14"/>
      <c r="H188" s="214">
        <v>5</v>
      </c>
      <c r="I188" s="215"/>
      <c r="J188" s="14"/>
      <c r="K188" s="14"/>
      <c r="L188" s="211"/>
      <c r="M188" s="216"/>
      <c r="N188" s="217"/>
      <c r="O188" s="217"/>
      <c r="P188" s="217"/>
      <c r="Q188" s="217"/>
      <c r="R188" s="217"/>
      <c r="S188" s="217"/>
      <c r="T188" s="21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2" t="s">
        <v>213</v>
      </c>
      <c r="AU188" s="212" t="s">
        <v>91</v>
      </c>
      <c r="AV188" s="14" t="s">
        <v>91</v>
      </c>
      <c r="AW188" s="14" t="s">
        <v>33</v>
      </c>
      <c r="AX188" s="14" t="s">
        <v>80</v>
      </c>
      <c r="AY188" s="212" t="s">
        <v>205</v>
      </c>
    </row>
    <row r="189" s="15" customFormat="1">
      <c r="A189" s="15"/>
      <c r="B189" s="219"/>
      <c r="C189" s="15"/>
      <c r="D189" s="204" t="s">
        <v>213</v>
      </c>
      <c r="E189" s="220" t="s">
        <v>1</v>
      </c>
      <c r="F189" s="221" t="s">
        <v>216</v>
      </c>
      <c r="G189" s="15"/>
      <c r="H189" s="222">
        <v>10</v>
      </c>
      <c r="I189" s="223"/>
      <c r="J189" s="15"/>
      <c r="K189" s="15"/>
      <c r="L189" s="219"/>
      <c r="M189" s="224"/>
      <c r="N189" s="225"/>
      <c r="O189" s="225"/>
      <c r="P189" s="225"/>
      <c r="Q189" s="225"/>
      <c r="R189" s="225"/>
      <c r="S189" s="225"/>
      <c r="T189" s="22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0" t="s">
        <v>213</v>
      </c>
      <c r="AU189" s="220" t="s">
        <v>91</v>
      </c>
      <c r="AV189" s="15" t="s">
        <v>211</v>
      </c>
      <c r="AW189" s="15" t="s">
        <v>33</v>
      </c>
      <c r="AX189" s="15" t="s">
        <v>87</v>
      </c>
      <c r="AY189" s="220" t="s">
        <v>205</v>
      </c>
    </row>
    <row r="190" s="12" customFormat="1" ht="22.8" customHeight="1">
      <c r="A190" s="12"/>
      <c r="B190" s="175"/>
      <c r="C190" s="12"/>
      <c r="D190" s="176" t="s">
        <v>79</v>
      </c>
      <c r="E190" s="186" t="s">
        <v>2135</v>
      </c>
      <c r="F190" s="186" t="s">
        <v>2257</v>
      </c>
      <c r="G190" s="12"/>
      <c r="H190" s="12"/>
      <c r="I190" s="178"/>
      <c r="J190" s="187">
        <f>BK190</f>
        <v>0</v>
      </c>
      <c r="K190" s="12"/>
      <c r="L190" s="175"/>
      <c r="M190" s="180"/>
      <c r="N190" s="181"/>
      <c r="O190" s="181"/>
      <c r="P190" s="182">
        <f>SUM(P191:P202)</f>
        <v>0</v>
      </c>
      <c r="Q190" s="181"/>
      <c r="R190" s="182">
        <f>SUM(R191:R202)</f>
        <v>0</v>
      </c>
      <c r="S190" s="181"/>
      <c r="T190" s="183">
        <f>SUM(T191:T202)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6" t="s">
        <v>91</v>
      </c>
      <c r="AT190" s="184" t="s">
        <v>79</v>
      </c>
      <c r="AU190" s="184" t="s">
        <v>87</v>
      </c>
      <c r="AY190" s="176" t="s">
        <v>205</v>
      </c>
      <c r="BK190" s="185">
        <f>SUM(BK191:BK202)</f>
        <v>0</v>
      </c>
    </row>
    <row r="191" s="2" customFormat="1" ht="21.75" customHeight="1">
      <c r="A191" s="38"/>
      <c r="B191" s="188"/>
      <c r="C191" s="189" t="s">
        <v>287</v>
      </c>
      <c r="D191" s="189" t="s">
        <v>207</v>
      </c>
      <c r="E191" s="190" t="s">
        <v>2258</v>
      </c>
      <c r="F191" s="191" t="s">
        <v>2259</v>
      </c>
      <c r="G191" s="192" t="s">
        <v>348</v>
      </c>
      <c r="H191" s="193">
        <v>8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299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299</v>
      </c>
      <c r="BM191" s="200" t="s">
        <v>2505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2110</v>
      </c>
      <c r="G192" s="14"/>
      <c r="H192" s="214">
        <v>4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4" customFormat="1">
      <c r="A193" s="14"/>
      <c r="B193" s="211"/>
      <c r="C193" s="14"/>
      <c r="D193" s="204" t="s">
        <v>213</v>
      </c>
      <c r="E193" s="212" t="s">
        <v>1</v>
      </c>
      <c r="F193" s="213" t="s">
        <v>2111</v>
      </c>
      <c r="G193" s="14"/>
      <c r="H193" s="214">
        <v>4</v>
      </c>
      <c r="I193" s="215"/>
      <c r="J193" s="14"/>
      <c r="K193" s="14"/>
      <c r="L193" s="211"/>
      <c r="M193" s="216"/>
      <c r="N193" s="217"/>
      <c r="O193" s="217"/>
      <c r="P193" s="217"/>
      <c r="Q193" s="217"/>
      <c r="R193" s="217"/>
      <c r="S193" s="217"/>
      <c r="T193" s="21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2" t="s">
        <v>213</v>
      </c>
      <c r="AU193" s="212" t="s">
        <v>91</v>
      </c>
      <c r="AV193" s="14" t="s">
        <v>91</v>
      </c>
      <c r="AW193" s="14" t="s">
        <v>33</v>
      </c>
      <c r="AX193" s="14" t="s">
        <v>80</v>
      </c>
      <c r="AY193" s="212" t="s">
        <v>205</v>
      </c>
    </row>
    <row r="194" s="15" customFormat="1">
      <c r="A194" s="15"/>
      <c r="B194" s="219"/>
      <c r="C194" s="15"/>
      <c r="D194" s="204" t="s">
        <v>213</v>
      </c>
      <c r="E194" s="220" t="s">
        <v>1</v>
      </c>
      <c r="F194" s="221" t="s">
        <v>216</v>
      </c>
      <c r="G194" s="15"/>
      <c r="H194" s="222">
        <v>8</v>
      </c>
      <c r="I194" s="223"/>
      <c r="J194" s="15"/>
      <c r="K194" s="15"/>
      <c r="L194" s="219"/>
      <c r="M194" s="224"/>
      <c r="N194" s="225"/>
      <c r="O194" s="225"/>
      <c r="P194" s="225"/>
      <c r="Q194" s="225"/>
      <c r="R194" s="225"/>
      <c r="S194" s="225"/>
      <c r="T194" s="22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20" t="s">
        <v>213</v>
      </c>
      <c r="AU194" s="220" t="s">
        <v>91</v>
      </c>
      <c r="AV194" s="15" t="s">
        <v>211</v>
      </c>
      <c r="AW194" s="15" t="s">
        <v>33</v>
      </c>
      <c r="AX194" s="15" t="s">
        <v>87</v>
      </c>
      <c r="AY194" s="220" t="s">
        <v>205</v>
      </c>
    </row>
    <row r="195" s="2" customFormat="1" ht="24.15" customHeight="1">
      <c r="A195" s="38"/>
      <c r="B195" s="188"/>
      <c r="C195" s="189" t="s">
        <v>292</v>
      </c>
      <c r="D195" s="189" t="s">
        <v>207</v>
      </c>
      <c r="E195" s="190" t="s">
        <v>2261</v>
      </c>
      <c r="F195" s="191" t="s">
        <v>2262</v>
      </c>
      <c r="G195" s="192" t="s">
        <v>348</v>
      </c>
      <c r="H195" s="193">
        <v>12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46</v>
      </c>
      <c r="O195" s="8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299</v>
      </c>
      <c r="AT195" s="200" t="s">
        <v>207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299</v>
      </c>
      <c r="BM195" s="200" t="s">
        <v>2506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2264</v>
      </c>
      <c r="G196" s="14"/>
      <c r="H196" s="214">
        <v>6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4" customFormat="1">
      <c r="A197" s="14"/>
      <c r="B197" s="211"/>
      <c r="C197" s="14"/>
      <c r="D197" s="204" t="s">
        <v>213</v>
      </c>
      <c r="E197" s="212" t="s">
        <v>1</v>
      </c>
      <c r="F197" s="213" t="s">
        <v>2265</v>
      </c>
      <c r="G197" s="14"/>
      <c r="H197" s="214">
        <v>6</v>
      </c>
      <c r="I197" s="215"/>
      <c r="J197" s="14"/>
      <c r="K197" s="14"/>
      <c r="L197" s="211"/>
      <c r="M197" s="216"/>
      <c r="N197" s="217"/>
      <c r="O197" s="217"/>
      <c r="P197" s="217"/>
      <c r="Q197" s="217"/>
      <c r="R197" s="217"/>
      <c r="S197" s="217"/>
      <c r="T197" s="21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2" t="s">
        <v>213</v>
      </c>
      <c r="AU197" s="212" t="s">
        <v>91</v>
      </c>
      <c r="AV197" s="14" t="s">
        <v>91</v>
      </c>
      <c r="AW197" s="14" t="s">
        <v>33</v>
      </c>
      <c r="AX197" s="14" t="s">
        <v>80</v>
      </c>
      <c r="AY197" s="212" t="s">
        <v>205</v>
      </c>
    </row>
    <row r="198" s="15" customFormat="1">
      <c r="A198" s="15"/>
      <c r="B198" s="219"/>
      <c r="C198" s="15"/>
      <c r="D198" s="204" t="s">
        <v>213</v>
      </c>
      <c r="E198" s="220" t="s">
        <v>1</v>
      </c>
      <c r="F198" s="221" t="s">
        <v>216</v>
      </c>
      <c r="G198" s="15"/>
      <c r="H198" s="222">
        <v>12</v>
      </c>
      <c r="I198" s="223"/>
      <c r="J198" s="15"/>
      <c r="K198" s="15"/>
      <c r="L198" s="219"/>
      <c r="M198" s="224"/>
      <c r="N198" s="225"/>
      <c r="O198" s="225"/>
      <c r="P198" s="225"/>
      <c r="Q198" s="225"/>
      <c r="R198" s="225"/>
      <c r="S198" s="225"/>
      <c r="T198" s="22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0" t="s">
        <v>213</v>
      </c>
      <c r="AU198" s="220" t="s">
        <v>91</v>
      </c>
      <c r="AV198" s="15" t="s">
        <v>211</v>
      </c>
      <c r="AW198" s="15" t="s">
        <v>33</v>
      </c>
      <c r="AX198" s="15" t="s">
        <v>87</v>
      </c>
      <c r="AY198" s="220" t="s">
        <v>205</v>
      </c>
    </row>
    <row r="199" s="2" customFormat="1" ht="24.15" customHeight="1">
      <c r="A199" s="38"/>
      <c r="B199" s="188"/>
      <c r="C199" s="189" t="s">
        <v>299</v>
      </c>
      <c r="D199" s="189" t="s">
        <v>207</v>
      </c>
      <c r="E199" s="190" t="s">
        <v>2266</v>
      </c>
      <c r="F199" s="191" t="s">
        <v>2267</v>
      </c>
      <c r="G199" s="192" t="s">
        <v>348</v>
      </c>
      <c r="H199" s="193">
        <v>2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299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299</v>
      </c>
      <c r="BM199" s="200" t="s">
        <v>2507</v>
      </c>
    </row>
    <row r="200" s="14" customFormat="1">
      <c r="A200" s="14"/>
      <c r="B200" s="211"/>
      <c r="C200" s="14"/>
      <c r="D200" s="204" t="s">
        <v>213</v>
      </c>
      <c r="E200" s="212" t="s">
        <v>1</v>
      </c>
      <c r="F200" s="213" t="s">
        <v>2238</v>
      </c>
      <c r="G200" s="14"/>
      <c r="H200" s="214">
        <v>1</v>
      </c>
      <c r="I200" s="215"/>
      <c r="J200" s="14"/>
      <c r="K200" s="14"/>
      <c r="L200" s="211"/>
      <c r="M200" s="216"/>
      <c r="N200" s="217"/>
      <c r="O200" s="217"/>
      <c r="P200" s="217"/>
      <c r="Q200" s="217"/>
      <c r="R200" s="217"/>
      <c r="S200" s="217"/>
      <c r="T200" s="21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2" t="s">
        <v>213</v>
      </c>
      <c r="AU200" s="212" t="s">
        <v>91</v>
      </c>
      <c r="AV200" s="14" t="s">
        <v>91</v>
      </c>
      <c r="AW200" s="14" t="s">
        <v>33</v>
      </c>
      <c r="AX200" s="14" t="s">
        <v>80</v>
      </c>
      <c r="AY200" s="212" t="s">
        <v>205</v>
      </c>
    </row>
    <row r="201" s="14" customFormat="1">
      <c r="A201" s="14"/>
      <c r="B201" s="211"/>
      <c r="C201" s="14"/>
      <c r="D201" s="204" t="s">
        <v>213</v>
      </c>
      <c r="E201" s="212" t="s">
        <v>1</v>
      </c>
      <c r="F201" s="213" t="s">
        <v>2239</v>
      </c>
      <c r="G201" s="14"/>
      <c r="H201" s="214">
        <v>1</v>
      </c>
      <c r="I201" s="215"/>
      <c r="J201" s="14"/>
      <c r="K201" s="14"/>
      <c r="L201" s="211"/>
      <c r="M201" s="216"/>
      <c r="N201" s="217"/>
      <c r="O201" s="217"/>
      <c r="P201" s="217"/>
      <c r="Q201" s="217"/>
      <c r="R201" s="217"/>
      <c r="S201" s="217"/>
      <c r="T201" s="21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2" t="s">
        <v>213</v>
      </c>
      <c r="AU201" s="212" t="s">
        <v>91</v>
      </c>
      <c r="AV201" s="14" t="s">
        <v>91</v>
      </c>
      <c r="AW201" s="14" t="s">
        <v>33</v>
      </c>
      <c r="AX201" s="14" t="s">
        <v>80</v>
      </c>
      <c r="AY201" s="212" t="s">
        <v>205</v>
      </c>
    </row>
    <row r="202" s="15" customFormat="1">
      <c r="A202" s="15"/>
      <c r="B202" s="219"/>
      <c r="C202" s="15"/>
      <c r="D202" s="204" t="s">
        <v>213</v>
      </c>
      <c r="E202" s="220" t="s">
        <v>1</v>
      </c>
      <c r="F202" s="221" t="s">
        <v>216</v>
      </c>
      <c r="G202" s="15"/>
      <c r="H202" s="222">
        <v>2</v>
      </c>
      <c r="I202" s="223"/>
      <c r="J202" s="15"/>
      <c r="K202" s="15"/>
      <c r="L202" s="219"/>
      <c r="M202" s="224"/>
      <c r="N202" s="225"/>
      <c r="O202" s="225"/>
      <c r="P202" s="225"/>
      <c r="Q202" s="225"/>
      <c r="R202" s="225"/>
      <c r="S202" s="225"/>
      <c r="T202" s="22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0" t="s">
        <v>213</v>
      </c>
      <c r="AU202" s="220" t="s">
        <v>91</v>
      </c>
      <c r="AV202" s="15" t="s">
        <v>211</v>
      </c>
      <c r="AW202" s="15" t="s">
        <v>33</v>
      </c>
      <c r="AX202" s="15" t="s">
        <v>87</v>
      </c>
      <c r="AY202" s="220" t="s">
        <v>205</v>
      </c>
    </row>
    <row r="203" s="12" customFormat="1" ht="22.8" customHeight="1">
      <c r="A203" s="12"/>
      <c r="B203" s="175"/>
      <c r="C203" s="12"/>
      <c r="D203" s="176" t="s">
        <v>79</v>
      </c>
      <c r="E203" s="186" t="s">
        <v>2269</v>
      </c>
      <c r="F203" s="186" t="s">
        <v>2270</v>
      </c>
      <c r="G203" s="12"/>
      <c r="H203" s="12"/>
      <c r="I203" s="178"/>
      <c r="J203" s="187">
        <f>BK203</f>
        <v>0</v>
      </c>
      <c r="K203" s="12"/>
      <c r="L203" s="175"/>
      <c r="M203" s="180"/>
      <c r="N203" s="181"/>
      <c r="O203" s="181"/>
      <c r="P203" s="182">
        <f>SUM(P204:P208)</f>
        <v>0</v>
      </c>
      <c r="Q203" s="181"/>
      <c r="R203" s="182">
        <f>SUM(R204:R208)</f>
        <v>0</v>
      </c>
      <c r="S203" s="181"/>
      <c r="T203" s="183">
        <f>SUM(T204:T208)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6" t="s">
        <v>91</v>
      </c>
      <c r="AT203" s="184" t="s">
        <v>79</v>
      </c>
      <c r="AU203" s="184" t="s">
        <v>87</v>
      </c>
      <c r="AY203" s="176" t="s">
        <v>205</v>
      </c>
      <c r="BK203" s="185">
        <f>SUM(BK204:BK208)</f>
        <v>0</v>
      </c>
    </row>
    <row r="204" s="2" customFormat="1" ht="16.5" customHeight="1">
      <c r="A204" s="38"/>
      <c r="B204" s="188"/>
      <c r="C204" s="227" t="s">
        <v>306</v>
      </c>
      <c r="D204" s="227" t="s">
        <v>276</v>
      </c>
      <c r="E204" s="228" t="s">
        <v>1925</v>
      </c>
      <c r="F204" s="229" t="s">
        <v>2271</v>
      </c>
      <c r="G204" s="230" t="s">
        <v>284</v>
      </c>
      <c r="H204" s="231">
        <v>33</v>
      </c>
      <c r="I204" s="232"/>
      <c r="J204" s="231">
        <f>ROUND(I204*H204,3)</f>
        <v>0</v>
      </c>
      <c r="K204" s="233"/>
      <c r="L204" s="234"/>
      <c r="M204" s="235" t="s">
        <v>1</v>
      </c>
      <c r="N204" s="236" t="s">
        <v>46</v>
      </c>
      <c r="O204" s="8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0" t="s">
        <v>254</v>
      </c>
      <c r="AT204" s="200" t="s">
        <v>276</v>
      </c>
      <c r="AU204" s="200" t="s">
        <v>91</v>
      </c>
      <c r="AY204" s="19" t="s">
        <v>205</v>
      </c>
      <c r="BE204" s="201">
        <f>IF(N204="základná",J204,0)</f>
        <v>0</v>
      </c>
      <c r="BF204" s="201">
        <f>IF(N204="znížená",J204,0)</f>
        <v>0</v>
      </c>
      <c r="BG204" s="201">
        <f>IF(N204="zákl. prenesená",J204,0)</f>
        <v>0</v>
      </c>
      <c r="BH204" s="201">
        <f>IF(N204="zníž. prenesená",J204,0)</f>
        <v>0</v>
      </c>
      <c r="BI204" s="201">
        <f>IF(N204="nulová",J204,0)</f>
        <v>0</v>
      </c>
      <c r="BJ204" s="19" t="s">
        <v>91</v>
      </c>
      <c r="BK204" s="202">
        <f>ROUND(I204*H204,3)</f>
        <v>0</v>
      </c>
      <c r="BL204" s="19" t="s">
        <v>211</v>
      </c>
      <c r="BM204" s="200" t="s">
        <v>91</v>
      </c>
    </row>
    <row r="205" s="2" customFormat="1" ht="16.5" customHeight="1">
      <c r="A205" s="38"/>
      <c r="B205" s="188"/>
      <c r="C205" s="227" t="s">
        <v>310</v>
      </c>
      <c r="D205" s="227" t="s">
        <v>276</v>
      </c>
      <c r="E205" s="228" t="s">
        <v>2272</v>
      </c>
      <c r="F205" s="229" t="s">
        <v>2273</v>
      </c>
      <c r="G205" s="230" t="s">
        <v>284</v>
      </c>
      <c r="H205" s="231">
        <v>14</v>
      </c>
      <c r="I205" s="232"/>
      <c r="J205" s="231">
        <f>ROUND(I205*H205,3)</f>
        <v>0</v>
      </c>
      <c r="K205" s="233"/>
      <c r="L205" s="234"/>
      <c r="M205" s="235" t="s">
        <v>1</v>
      </c>
      <c r="N205" s="236" t="s">
        <v>46</v>
      </c>
      <c r="O205" s="8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254</v>
      </c>
      <c r="AT205" s="200" t="s">
        <v>276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2274</v>
      </c>
    </row>
    <row r="206" s="2" customFormat="1" ht="49.05" customHeight="1">
      <c r="A206" s="38"/>
      <c r="B206" s="188"/>
      <c r="C206" s="227" t="s">
        <v>316</v>
      </c>
      <c r="D206" s="227" t="s">
        <v>276</v>
      </c>
      <c r="E206" s="228" t="s">
        <v>2275</v>
      </c>
      <c r="F206" s="229" t="s">
        <v>2276</v>
      </c>
      <c r="G206" s="230" t="s">
        <v>348</v>
      </c>
      <c r="H206" s="231">
        <v>2</v>
      </c>
      <c r="I206" s="232"/>
      <c r="J206" s="231">
        <f>ROUND(I206*H206,3)</f>
        <v>0</v>
      </c>
      <c r="K206" s="233"/>
      <c r="L206" s="234"/>
      <c r="M206" s="235" t="s">
        <v>1</v>
      </c>
      <c r="N206" s="236" t="s">
        <v>46</v>
      </c>
      <c r="O206" s="8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254</v>
      </c>
      <c r="AT206" s="200" t="s">
        <v>276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2277</v>
      </c>
    </row>
    <row r="207" s="2" customFormat="1" ht="49.05" customHeight="1">
      <c r="A207" s="38"/>
      <c r="B207" s="188"/>
      <c r="C207" s="227" t="s">
        <v>321</v>
      </c>
      <c r="D207" s="227" t="s">
        <v>276</v>
      </c>
      <c r="E207" s="228" t="s">
        <v>2278</v>
      </c>
      <c r="F207" s="229" t="s">
        <v>2279</v>
      </c>
      <c r="G207" s="230" t="s">
        <v>348</v>
      </c>
      <c r="H207" s="231">
        <v>2</v>
      </c>
      <c r="I207" s="232"/>
      <c r="J207" s="231">
        <f>ROUND(I207*H207,3)</f>
        <v>0</v>
      </c>
      <c r="K207" s="233"/>
      <c r="L207" s="234"/>
      <c r="M207" s="235" t="s">
        <v>1</v>
      </c>
      <c r="N207" s="236" t="s">
        <v>46</v>
      </c>
      <c r="O207" s="8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0" t="s">
        <v>254</v>
      </c>
      <c r="AT207" s="200" t="s">
        <v>276</v>
      </c>
      <c r="AU207" s="200" t="s">
        <v>91</v>
      </c>
      <c r="AY207" s="19" t="s">
        <v>205</v>
      </c>
      <c r="BE207" s="201">
        <f>IF(N207="základná",J207,0)</f>
        <v>0</v>
      </c>
      <c r="BF207" s="201">
        <f>IF(N207="znížená",J207,0)</f>
        <v>0</v>
      </c>
      <c r="BG207" s="201">
        <f>IF(N207="zákl. prenesená",J207,0)</f>
        <v>0</v>
      </c>
      <c r="BH207" s="201">
        <f>IF(N207="zníž. prenesená",J207,0)</f>
        <v>0</v>
      </c>
      <c r="BI207" s="201">
        <f>IF(N207="nulová",J207,0)</f>
        <v>0</v>
      </c>
      <c r="BJ207" s="19" t="s">
        <v>91</v>
      </c>
      <c r="BK207" s="202">
        <f>ROUND(I207*H207,3)</f>
        <v>0</v>
      </c>
      <c r="BL207" s="19" t="s">
        <v>211</v>
      </c>
      <c r="BM207" s="200" t="s">
        <v>2280</v>
      </c>
    </row>
    <row r="208" s="2" customFormat="1" ht="16.5" customHeight="1">
      <c r="A208" s="38"/>
      <c r="B208" s="188"/>
      <c r="C208" s="227" t="s">
        <v>327</v>
      </c>
      <c r="D208" s="227" t="s">
        <v>276</v>
      </c>
      <c r="E208" s="228" t="s">
        <v>1927</v>
      </c>
      <c r="F208" s="229" t="s">
        <v>2281</v>
      </c>
      <c r="G208" s="230" t="s">
        <v>941</v>
      </c>
      <c r="H208" s="231">
        <v>1</v>
      </c>
      <c r="I208" s="232"/>
      <c r="J208" s="231">
        <f>ROUND(I208*H208,3)</f>
        <v>0</v>
      </c>
      <c r="K208" s="233"/>
      <c r="L208" s="234"/>
      <c r="M208" s="235" t="s">
        <v>1</v>
      </c>
      <c r="N208" s="236" t="s">
        <v>46</v>
      </c>
      <c r="O208" s="8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254</v>
      </c>
      <c r="AT208" s="200" t="s">
        <v>276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211</v>
      </c>
    </row>
    <row r="209" s="12" customFormat="1" ht="22.8" customHeight="1">
      <c r="A209" s="12"/>
      <c r="B209" s="175"/>
      <c r="C209" s="12"/>
      <c r="D209" s="176" t="s">
        <v>79</v>
      </c>
      <c r="E209" s="186" t="s">
        <v>2282</v>
      </c>
      <c r="F209" s="186" t="s">
        <v>2283</v>
      </c>
      <c r="G209" s="12"/>
      <c r="H209" s="12"/>
      <c r="I209" s="178"/>
      <c r="J209" s="187">
        <f>BK209</f>
        <v>0</v>
      </c>
      <c r="K209" s="12"/>
      <c r="L209" s="175"/>
      <c r="M209" s="180"/>
      <c r="N209" s="181"/>
      <c r="O209" s="181"/>
      <c r="P209" s="182">
        <f>SUM(P210:P221)</f>
        <v>0</v>
      </c>
      <c r="Q209" s="181"/>
      <c r="R209" s="182">
        <f>SUM(R210:R221)</f>
        <v>0</v>
      </c>
      <c r="S209" s="181"/>
      <c r="T209" s="183">
        <f>SUM(T210:T221)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6" t="s">
        <v>91</v>
      </c>
      <c r="AT209" s="184" t="s">
        <v>79</v>
      </c>
      <c r="AU209" s="184" t="s">
        <v>87</v>
      </c>
      <c r="AY209" s="176" t="s">
        <v>205</v>
      </c>
      <c r="BK209" s="185">
        <f>SUM(BK210:BK221)</f>
        <v>0</v>
      </c>
    </row>
    <row r="210" s="2" customFormat="1" ht="21.75" customHeight="1">
      <c r="A210" s="38"/>
      <c r="B210" s="188"/>
      <c r="C210" s="227" t="s">
        <v>333</v>
      </c>
      <c r="D210" s="227" t="s">
        <v>276</v>
      </c>
      <c r="E210" s="228" t="s">
        <v>1929</v>
      </c>
      <c r="F210" s="229" t="s">
        <v>2284</v>
      </c>
      <c r="G210" s="230" t="s">
        <v>284</v>
      </c>
      <c r="H210" s="231">
        <v>74</v>
      </c>
      <c r="I210" s="232"/>
      <c r="J210" s="231">
        <f>ROUND(I210*H210,3)</f>
        <v>0</v>
      </c>
      <c r="K210" s="233"/>
      <c r="L210" s="234"/>
      <c r="M210" s="235" t="s">
        <v>1</v>
      </c>
      <c r="N210" s="236" t="s">
        <v>46</v>
      </c>
      <c r="O210" s="82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0" t="s">
        <v>254</v>
      </c>
      <c r="AT210" s="200" t="s">
        <v>276</v>
      </c>
      <c r="AU210" s="200" t="s">
        <v>91</v>
      </c>
      <c r="AY210" s="19" t="s">
        <v>205</v>
      </c>
      <c r="BE210" s="201">
        <f>IF(N210="základná",J210,0)</f>
        <v>0</v>
      </c>
      <c r="BF210" s="201">
        <f>IF(N210="znížená",J210,0)</f>
        <v>0</v>
      </c>
      <c r="BG210" s="201">
        <f>IF(N210="zákl. prenesená",J210,0)</f>
        <v>0</v>
      </c>
      <c r="BH210" s="201">
        <f>IF(N210="zníž. prenesená",J210,0)</f>
        <v>0</v>
      </c>
      <c r="BI210" s="201">
        <f>IF(N210="nulová",J210,0)</f>
        <v>0</v>
      </c>
      <c r="BJ210" s="19" t="s">
        <v>91</v>
      </c>
      <c r="BK210" s="202">
        <f>ROUND(I210*H210,3)</f>
        <v>0</v>
      </c>
      <c r="BL210" s="19" t="s">
        <v>211</v>
      </c>
      <c r="BM210" s="200" t="s">
        <v>244</v>
      </c>
    </row>
    <row r="211" s="2" customFormat="1" ht="21.75" customHeight="1">
      <c r="A211" s="38"/>
      <c r="B211" s="188"/>
      <c r="C211" s="227" t="s">
        <v>7</v>
      </c>
      <c r="D211" s="227" t="s">
        <v>276</v>
      </c>
      <c r="E211" s="228" t="s">
        <v>1931</v>
      </c>
      <c r="F211" s="229" t="s">
        <v>2285</v>
      </c>
      <c r="G211" s="230" t="s">
        <v>284</v>
      </c>
      <c r="H211" s="231">
        <v>12</v>
      </c>
      <c r="I211" s="232"/>
      <c r="J211" s="231">
        <f>ROUND(I211*H211,3)</f>
        <v>0</v>
      </c>
      <c r="K211" s="233"/>
      <c r="L211" s="234"/>
      <c r="M211" s="235" t="s">
        <v>1</v>
      </c>
      <c r="N211" s="236" t="s">
        <v>46</v>
      </c>
      <c r="O211" s="82"/>
      <c r="P211" s="198">
        <f>O211*H211</f>
        <v>0</v>
      </c>
      <c r="Q211" s="198">
        <v>0</v>
      </c>
      <c r="R211" s="198">
        <f>Q211*H211</f>
        <v>0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254</v>
      </c>
      <c r="AT211" s="200" t="s">
        <v>276</v>
      </c>
      <c r="AU211" s="200" t="s">
        <v>91</v>
      </c>
      <c r="AY211" s="19" t="s">
        <v>205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91</v>
      </c>
      <c r="BK211" s="202">
        <f>ROUND(I211*H211,3)</f>
        <v>0</v>
      </c>
      <c r="BL211" s="19" t="s">
        <v>211</v>
      </c>
      <c r="BM211" s="200" t="s">
        <v>254</v>
      </c>
    </row>
    <row r="212" s="2" customFormat="1" ht="16.5" customHeight="1">
      <c r="A212" s="38"/>
      <c r="B212" s="188"/>
      <c r="C212" s="227" t="s">
        <v>355</v>
      </c>
      <c r="D212" s="227" t="s">
        <v>276</v>
      </c>
      <c r="E212" s="228" t="s">
        <v>1933</v>
      </c>
      <c r="F212" s="229" t="s">
        <v>2286</v>
      </c>
      <c r="G212" s="230" t="s">
        <v>941</v>
      </c>
      <c r="H212" s="231">
        <v>1</v>
      </c>
      <c r="I212" s="232"/>
      <c r="J212" s="231">
        <f>ROUND(I212*H212,3)</f>
        <v>0</v>
      </c>
      <c r="K212" s="233"/>
      <c r="L212" s="234"/>
      <c r="M212" s="235" t="s">
        <v>1</v>
      </c>
      <c r="N212" s="236" t="s">
        <v>46</v>
      </c>
      <c r="O212" s="8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254</v>
      </c>
      <c r="AT212" s="200" t="s">
        <v>276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262</v>
      </c>
    </row>
    <row r="213" s="2" customFormat="1" ht="16.5" customHeight="1">
      <c r="A213" s="38"/>
      <c r="B213" s="188"/>
      <c r="C213" s="189" t="s">
        <v>361</v>
      </c>
      <c r="D213" s="189" t="s">
        <v>207</v>
      </c>
      <c r="E213" s="190" t="s">
        <v>2287</v>
      </c>
      <c r="F213" s="191" t="s">
        <v>2288</v>
      </c>
      <c r="G213" s="192" t="s">
        <v>210</v>
      </c>
      <c r="H213" s="193">
        <v>55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2289</v>
      </c>
    </row>
    <row r="214" s="2" customFormat="1" ht="21.75" customHeight="1">
      <c r="A214" s="38"/>
      <c r="B214" s="188"/>
      <c r="C214" s="189" t="s">
        <v>366</v>
      </c>
      <c r="D214" s="189" t="s">
        <v>207</v>
      </c>
      <c r="E214" s="190" t="s">
        <v>2290</v>
      </c>
      <c r="F214" s="191" t="s">
        <v>2291</v>
      </c>
      <c r="G214" s="192" t="s">
        <v>210</v>
      </c>
      <c r="H214" s="193">
        <v>55</v>
      </c>
      <c r="I214" s="194"/>
      <c r="J214" s="193">
        <f>ROUND(I214*H214,3)</f>
        <v>0</v>
      </c>
      <c r="K214" s="195"/>
      <c r="L214" s="39"/>
      <c r="M214" s="196" t="s">
        <v>1</v>
      </c>
      <c r="N214" s="197" t="s">
        <v>46</v>
      </c>
      <c r="O214" s="82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0" t="s">
        <v>211</v>
      </c>
      <c r="AT214" s="200" t="s">
        <v>207</v>
      </c>
      <c r="AU214" s="200" t="s">
        <v>91</v>
      </c>
      <c r="AY214" s="19" t="s">
        <v>205</v>
      </c>
      <c r="BE214" s="201">
        <f>IF(N214="základná",J214,0)</f>
        <v>0</v>
      </c>
      <c r="BF214" s="201">
        <f>IF(N214="znížená",J214,0)</f>
        <v>0</v>
      </c>
      <c r="BG214" s="201">
        <f>IF(N214="zákl. prenesená",J214,0)</f>
        <v>0</v>
      </c>
      <c r="BH214" s="201">
        <f>IF(N214="zníž. prenesená",J214,0)</f>
        <v>0</v>
      </c>
      <c r="BI214" s="201">
        <f>IF(N214="nulová",J214,0)</f>
        <v>0</v>
      </c>
      <c r="BJ214" s="19" t="s">
        <v>91</v>
      </c>
      <c r="BK214" s="202">
        <f>ROUND(I214*H214,3)</f>
        <v>0</v>
      </c>
      <c r="BL214" s="19" t="s">
        <v>211</v>
      </c>
      <c r="BM214" s="200" t="s">
        <v>2292</v>
      </c>
    </row>
    <row r="215" s="2" customFormat="1" ht="24.15" customHeight="1">
      <c r="A215" s="38"/>
      <c r="B215" s="188"/>
      <c r="C215" s="189" t="s">
        <v>375</v>
      </c>
      <c r="D215" s="189" t="s">
        <v>207</v>
      </c>
      <c r="E215" s="190" t="s">
        <v>2293</v>
      </c>
      <c r="F215" s="191" t="s">
        <v>2294</v>
      </c>
      <c r="G215" s="192" t="s">
        <v>210</v>
      </c>
      <c r="H215" s="193">
        <v>55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211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2295</v>
      </c>
    </row>
    <row r="216" s="2" customFormat="1" ht="24.15" customHeight="1">
      <c r="A216" s="38"/>
      <c r="B216" s="188"/>
      <c r="C216" s="189" t="s">
        <v>380</v>
      </c>
      <c r="D216" s="189" t="s">
        <v>207</v>
      </c>
      <c r="E216" s="190" t="s">
        <v>2296</v>
      </c>
      <c r="F216" s="191" t="s">
        <v>2297</v>
      </c>
      <c r="G216" s="192" t="s">
        <v>210</v>
      </c>
      <c r="H216" s="193">
        <v>55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46</v>
      </c>
      <c r="O216" s="82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211</v>
      </c>
      <c r="AT216" s="200" t="s">
        <v>207</v>
      </c>
      <c r="AU216" s="200" t="s">
        <v>91</v>
      </c>
      <c r="AY216" s="19" t="s">
        <v>205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91</v>
      </c>
      <c r="BK216" s="202">
        <f>ROUND(I216*H216,3)</f>
        <v>0</v>
      </c>
      <c r="BL216" s="19" t="s">
        <v>211</v>
      </c>
      <c r="BM216" s="200" t="s">
        <v>2298</v>
      </c>
    </row>
    <row r="217" s="2" customFormat="1" ht="24.15" customHeight="1">
      <c r="A217" s="38"/>
      <c r="B217" s="188"/>
      <c r="C217" s="189" t="s">
        <v>385</v>
      </c>
      <c r="D217" s="189" t="s">
        <v>207</v>
      </c>
      <c r="E217" s="190" t="s">
        <v>2299</v>
      </c>
      <c r="F217" s="191" t="s">
        <v>2300</v>
      </c>
      <c r="G217" s="192" t="s">
        <v>210</v>
      </c>
      <c r="H217" s="193">
        <v>16.199999999999999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46</v>
      </c>
      <c r="O217" s="82"/>
      <c r="P217" s="198">
        <f>O217*H217</f>
        <v>0</v>
      </c>
      <c r="Q217" s="198">
        <v>0</v>
      </c>
      <c r="R217" s="198">
        <f>Q217*H217</f>
        <v>0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211</v>
      </c>
      <c r="AT217" s="200" t="s">
        <v>207</v>
      </c>
      <c r="AU217" s="200" t="s">
        <v>91</v>
      </c>
      <c r="AY217" s="19" t="s">
        <v>205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91</v>
      </c>
      <c r="BK217" s="202">
        <f>ROUND(I217*H217,3)</f>
        <v>0</v>
      </c>
      <c r="BL217" s="19" t="s">
        <v>211</v>
      </c>
      <c r="BM217" s="200" t="s">
        <v>2301</v>
      </c>
    </row>
    <row r="218" s="2" customFormat="1" ht="16.5" customHeight="1">
      <c r="A218" s="38"/>
      <c r="B218" s="188"/>
      <c r="C218" s="227" t="s">
        <v>390</v>
      </c>
      <c r="D218" s="227" t="s">
        <v>276</v>
      </c>
      <c r="E218" s="228" t="s">
        <v>2302</v>
      </c>
      <c r="F218" s="229" t="s">
        <v>2303</v>
      </c>
      <c r="G218" s="230" t="s">
        <v>313</v>
      </c>
      <c r="H218" s="231">
        <v>29.16</v>
      </c>
      <c r="I218" s="232"/>
      <c r="J218" s="231">
        <f>ROUND(I218*H218,3)</f>
        <v>0</v>
      </c>
      <c r="K218" s="233"/>
      <c r="L218" s="234"/>
      <c r="M218" s="235" t="s">
        <v>1</v>
      </c>
      <c r="N218" s="236" t="s">
        <v>46</v>
      </c>
      <c r="O218" s="8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254</v>
      </c>
      <c r="AT218" s="200" t="s">
        <v>276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211</v>
      </c>
      <c r="BM218" s="200" t="s">
        <v>2304</v>
      </c>
    </row>
    <row r="219" s="2" customFormat="1" ht="24.15" customHeight="1">
      <c r="A219" s="38"/>
      <c r="B219" s="188"/>
      <c r="C219" s="189" t="s">
        <v>395</v>
      </c>
      <c r="D219" s="189" t="s">
        <v>207</v>
      </c>
      <c r="E219" s="190" t="s">
        <v>2305</v>
      </c>
      <c r="F219" s="191" t="s">
        <v>2306</v>
      </c>
      <c r="G219" s="192" t="s">
        <v>210</v>
      </c>
      <c r="H219" s="193">
        <v>38.799999999999997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46</v>
      </c>
      <c r="O219" s="8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211</v>
      </c>
      <c r="AT219" s="200" t="s">
        <v>207</v>
      </c>
      <c r="AU219" s="200" t="s">
        <v>91</v>
      </c>
      <c r="AY219" s="19" t="s">
        <v>205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91</v>
      </c>
      <c r="BK219" s="202">
        <f>ROUND(I219*H219,3)</f>
        <v>0</v>
      </c>
      <c r="BL219" s="19" t="s">
        <v>211</v>
      </c>
      <c r="BM219" s="200" t="s">
        <v>2307</v>
      </c>
    </row>
    <row r="220" s="2" customFormat="1" ht="21.75" customHeight="1">
      <c r="A220" s="38"/>
      <c r="B220" s="188"/>
      <c r="C220" s="189" t="s">
        <v>401</v>
      </c>
      <c r="D220" s="189" t="s">
        <v>207</v>
      </c>
      <c r="E220" s="190" t="s">
        <v>2308</v>
      </c>
      <c r="F220" s="191" t="s">
        <v>264</v>
      </c>
      <c r="G220" s="192" t="s">
        <v>265</v>
      </c>
      <c r="H220" s="193">
        <v>51.600000000000001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46</v>
      </c>
      <c r="O220" s="82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211</v>
      </c>
      <c r="AT220" s="200" t="s">
        <v>207</v>
      </c>
      <c r="AU220" s="200" t="s">
        <v>91</v>
      </c>
      <c r="AY220" s="19" t="s">
        <v>205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91</v>
      </c>
      <c r="BK220" s="202">
        <f>ROUND(I220*H220,3)</f>
        <v>0</v>
      </c>
      <c r="BL220" s="19" t="s">
        <v>211</v>
      </c>
      <c r="BM220" s="200" t="s">
        <v>2309</v>
      </c>
    </row>
    <row r="221" s="2" customFormat="1" ht="33" customHeight="1">
      <c r="A221" s="38"/>
      <c r="B221" s="188"/>
      <c r="C221" s="189" t="s">
        <v>408</v>
      </c>
      <c r="D221" s="189" t="s">
        <v>207</v>
      </c>
      <c r="E221" s="190" t="s">
        <v>2310</v>
      </c>
      <c r="F221" s="191" t="s">
        <v>2311</v>
      </c>
      <c r="G221" s="192" t="s">
        <v>265</v>
      </c>
      <c r="H221" s="193">
        <v>7.7400000000000002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2312</v>
      </c>
    </row>
    <row r="222" s="12" customFormat="1" ht="22.8" customHeight="1">
      <c r="A222" s="12"/>
      <c r="B222" s="175"/>
      <c r="C222" s="12"/>
      <c r="D222" s="176" t="s">
        <v>79</v>
      </c>
      <c r="E222" s="186" t="s">
        <v>2313</v>
      </c>
      <c r="F222" s="186" t="s">
        <v>2314</v>
      </c>
      <c r="G222" s="12"/>
      <c r="H222" s="12"/>
      <c r="I222" s="178"/>
      <c r="J222" s="187">
        <f>BK222</f>
        <v>0</v>
      </c>
      <c r="K222" s="12"/>
      <c r="L222" s="175"/>
      <c r="M222" s="180"/>
      <c r="N222" s="181"/>
      <c r="O222" s="181"/>
      <c r="P222" s="182">
        <f>SUM(P223:P234)</f>
        <v>0</v>
      </c>
      <c r="Q222" s="181"/>
      <c r="R222" s="182">
        <f>SUM(R223:R234)</f>
        <v>0</v>
      </c>
      <c r="S222" s="181"/>
      <c r="T222" s="183">
        <f>SUM(T223:T234)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6" t="s">
        <v>91</v>
      </c>
      <c r="AT222" s="184" t="s">
        <v>79</v>
      </c>
      <c r="AU222" s="184" t="s">
        <v>87</v>
      </c>
      <c r="AY222" s="176" t="s">
        <v>205</v>
      </c>
      <c r="BK222" s="185">
        <f>SUM(BK223:BK234)</f>
        <v>0</v>
      </c>
    </row>
    <row r="223" s="2" customFormat="1" ht="16.5" customHeight="1">
      <c r="A223" s="38"/>
      <c r="B223" s="188"/>
      <c r="C223" s="227" t="s">
        <v>414</v>
      </c>
      <c r="D223" s="227" t="s">
        <v>276</v>
      </c>
      <c r="E223" s="228" t="s">
        <v>1935</v>
      </c>
      <c r="F223" s="229" t="s">
        <v>2315</v>
      </c>
      <c r="G223" s="230" t="s">
        <v>284</v>
      </c>
      <c r="H223" s="231">
        <v>132.30000000000001</v>
      </c>
      <c r="I223" s="232"/>
      <c r="J223" s="231">
        <f>ROUND(I223*H223,3)</f>
        <v>0</v>
      </c>
      <c r="K223" s="233"/>
      <c r="L223" s="234"/>
      <c r="M223" s="235" t="s">
        <v>1</v>
      </c>
      <c r="N223" s="236" t="s">
        <v>46</v>
      </c>
      <c r="O223" s="8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254</v>
      </c>
      <c r="AT223" s="200" t="s">
        <v>276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211</v>
      </c>
      <c r="BM223" s="200" t="s">
        <v>275</v>
      </c>
    </row>
    <row r="224" s="2" customFormat="1" ht="16.5" customHeight="1">
      <c r="A224" s="38"/>
      <c r="B224" s="188"/>
      <c r="C224" s="227" t="s">
        <v>419</v>
      </c>
      <c r="D224" s="227" t="s">
        <v>276</v>
      </c>
      <c r="E224" s="228" t="s">
        <v>1937</v>
      </c>
      <c r="F224" s="229" t="s">
        <v>2316</v>
      </c>
      <c r="G224" s="230" t="s">
        <v>284</v>
      </c>
      <c r="H224" s="231">
        <v>12</v>
      </c>
      <c r="I224" s="232"/>
      <c r="J224" s="231">
        <f>ROUND(I224*H224,3)</f>
        <v>0</v>
      </c>
      <c r="K224" s="233"/>
      <c r="L224" s="234"/>
      <c r="M224" s="235" t="s">
        <v>1</v>
      </c>
      <c r="N224" s="236" t="s">
        <v>46</v>
      </c>
      <c r="O224" s="82"/>
      <c r="P224" s="198">
        <f>O224*H224</f>
        <v>0</v>
      </c>
      <c r="Q224" s="198">
        <v>0</v>
      </c>
      <c r="R224" s="198">
        <f>Q224*H224</f>
        <v>0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254</v>
      </c>
      <c r="AT224" s="200" t="s">
        <v>276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287</v>
      </c>
    </row>
    <row r="225" s="2" customFormat="1" ht="16.5" customHeight="1">
      <c r="A225" s="38"/>
      <c r="B225" s="188"/>
      <c r="C225" s="227" t="s">
        <v>423</v>
      </c>
      <c r="D225" s="227" t="s">
        <v>276</v>
      </c>
      <c r="E225" s="228" t="s">
        <v>1939</v>
      </c>
      <c r="F225" s="229" t="s">
        <v>2317</v>
      </c>
      <c r="G225" s="230" t="s">
        <v>284</v>
      </c>
      <c r="H225" s="231">
        <v>78</v>
      </c>
      <c r="I225" s="232"/>
      <c r="J225" s="231">
        <f>ROUND(I225*H225,3)</f>
        <v>0</v>
      </c>
      <c r="K225" s="233"/>
      <c r="L225" s="234"/>
      <c r="M225" s="235" t="s">
        <v>1</v>
      </c>
      <c r="N225" s="236" t="s">
        <v>46</v>
      </c>
      <c r="O225" s="82"/>
      <c r="P225" s="198">
        <f>O225*H225</f>
        <v>0</v>
      </c>
      <c r="Q225" s="198">
        <v>0</v>
      </c>
      <c r="R225" s="198">
        <f>Q225*H225</f>
        <v>0</v>
      </c>
      <c r="S225" s="198">
        <v>0</v>
      </c>
      <c r="T225" s="19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0" t="s">
        <v>254</v>
      </c>
      <c r="AT225" s="200" t="s">
        <v>276</v>
      </c>
      <c r="AU225" s="200" t="s">
        <v>91</v>
      </c>
      <c r="AY225" s="19" t="s">
        <v>205</v>
      </c>
      <c r="BE225" s="201">
        <f>IF(N225="základná",J225,0)</f>
        <v>0</v>
      </c>
      <c r="BF225" s="201">
        <f>IF(N225="znížená",J225,0)</f>
        <v>0</v>
      </c>
      <c r="BG225" s="201">
        <f>IF(N225="zákl. prenesená",J225,0)</f>
        <v>0</v>
      </c>
      <c r="BH225" s="201">
        <f>IF(N225="zníž. prenesená",J225,0)</f>
        <v>0</v>
      </c>
      <c r="BI225" s="201">
        <f>IF(N225="nulová",J225,0)</f>
        <v>0</v>
      </c>
      <c r="BJ225" s="19" t="s">
        <v>91</v>
      </c>
      <c r="BK225" s="202">
        <f>ROUND(I225*H225,3)</f>
        <v>0</v>
      </c>
      <c r="BL225" s="19" t="s">
        <v>211</v>
      </c>
      <c r="BM225" s="200" t="s">
        <v>299</v>
      </c>
    </row>
    <row r="226" s="2" customFormat="1" ht="16.5" customHeight="1">
      <c r="A226" s="38"/>
      <c r="B226" s="188"/>
      <c r="C226" s="227" t="s">
        <v>443</v>
      </c>
      <c r="D226" s="227" t="s">
        <v>276</v>
      </c>
      <c r="E226" s="228" t="s">
        <v>1941</v>
      </c>
      <c r="F226" s="229" t="s">
        <v>2318</v>
      </c>
      <c r="G226" s="230" t="s">
        <v>348</v>
      </c>
      <c r="H226" s="231">
        <v>1</v>
      </c>
      <c r="I226" s="232"/>
      <c r="J226" s="231">
        <f>ROUND(I226*H226,3)</f>
        <v>0</v>
      </c>
      <c r="K226" s="233"/>
      <c r="L226" s="234"/>
      <c r="M226" s="235" t="s">
        <v>1</v>
      </c>
      <c r="N226" s="236" t="s">
        <v>46</v>
      </c>
      <c r="O226" s="8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0" t="s">
        <v>254</v>
      </c>
      <c r="AT226" s="200" t="s">
        <v>276</v>
      </c>
      <c r="AU226" s="200" t="s">
        <v>91</v>
      </c>
      <c r="AY226" s="19" t="s">
        <v>205</v>
      </c>
      <c r="BE226" s="201">
        <f>IF(N226="základná",J226,0)</f>
        <v>0</v>
      </c>
      <c r="BF226" s="201">
        <f>IF(N226="znížená",J226,0)</f>
        <v>0</v>
      </c>
      <c r="BG226" s="201">
        <f>IF(N226="zákl. prenesená",J226,0)</f>
        <v>0</v>
      </c>
      <c r="BH226" s="201">
        <f>IF(N226="zníž. prenesená",J226,0)</f>
        <v>0</v>
      </c>
      <c r="BI226" s="201">
        <f>IF(N226="nulová",J226,0)</f>
        <v>0</v>
      </c>
      <c r="BJ226" s="19" t="s">
        <v>91</v>
      </c>
      <c r="BK226" s="202">
        <f>ROUND(I226*H226,3)</f>
        <v>0</v>
      </c>
      <c r="BL226" s="19" t="s">
        <v>211</v>
      </c>
      <c r="BM226" s="200" t="s">
        <v>310</v>
      </c>
    </row>
    <row r="227" s="2" customFormat="1" ht="16.5" customHeight="1">
      <c r="A227" s="38"/>
      <c r="B227" s="188"/>
      <c r="C227" s="227" t="s">
        <v>461</v>
      </c>
      <c r="D227" s="227" t="s">
        <v>276</v>
      </c>
      <c r="E227" s="228" t="s">
        <v>1943</v>
      </c>
      <c r="F227" s="229" t="s">
        <v>2286</v>
      </c>
      <c r="G227" s="230" t="s">
        <v>941</v>
      </c>
      <c r="H227" s="231">
        <v>1</v>
      </c>
      <c r="I227" s="232"/>
      <c r="J227" s="231">
        <f>ROUND(I227*H227,3)</f>
        <v>0</v>
      </c>
      <c r="K227" s="233"/>
      <c r="L227" s="234"/>
      <c r="M227" s="235" t="s">
        <v>1</v>
      </c>
      <c r="N227" s="236" t="s">
        <v>46</v>
      </c>
      <c r="O227" s="82"/>
      <c r="P227" s="198">
        <f>O227*H227</f>
        <v>0</v>
      </c>
      <c r="Q227" s="198">
        <v>0</v>
      </c>
      <c r="R227" s="198">
        <f>Q227*H227</f>
        <v>0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254</v>
      </c>
      <c r="AT227" s="200" t="s">
        <v>276</v>
      </c>
      <c r="AU227" s="200" t="s">
        <v>91</v>
      </c>
      <c r="AY227" s="19" t="s">
        <v>205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91</v>
      </c>
      <c r="BK227" s="202">
        <f>ROUND(I227*H227,3)</f>
        <v>0</v>
      </c>
      <c r="BL227" s="19" t="s">
        <v>211</v>
      </c>
      <c r="BM227" s="200" t="s">
        <v>321</v>
      </c>
    </row>
    <row r="228" s="2" customFormat="1" ht="16.5" customHeight="1">
      <c r="A228" s="38"/>
      <c r="B228" s="188"/>
      <c r="C228" s="227" t="s">
        <v>465</v>
      </c>
      <c r="D228" s="227" t="s">
        <v>276</v>
      </c>
      <c r="E228" s="228" t="s">
        <v>1945</v>
      </c>
      <c r="F228" s="229" t="s">
        <v>2319</v>
      </c>
      <c r="G228" s="230" t="s">
        <v>348</v>
      </c>
      <c r="H228" s="231">
        <v>5</v>
      </c>
      <c r="I228" s="232"/>
      <c r="J228" s="231">
        <f>ROUND(I228*H228,3)</f>
        <v>0</v>
      </c>
      <c r="K228" s="233"/>
      <c r="L228" s="234"/>
      <c r="M228" s="235" t="s">
        <v>1</v>
      </c>
      <c r="N228" s="236" t="s">
        <v>46</v>
      </c>
      <c r="O228" s="8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254</v>
      </c>
      <c r="AT228" s="200" t="s">
        <v>276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211</v>
      </c>
      <c r="BM228" s="200" t="s">
        <v>333</v>
      </c>
    </row>
    <row r="229" s="2" customFormat="1" ht="16.5" customHeight="1">
      <c r="A229" s="38"/>
      <c r="B229" s="188"/>
      <c r="C229" s="227" t="s">
        <v>470</v>
      </c>
      <c r="D229" s="227" t="s">
        <v>276</v>
      </c>
      <c r="E229" s="228" t="s">
        <v>1948</v>
      </c>
      <c r="F229" s="229" t="s">
        <v>2320</v>
      </c>
      <c r="G229" s="230" t="s">
        <v>348</v>
      </c>
      <c r="H229" s="231">
        <v>1</v>
      </c>
      <c r="I229" s="232"/>
      <c r="J229" s="231">
        <f>ROUND(I229*H229,3)</f>
        <v>0</v>
      </c>
      <c r="K229" s="233"/>
      <c r="L229" s="234"/>
      <c r="M229" s="235" t="s">
        <v>1</v>
      </c>
      <c r="N229" s="236" t="s">
        <v>46</v>
      </c>
      <c r="O229" s="8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254</v>
      </c>
      <c r="AT229" s="200" t="s">
        <v>276</v>
      </c>
      <c r="AU229" s="200" t="s">
        <v>91</v>
      </c>
      <c r="AY229" s="19" t="s">
        <v>205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91</v>
      </c>
      <c r="BK229" s="202">
        <f>ROUND(I229*H229,3)</f>
        <v>0</v>
      </c>
      <c r="BL229" s="19" t="s">
        <v>211</v>
      </c>
      <c r="BM229" s="200" t="s">
        <v>355</v>
      </c>
    </row>
    <row r="230" s="2" customFormat="1" ht="16.5" customHeight="1">
      <c r="A230" s="38"/>
      <c r="B230" s="188"/>
      <c r="C230" s="227" t="s">
        <v>476</v>
      </c>
      <c r="D230" s="227" t="s">
        <v>276</v>
      </c>
      <c r="E230" s="228" t="s">
        <v>1950</v>
      </c>
      <c r="F230" s="229" t="s">
        <v>2321</v>
      </c>
      <c r="G230" s="230" t="s">
        <v>348</v>
      </c>
      <c r="H230" s="231">
        <v>4</v>
      </c>
      <c r="I230" s="232"/>
      <c r="J230" s="231">
        <f>ROUND(I230*H230,3)</f>
        <v>0</v>
      </c>
      <c r="K230" s="233"/>
      <c r="L230" s="234"/>
      <c r="M230" s="235" t="s">
        <v>1</v>
      </c>
      <c r="N230" s="236" t="s">
        <v>46</v>
      </c>
      <c r="O230" s="82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254</v>
      </c>
      <c r="AT230" s="200" t="s">
        <v>276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211</v>
      </c>
      <c r="BM230" s="200" t="s">
        <v>366</v>
      </c>
    </row>
    <row r="231" s="2" customFormat="1" ht="16.5" customHeight="1">
      <c r="A231" s="38"/>
      <c r="B231" s="188"/>
      <c r="C231" s="227" t="s">
        <v>483</v>
      </c>
      <c r="D231" s="227" t="s">
        <v>276</v>
      </c>
      <c r="E231" s="228" t="s">
        <v>1952</v>
      </c>
      <c r="F231" s="229" t="s">
        <v>2322</v>
      </c>
      <c r="G231" s="230" t="s">
        <v>348</v>
      </c>
      <c r="H231" s="231">
        <v>2</v>
      </c>
      <c r="I231" s="232"/>
      <c r="J231" s="231">
        <f>ROUND(I231*H231,3)</f>
        <v>0</v>
      </c>
      <c r="K231" s="233"/>
      <c r="L231" s="234"/>
      <c r="M231" s="235" t="s">
        <v>1</v>
      </c>
      <c r="N231" s="236" t="s">
        <v>46</v>
      </c>
      <c r="O231" s="82"/>
      <c r="P231" s="198">
        <f>O231*H231</f>
        <v>0</v>
      </c>
      <c r="Q231" s="198">
        <v>0</v>
      </c>
      <c r="R231" s="198">
        <f>Q231*H231</f>
        <v>0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254</v>
      </c>
      <c r="AT231" s="200" t="s">
        <v>276</v>
      </c>
      <c r="AU231" s="200" t="s">
        <v>91</v>
      </c>
      <c r="AY231" s="19" t="s">
        <v>205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91</v>
      </c>
      <c r="BK231" s="202">
        <f>ROUND(I231*H231,3)</f>
        <v>0</v>
      </c>
      <c r="BL231" s="19" t="s">
        <v>211</v>
      </c>
      <c r="BM231" s="200" t="s">
        <v>380</v>
      </c>
    </row>
    <row r="232" s="2" customFormat="1" ht="16.5" customHeight="1">
      <c r="A232" s="38"/>
      <c r="B232" s="188"/>
      <c r="C232" s="227" t="s">
        <v>489</v>
      </c>
      <c r="D232" s="227" t="s">
        <v>276</v>
      </c>
      <c r="E232" s="228" t="s">
        <v>1954</v>
      </c>
      <c r="F232" s="229" t="s">
        <v>2323</v>
      </c>
      <c r="G232" s="230" t="s">
        <v>348</v>
      </c>
      <c r="H232" s="231">
        <v>5</v>
      </c>
      <c r="I232" s="232"/>
      <c r="J232" s="231">
        <f>ROUND(I232*H232,3)</f>
        <v>0</v>
      </c>
      <c r="K232" s="233"/>
      <c r="L232" s="234"/>
      <c r="M232" s="235" t="s">
        <v>1</v>
      </c>
      <c r="N232" s="236" t="s">
        <v>46</v>
      </c>
      <c r="O232" s="8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254</v>
      </c>
      <c r="AT232" s="200" t="s">
        <v>276</v>
      </c>
      <c r="AU232" s="200" t="s">
        <v>91</v>
      </c>
      <c r="AY232" s="19" t="s">
        <v>205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91</v>
      </c>
      <c r="BK232" s="202">
        <f>ROUND(I232*H232,3)</f>
        <v>0</v>
      </c>
      <c r="BL232" s="19" t="s">
        <v>211</v>
      </c>
      <c r="BM232" s="200" t="s">
        <v>390</v>
      </c>
    </row>
    <row r="233" s="2" customFormat="1" ht="16.5" customHeight="1">
      <c r="A233" s="38"/>
      <c r="B233" s="188"/>
      <c r="C233" s="227" t="s">
        <v>495</v>
      </c>
      <c r="D233" s="227" t="s">
        <v>276</v>
      </c>
      <c r="E233" s="228" t="s">
        <v>2324</v>
      </c>
      <c r="F233" s="229" t="s">
        <v>2325</v>
      </c>
      <c r="G233" s="230" t="s">
        <v>348</v>
      </c>
      <c r="H233" s="231">
        <v>9</v>
      </c>
      <c r="I233" s="232"/>
      <c r="J233" s="231">
        <f>ROUND(I233*H233,3)</f>
        <v>0</v>
      </c>
      <c r="K233" s="233"/>
      <c r="L233" s="234"/>
      <c r="M233" s="235" t="s">
        <v>1</v>
      </c>
      <c r="N233" s="236" t="s">
        <v>46</v>
      </c>
      <c r="O233" s="82"/>
      <c r="P233" s="198">
        <f>O233*H233</f>
        <v>0</v>
      </c>
      <c r="Q233" s="198">
        <v>0</v>
      </c>
      <c r="R233" s="198">
        <f>Q233*H233</f>
        <v>0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254</v>
      </c>
      <c r="AT233" s="200" t="s">
        <v>276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211</v>
      </c>
      <c r="BM233" s="200" t="s">
        <v>2326</v>
      </c>
    </row>
    <row r="234" s="2" customFormat="1" ht="21.75" customHeight="1">
      <c r="A234" s="38"/>
      <c r="B234" s="188"/>
      <c r="C234" s="227" t="s">
        <v>500</v>
      </c>
      <c r="D234" s="227" t="s">
        <v>276</v>
      </c>
      <c r="E234" s="228" t="s">
        <v>2327</v>
      </c>
      <c r="F234" s="229" t="s">
        <v>2328</v>
      </c>
      <c r="G234" s="230" t="s">
        <v>348</v>
      </c>
      <c r="H234" s="231">
        <v>5</v>
      </c>
      <c r="I234" s="232"/>
      <c r="J234" s="231">
        <f>ROUND(I234*H234,3)</f>
        <v>0</v>
      </c>
      <c r="K234" s="233"/>
      <c r="L234" s="234"/>
      <c r="M234" s="235" t="s">
        <v>1</v>
      </c>
      <c r="N234" s="236" t="s">
        <v>46</v>
      </c>
      <c r="O234" s="8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254</v>
      </c>
      <c r="AT234" s="200" t="s">
        <v>276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211</v>
      </c>
      <c r="BM234" s="200" t="s">
        <v>2329</v>
      </c>
    </row>
    <row r="235" s="12" customFormat="1" ht="22.8" customHeight="1">
      <c r="A235" s="12"/>
      <c r="B235" s="175"/>
      <c r="C235" s="12"/>
      <c r="D235" s="176" t="s">
        <v>79</v>
      </c>
      <c r="E235" s="186" t="s">
        <v>2330</v>
      </c>
      <c r="F235" s="186" t="s">
        <v>2331</v>
      </c>
      <c r="G235" s="12"/>
      <c r="H235" s="12"/>
      <c r="I235" s="178"/>
      <c r="J235" s="187">
        <f>BK235</f>
        <v>0</v>
      </c>
      <c r="K235" s="12"/>
      <c r="L235" s="175"/>
      <c r="M235" s="180"/>
      <c r="N235" s="181"/>
      <c r="O235" s="181"/>
      <c r="P235" s="182">
        <f>SUM(P236:P257)</f>
        <v>0</v>
      </c>
      <c r="Q235" s="181"/>
      <c r="R235" s="182">
        <f>SUM(R236:R257)</f>
        <v>0</v>
      </c>
      <c r="S235" s="181"/>
      <c r="T235" s="183">
        <f>SUM(T236:T257)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6" t="s">
        <v>91</v>
      </c>
      <c r="AT235" s="184" t="s">
        <v>79</v>
      </c>
      <c r="AU235" s="184" t="s">
        <v>87</v>
      </c>
      <c r="AY235" s="176" t="s">
        <v>205</v>
      </c>
      <c r="BK235" s="185">
        <f>SUM(BK236:BK257)</f>
        <v>0</v>
      </c>
    </row>
    <row r="236" s="2" customFormat="1" ht="16.5" customHeight="1">
      <c r="A236" s="38"/>
      <c r="B236" s="188"/>
      <c r="C236" s="227" t="s">
        <v>506</v>
      </c>
      <c r="D236" s="227" t="s">
        <v>276</v>
      </c>
      <c r="E236" s="228" t="s">
        <v>2332</v>
      </c>
      <c r="F236" s="229" t="s">
        <v>2333</v>
      </c>
      <c r="G236" s="230" t="s">
        <v>284</v>
      </c>
      <c r="H236" s="231">
        <v>5</v>
      </c>
      <c r="I236" s="232"/>
      <c r="J236" s="231">
        <f>ROUND(I236*H236,3)</f>
        <v>0</v>
      </c>
      <c r="K236" s="233"/>
      <c r="L236" s="234"/>
      <c r="M236" s="235" t="s">
        <v>1</v>
      </c>
      <c r="N236" s="236" t="s">
        <v>46</v>
      </c>
      <c r="O236" s="8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254</v>
      </c>
      <c r="AT236" s="200" t="s">
        <v>276</v>
      </c>
      <c r="AU236" s="200" t="s">
        <v>91</v>
      </c>
      <c r="AY236" s="19" t="s">
        <v>205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91</v>
      </c>
      <c r="BK236" s="202">
        <f>ROUND(I236*H236,3)</f>
        <v>0</v>
      </c>
      <c r="BL236" s="19" t="s">
        <v>211</v>
      </c>
      <c r="BM236" s="200" t="s">
        <v>401</v>
      </c>
    </row>
    <row r="237" s="2" customFormat="1" ht="16.5" customHeight="1">
      <c r="A237" s="38"/>
      <c r="B237" s="188"/>
      <c r="C237" s="227" t="s">
        <v>513</v>
      </c>
      <c r="D237" s="227" t="s">
        <v>276</v>
      </c>
      <c r="E237" s="228" t="s">
        <v>2334</v>
      </c>
      <c r="F237" s="229" t="s">
        <v>2335</v>
      </c>
      <c r="G237" s="230" t="s">
        <v>348</v>
      </c>
      <c r="H237" s="231">
        <v>1</v>
      </c>
      <c r="I237" s="232"/>
      <c r="J237" s="231">
        <f>ROUND(I237*H237,3)</f>
        <v>0</v>
      </c>
      <c r="K237" s="233"/>
      <c r="L237" s="234"/>
      <c r="M237" s="235" t="s">
        <v>1</v>
      </c>
      <c r="N237" s="236" t="s">
        <v>46</v>
      </c>
      <c r="O237" s="82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254</v>
      </c>
      <c r="AT237" s="200" t="s">
        <v>276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211</v>
      </c>
      <c r="BM237" s="200" t="s">
        <v>2336</v>
      </c>
    </row>
    <row r="238" s="2" customFormat="1" ht="16.5" customHeight="1">
      <c r="A238" s="38"/>
      <c r="B238" s="188"/>
      <c r="C238" s="227" t="s">
        <v>517</v>
      </c>
      <c r="D238" s="227" t="s">
        <v>276</v>
      </c>
      <c r="E238" s="228" t="s">
        <v>2337</v>
      </c>
      <c r="F238" s="229" t="s">
        <v>2338</v>
      </c>
      <c r="G238" s="230" t="s">
        <v>348</v>
      </c>
      <c r="H238" s="231">
        <v>1</v>
      </c>
      <c r="I238" s="232"/>
      <c r="J238" s="231">
        <f>ROUND(I238*H238,3)</f>
        <v>0</v>
      </c>
      <c r="K238" s="233"/>
      <c r="L238" s="234"/>
      <c r="M238" s="235" t="s">
        <v>1</v>
      </c>
      <c r="N238" s="236" t="s">
        <v>46</v>
      </c>
      <c r="O238" s="8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0" t="s">
        <v>254</v>
      </c>
      <c r="AT238" s="200" t="s">
        <v>276</v>
      </c>
      <c r="AU238" s="200" t="s">
        <v>91</v>
      </c>
      <c r="AY238" s="19" t="s">
        <v>205</v>
      </c>
      <c r="BE238" s="201">
        <f>IF(N238="základná",J238,0)</f>
        <v>0</v>
      </c>
      <c r="BF238" s="201">
        <f>IF(N238="znížená",J238,0)</f>
        <v>0</v>
      </c>
      <c r="BG238" s="201">
        <f>IF(N238="zákl. prenesená",J238,0)</f>
        <v>0</v>
      </c>
      <c r="BH238" s="201">
        <f>IF(N238="zníž. prenesená",J238,0)</f>
        <v>0</v>
      </c>
      <c r="BI238" s="201">
        <f>IF(N238="nulová",J238,0)</f>
        <v>0</v>
      </c>
      <c r="BJ238" s="19" t="s">
        <v>91</v>
      </c>
      <c r="BK238" s="202">
        <f>ROUND(I238*H238,3)</f>
        <v>0</v>
      </c>
      <c r="BL238" s="19" t="s">
        <v>211</v>
      </c>
      <c r="BM238" s="200" t="s">
        <v>414</v>
      </c>
    </row>
    <row r="239" s="2" customFormat="1" ht="16.5" customHeight="1">
      <c r="A239" s="38"/>
      <c r="B239" s="188"/>
      <c r="C239" s="227" t="s">
        <v>521</v>
      </c>
      <c r="D239" s="227" t="s">
        <v>276</v>
      </c>
      <c r="E239" s="228" t="s">
        <v>2339</v>
      </c>
      <c r="F239" s="229" t="s">
        <v>2340</v>
      </c>
      <c r="G239" s="230" t="s">
        <v>348</v>
      </c>
      <c r="H239" s="231">
        <v>8</v>
      </c>
      <c r="I239" s="232"/>
      <c r="J239" s="231">
        <f>ROUND(I239*H239,3)</f>
        <v>0</v>
      </c>
      <c r="K239" s="233"/>
      <c r="L239" s="234"/>
      <c r="M239" s="235" t="s">
        <v>1</v>
      </c>
      <c r="N239" s="236" t="s">
        <v>46</v>
      </c>
      <c r="O239" s="82"/>
      <c r="P239" s="198">
        <f>O239*H239</f>
        <v>0</v>
      </c>
      <c r="Q239" s="198">
        <v>0</v>
      </c>
      <c r="R239" s="198">
        <f>Q239*H239</f>
        <v>0</v>
      </c>
      <c r="S239" s="198">
        <v>0</v>
      </c>
      <c r="T239" s="19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0" t="s">
        <v>254</v>
      </c>
      <c r="AT239" s="200" t="s">
        <v>276</v>
      </c>
      <c r="AU239" s="200" t="s">
        <v>91</v>
      </c>
      <c r="AY239" s="19" t="s">
        <v>205</v>
      </c>
      <c r="BE239" s="201">
        <f>IF(N239="základná",J239,0)</f>
        <v>0</v>
      </c>
      <c r="BF239" s="201">
        <f>IF(N239="znížená",J239,0)</f>
        <v>0</v>
      </c>
      <c r="BG239" s="201">
        <f>IF(N239="zákl. prenesená",J239,0)</f>
        <v>0</v>
      </c>
      <c r="BH239" s="201">
        <f>IF(N239="zníž. prenesená",J239,0)</f>
        <v>0</v>
      </c>
      <c r="BI239" s="201">
        <f>IF(N239="nulová",J239,0)</f>
        <v>0</v>
      </c>
      <c r="BJ239" s="19" t="s">
        <v>91</v>
      </c>
      <c r="BK239" s="202">
        <f>ROUND(I239*H239,3)</f>
        <v>0</v>
      </c>
      <c r="BL239" s="19" t="s">
        <v>211</v>
      </c>
      <c r="BM239" s="200" t="s">
        <v>423</v>
      </c>
    </row>
    <row r="240" s="2" customFormat="1" ht="16.5" customHeight="1">
      <c r="A240" s="38"/>
      <c r="B240" s="188"/>
      <c r="C240" s="227" t="s">
        <v>525</v>
      </c>
      <c r="D240" s="227" t="s">
        <v>276</v>
      </c>
      <c r="E240" s="228" t="s">
        <v>2341</v>
      </c>
      <c r="F240" s="229" t="s">
        <v>2342</v>
      </c>
      <c r="G240" s="230" t="s">
        <v>348</v>
      </c>
      <c r="H240" s="231">
        <v>2</v>
      </c>
      <c r="I240" s="232"/>
      <c r="J240" s="231">
        <f>ROUND(I240*H240,3)</f>
        <v>0</v>
      </c>
      <c r="K240" s="233"/>
      <c r="L240" s="234"/>
      <c r="M240" s="235" t="s">
        <v>1</v>
      </c>
      <c r="N240" s="236" t="s">
        <v>46</v>
      </c>
      <c r="O240" s="82"/>
      <c r="P240" s="198">
        <f>O240*H240</f>
        <v>0</v>
      </c>
      <c r="Q240" s="198">
        <v>0</v>
      </c>
      <c r="R240" s="198">
        <f>Q240*H240</f>
        <v>0</v>
      </c>
      <c r="S240" s="198">
        <v>0</v>
      </c>
      <c r="T240" s="199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0" t="s">
        <v>254</v>
      </c>
      <c r="AT240" s="200" t="s">
        <v>276</v>
      </c>
      <c r="AU240" s="200" t="s">
        <v>91</v>
      </c>
      <c r="AY240" s="19" t="s">
        <v>205</v>
      </c>
      <c r="BE240" s="201">
        <f>IF(N240="základná",J240,0)</f>
        <v>0</v>
      </c>
      <c r="BF240" s="201">
        <f>IF(N240="znížená",J240,0)</f>
        <v>0</v>
      </c>
      <c r="BG240" s="201">
        <f>IF(N240="zákl. prenesená",J240,0)</f>
        <v>0</v>
      </c>
      <c r="BH240" s="201">
        <f>IF(N240="zníž. prenesená",J240,0)</f>
        <v>0</v>
      </c>
      <c r="BI240" s="201">
        <f>IF(N240="nulová",J240,0)</f>
        <v>0</v>
      </c>
      <c r="BJ240" s="19" t="s">
        <v>91</v>
      </c>
      <c r="BK240" s="202">
        <f>ROUND(I240*H240,3)</f>
        <v>0</v>
      </c>
      <c r="BL240" s="19" t="s">
        <v>211</v>
      </c>
      <c r="BM240" s="200" t="s">
        <v>461</v>
      </c>
    </row>
    <row r="241" s="2" customFormat="1" ht="16.5" customHeight="1">
      <c r="A241" s="38"/>
      <c r="B241" s="188"/>
      <c r="C241" s="227" t="s">
        <v>533</v>
      </c>
      <c r="D241" s="227" t="s">
        <v>276</v>
      </c>
      <c r="E241" s="228" t="s">
        <v>2343</v>
      </c>
      <c r="F241" s="229" t="s">
        <v>2344</v>
      </c>
      <c r="G241" s="230" t="s">
        <v>348</v>
      </c>
      <c r="H241" s="231">
        <v>3</v>
      </c>
      <c r="I241" s="232"/>
      <c r="J241" s="231">
        <f>ROUND(I241*H241,3)</f>
        <v>0</v>
      </c>
      <c r="K241" s="233"/>
      <c r="L241" s="234"/>
      <c r="M241" s="235" t="s">
        <v>1</v>
      </c>
      <c r="N241" s="236" t="s">
        <v>46</v>
      </c>
      <c r="O241" s="82"/>
      <c r="P241" s="198">
        <f>O241*H241</f>
        <v>0</v>
      </c>
      <c r="Q241" s="198">
        <v>0</v>
      </c>
      <c r="R241" s="198">
        <f>Q241*H241</f>
        <v>0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254</v>
      </c>
      <c r="AT241" s="200" t="s">
        <v>276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470</v>
      </c>
    </row>
    <row r="242" s="2" customFormat="1" ht="24.15" customHeight="1">
      <c r="A242" s="38"/>
      <c r="B242" s="188"/>
      <c r="C242" s="227" t="s">
        <v>537</v>
      </c>
      <c r="D242" s="227" t="s">
        <v>276</v>
      </c>
      <c r="E242" s="228" t="s">
        <v>2345</v>
      </c>
      <c r="F242" s="229" t="s">
        <v>2346</v>
      </c>
      <c r="G242" s="230" t="s">
        <v>284</v>
      </c>
      <c r="H242" s="231">
        <v>258</v>
      </c>
      <c r="I242" s="232"/>
      <c r="J242" s="231">
        <f>ROUND(I242*H242,3)</f>
        <v>0</v>
      </c>
      <c r="K242" s="233"/>
      <c r="L242" s="234"/>
      <c r="M242" s="235" t="s">
        <v>1</v>
      </c>
      <c r="N242" s="236" t="s">
        <v>46</v>
      </c>
      <c r="O242" s="82"/>
      <c r="P242" s="198">
        <f>O242*H242</f>
        <v>0</v>
      </c>
      <c r="Q242" s="198">
        <v>0</v>
      </c>
      <c r="R242" s="198">
        <f>Q242*H242</f>
        <v>0</v>
      </c>
      <c r="S242" s="198">
        <v>0</v>
      </c>
      <c r="T242" s="199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0" t="s">
        <v>254</v>
      </c>
      <c r="AT242" s="200" t="s">
        <v>276</v>
      </c>
      <c r="AU242" s="200" t="s">
        <v>91</v>
      </c>
      <c r="AY242" s="19" t="s">
        <v>205</v>
      </c>
      <c r="BE242" s="201">
        <f>IF(N242="základná",J242,0)</f>
        <v>0</v>
      </c>
      <c r="BF242" s="201">
        <f>IF(N242="znížená",J242,0)</f>
        <v>0</v>
      </c>
      <c r="BG242" s="201">
        <f>IF(N242="zákl. prenesená",J242,0)</f>
        <v>0</v>
      </c>
      <c r="BH242" s="201">
        <f>IF(N242="zníž. prenesená",J242,0)</f>
        <v>0</v>
      </c>
      <c r="BI242" s="201">
        <f>IF(N242="nulová",J242,0)</f>
        <v>0</v>
      </c>
      <c r="BJ242" s="19" t="s">
        <v>91</v>
      </c>
      <c r="BK242" s="202">
        <f>ROUND(I242*H242,3)</f>
        <v>0</v>
      </c>
      <c r="BL242" s="19" t="s">
        <v>211</v>
      </c>
      <c r="BM242" s="200" t="s">
        <v>483</v>
      </c>
    </row>
    <row r="243" s="2" customFormat="1" ht="24.15" customHeight="1">
      <c r="A243" s="38"/>
      <c r="B243" s="188"/>
      <c r="C243" s="227" t="s">
        <v>541</v>
      </c>
      <c r="D243" s="227" t="s">
        <v>276</v>
      </c>
      <c r="E243" s="228" t="s">
        <v>2347</v>
      </c>
      <c r="F243" s="229" t="s">
        <v>2348</v>
      </c>
      <c r="G243" s="230" t="s">
        <v>284</v>
      </c>
      <c r="H243" s="231">
        <v>256</v>
      </c>
      <c r="I243" s="232"/>
      <c r="J243" s="231">
        <f>ROUND(I243*H243,3)</f>
        <v>0</v>
      </c>
      <c r="K243" s="233"/>
      <c r="L243" s="234"/>
      <c r="M243" s="235" t="s">
        <v>1</v>
      </c>
      <c r="N243" s="236" t="s">
        <v>46</v>
      </c>
      <c r="O243" s="82"/>
      <c r="P243" s="198">
        <f>O243*H243</f>
        <v>0</v>
      </c>
      <c r="Q243" s="198">
        <v>0</v>
      </c>
      <c r="R243" s="198">
        <f>Q243*H243</f>
        <v>0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254</v>
      </c>
      <c r="AT243" s="200" t="s">
        <v>276</v>
      </c>
      <c r="AU243" s="200" t="s">
        <v>91</v>
      </c>
      <c r="AY243" s="19" t="s">
        <v>205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91</v>
      </c>
      <c r="BK243" s="202">
        <f>ROUND(I243*H243,3)</f>
        <v>0</v>
      </c>
      <c r="BL243" s="19" t="s">
        <v>211</v>
      </c>
      <c r="BM243" s="200" t="s">
        <v>495</v>
      </c>
    </row>
    <row r="244" s="2" customFormat="1" ht="24.15" customHeight="1">
      <c r="A244" s="38"/>
      <c r="B244" s="188"/>
      <c r="C244" s="227" t="s">
        <v>553</v>
      </c>
      <c r="D244" s="227" t="s">
        <v>276</v>
      </c>
      <c r="E244" s="228" t="s">
        <v>2349</v>
      </c>
      <c r="F244" s="229" t="s">
        <v>2350</v>
      </c>
      <c r="G244" s="230" t="s">
        <v>284</v>
      </c>
      <c r="H244" s="231">
        <v>68</v>
      </c>
      <c r="I244" s="232"/>
      <c r="J244" s="231">
        <f>ROUND(I244*H244,3)</f>
        <v>0</v>
      </c>
      <c r="K244" s="233"/>
      <c r="L244" s="234"/>
      <c r="M244" s="235" t="s">
        <v>1</v>
      </c>
      <c r="N244" s="236" t="s">
        <v>46</v>
      </c>
      <c r="O244" s="82"/>
      <c r="P244" s="198">
        <f>O244*H244</f>
        <v>0</v>
      </c>
      <c r="Q244" s="198">
        <v>0</v>
      </c>
      <c r="R244" s="198">
        <f>Q244*H244</f>
        <v>0</v>
      </c>
      <c r="S244" s="198">
        <v>0</v>
      </c>
      <c r="T244" s="19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0" t="s">
        <v>254</v>
      </c>
      <c r="AT244" s="200" t="s">
        <v>276</v>
      </c>
      <c r="AU244" s="200" t="s">
        <v>91</v>
      </c>
      <c r="AY244" s="19" t="s">
        <v>205</v>
      </c>
      <c r="BE244" s="201">
        <f>IF(N244="základná",J244,0)</f>
        <v>0</v>
      </c>
      <c r="BF244" s="201">
        <f>IF(N244="znížená",J244,0)</f>
        <v>0</v>
      </c>
      <c r="BG244" s="201">
        <f>IF(N244="zákl. prenesená",J244,0)</f>
        <v>0</v>
      </c>
      <c r="BH244" s="201">
        <f>IF(N244="zníž. prenesená",J244,0)</f>
        <v>0</v>
      </c>
      <c r="BI244" s="201">
        <f>IF(N244="nulová",J244,0)</f>
        <v>0</v>
      </c>
      <c r="BJ244" s="19" t="s">
        <v>91</v>
      </c>
      <c r="BK244" s="202">
        <f>ROUND(I244*H244,3)</f>
        <v>0</v>
      </c>
      <c r="BL244" s="19" t="s">
        <v>211</v>
      </c>
      <c r="BM244" s="200" t="s">
        <v>506</v>
      </c>
    </row>
    <row r="245" s="2" customFormat="1" ht="24.15" customHeight="1">
      <c r="A245" s="38"/>
      <c r="B245" s="188"/>
      <c r="C245" s="227" t="s">
        <v>559</v>
      </c>
      <c r="D245" s="227" t="s">
        <v>276</v>
      </c>
      <c r="E245" s="228" t="s">
        <v>2351</v>
      </c>
      <c r="F245" s="229" t="s">
        <v>2352</v>
      </c>
      <c r="G245" s="230" t="s">
        <v>284</v>
      </c>
      <c r="H245" s="231">
        <v>34</v>
      </c>
      <c r="I245" s="232"/>
      <c r="J245" s="231">
        <f>ROUND(I245*H245,3)</f>
        <v>0</v>
      </c>
      <c r="K245" s="233"/>
      <c r="L245" s="234"/>
      <c r="M245" s="235" t="s">
        <v>1</v>
      </c>
      <c r="N245" s="236" t="s">
        <v>46</v>
      </c>
      <c r="O245" s="82"/>
      <c r="P245" s="198">
        <f>O245*H245</f>
        <v>0</v>
      </c>
      <c r="Q245" s="198">
        <v>0</v>
      </c>
      <c r="R245" s="198">
        <f>Q245*H245</f>
        <v>0</v>
      </c>
      <c r="S245" s="198">
        <v>0</v>
      </c>
      <c r="T245" s="199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0" t="s">
        <v>254</v>
      </c>
      <c r="AT245" s="200" t="s">
        <v>276</v>
      </c>
      <c r="AU245" s="200" t="s">
        <v>91</v>
      </c>
      <c r="AY245" s="19" t="s">
        <v>205</v>
      </c>
      <c r="BE245" s="201">
        <f>IF(N245="základná",J245,0)</f>
        <v>0</v>
      </c>
      <c r="BF245" s="201">
        <f>IF(N245="znížená",J245,0)</f>
        <v>0</v>
      </c>
      <c r="BG245" s="201">
        <f>IF(N245="zákl. prenesená",J245,0)</f>
        <v>0</v>
      </c>
      <c r="BH245" s="201">
        <f>IF(N245="zníž. prenesená",J245,0)</f>
        <v>0</v>
      </c>
      <c r="BI245" s="201">
        <f>IF(N245="nulová",J245,0)</f>
        <v>0</v>
      </c>
      <c r="BJ245" s="19" t="s">
        <v>91</v>
      </c>
      <c r="BK245" s="202">
        <f>ROUND(I245*H245,3)</f>
        <v>0</v>
      </c>
      <c r="BL245" s="19" t="s">
        <v>211</v>
      </c>
      <c r="BM245" s="200" t="s">
        <v>517</v>
      </c>
    </row>
    <row r="246" s="2" customFormat="1" ht="16.5" customHeight="1">
      <c r="A246" s="38"/>
      <c r="B246" s="188"/>
      <c r="C246" s="227" t="s">
        <v>564</v>
      </c>
      <c r="D246" s="227" t="s">
        <v>276</v>
      </c>
      <c r="E246" s="228" t="s">
        <v>2353</v>
      </c>
      <c r="F246" s="229" t="s">
        <v>2354</v>
      </c>
      <c r="G246" s="230" t="s">
        <v>284</v>
      </c>
      <c r="H246" s="231">
        <v>258</v>
      </c>
      <c r="I246" s="232"/>
      <c r="J246" s="231">
        <f>ROUND(I246*H246,3)</f>
        <v>0</v>
      </c>
      <c r="K246" s="233"/>
      <c r="L246" s="234"/>
      <c r="M246" s="235" t="s">
        <v>1</v>
      </c>
      <c r="N246" s="236" t="s">
        <v>46</v>
      </c>
      <c r="O246" s="82"/>
      <c r="P246" s="198">
        <f>O246*H246</f>
        <v>0</v>
      </c>
      <c r="Q246" s="198">
        <v>0</v>
      </c>
      <c r="R246" s="198">
        <f>Q246*H246</f>
        <v>0</v>
      </c>
      <c r="S246" s="198">
        <v>0</v>
      </c>
      <c r="T246" s="199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0" t="s">
        <v>254</v>
      </c>
      <c r="AT246" s="200" t="s">
        <v>276</v>
      </c>
      <c r="AU246" s="200" t="s">
        <v>91</v>
      </c>
      <c r="AY246" s="19" t="s">
        <v>205</v>
      </c>
      <c r="BE246" s="201">
        <f>IF(N246="základná",J246,0)</f>
        <v>0</v>
      </c>
      <c r="BF246" s="201">
        <f>IF(N246="znížená",J246,0)</f>
        <v>0</v>
      </c>
      <c r="BG246" s="201">
        <f>IF(N246="zákl. prenesená",J246,0)</f>
        <v>0</v>
      </c>
      <c r="BH246" s="201">
        <f>IF(N246="zníž. prenesená",J246,0)</f>
        <v>0</v>
      </c>
      <c r="BI246" s="201">
        <f>IF(N246="nulová",J246,0)</f>
        <v>0</v>
      </c>
      <c r="BJ246" s="19" t="s">
        <v>91</v>
      </c>
      <c r="BK246" s="202">
        <f>ROUND(I246*H246,3)</f>
        <v>0</v>
      </c>
      <c r="BL246" s="19" t="s">
        <v>211</v>
      </c>
      <c r="BM246" s="200" t="s">
        <v>525</v>
      </c>
    </row>
    <row r="247" s="2" customFormat="1" ht="16.5" customHeight="1">
      <c r="A247" s="38"/>
      <c r="B247" s="188"/>
      <c r="C247" s="227" t="s">
        <v>570</v>
      </c>
      <c r="D247" s="227" t="s">
        <v>276</v>
      </c>
      <c r="E247" s="228" t="s">
        <v>2355</v>
      </c>
      <c r="F247" s="229" t="s">
        <v>2356</v>
      </c>
      <c r="G247" s="230" t="s">
        <v>284</v>
      </c>
      <c r="H247" s="231">
        <v>256</v>
      </c>
      <c r="I247" s="232"/>
      <c r="J247" s="231">
        <f>ROUND(I247*H247,3)</f>
        <v>0</v>
      </c>
      <c r="K247" s="233"/>
      <c r="L247" s="234"/>
      <c r="M247" s="235" t="s">
        <v>1</v>
      </c>
      <c r="N247" s="236" t="s">
        <v>46</v>
      </c>
      <c r="O247" s="82"/>
      <c r="P247" s="198">
        <f>O247*H247</f>
        <v>0</v>
      </c>
      <c r="Q247" s="198">
        <v>0</v>
      </c>
      <c r="R247" s="198">
        <f>Q247*H247</f>
        <v>0</v>
      </c>
      <c r="S247" s="198">
        <v>0</v>
      </c>
      <c r="T247" s="199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00" t="s">
        <v>254</v>
      </c>
      <c r="AT247" s="200" t="s">
        <v>276</v>
      </c>
      <c r="AU247" s="200" t="s">
        <v>91</v>
      </c>
      <c r="AY247" s="19" t="s">
        <v>205</v>
      </c>
      <c r="BE247" s="201">
        <f>IF(N247="základná",J247,0)</f>
        <v>0</v>
      </c>
      <c r="BF247" s="201">
        <f>IF(N247="znížená",J247,0)</f>
        <v>0</v>
      </c>
      <c r="BG247" s="201">
        <f>IF(N247="zákl. prenesená",J247,0)</f>
        <v>0</v>
      </c>
      <c r="BH247" s="201">
        <f>IF(N247="zníž. prenesená",J247,0)</f>
        <v>0</v>
      </c>
      <c r="BI247" s="201">
        <f>IF(N247="nulová",J247,0)</f>
        <v>0</v>
      </c>
      <c r="BJ247" s="19" t="s">
        <v>91</v>
      </c>
      <c r="BK247" s="202">
        <f>ROUND(I247*H247,3)</f>
        <v>0</v>
      </c>
      <c r="BL247" s="19" t="s">
        <v>211</v>
      </c>
      <c r="BM247" s="200" t="s">
        <v>537</v>
      </c>
    </row>
    <row r="248" s="2" customFormat="1" ht="16.5" customHeight="1">
      <c r="A248" s="38"/>
      <c r="B248" s="188"/>
      <c r="C248" s="227" t="s">
        <v>574</v>
      </c>
      <c r="D248" s="227" t="s">
        <v>276</v>
      </c>
      <c r="E248" s="228" t="s">
        <v>2357</v>
      </c>
      <c r="F248" s="229" t="s">
        <v>2358</v>
      </c>
      <c r="G248" s="230" t="s">
        <v>284</v>
      </c>
      <c r="H248" s="231">
        <v>68</v>
      </c>
      <c r="I248" s="232"/>
      <c r="J248" s="231">
        <f>ROUND(I248*H248,3)</f>
        <v>0</v>
      </c>
      <c r="K248" s="233"/>
      <c r="L248" s="234"/>
      <c r="M248" s="235" t="s">
        <v>1</v>
      </c>
      <c r="N248" s="236" t="s">
        <v>46</v>
      </c>
      <c r="O248" s="82"/>
      <c r="P248" s="198">
        <f>O248*H248</f>
        <v>0</v>
      </c>
      <c r="Q248" s="198">
        <v>0</v>
      </c>
      <c r="R248" s="198">
        <f>Q248*H248</f>
        <v>0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254</v>
      </c>
      <c r="AT248" s="200" t="s">
        <v>276</v>
      </c>
      <c r="AU248" s="200" t="s">
        <v>91</v>
      </c>
      <c r="AY248" s="19" t="s">
        <v>205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91</v>
      </c>
      <c r="BK248" s="202">
        <f>ROUND(I248*H248,3)</f>
        <v>0</v>
      </c>
      <c r="BL248" s="19" t="s">
        <v>211</v>
      </c>
      <c r="BM248" s="200" t="s">
        <v>553</v>
      </c>
    </row>
    <row r="249" s="2" customFormat="1" ht="16.5" customHeight="1">
      <c r="A249" s="38"/>
      <c r="B249" s="188"/>
      <c r="C249" s="227" t="s">
        <v>579</v>
      </c>
      <c r="D249" s="227" t="s">
        <v>276</v>
      </c>
      <c r="E249" s="228" t="s">
        <v>2359</v>
      </c>
      <c r="F249" s="229" t="s">
        <v>2360</v>
      </c>
      <c r="G249" s="230" t="s">
        <v>284</v>
      </c>
      <c r="H249" s="231">
        <v>34</v>
      </c>
      <c r="I249" s="232"/>
      <c r="J249" s="231">
        <f>ROUND(I249*H249,3)</f>
        <v>0</v>
      </c>
      <c r="K249" s="233"/>
      <c r="L249" s="234"/>
      <c r="M249" s="235" t="s">
        <v>1</v>
      </c>
      <c r="N249" s="236" t="s">
        <v>46</v>
      </c>
      <c r="O249" s="82"/>
      <c r="P249" s="198">
        <f>O249*H249</f>
        <v>0</v>
      </c>
      <c r="Q249" s="198">
        <v>0</v>
      </c>
      <c r="R249" s="198">
        <f>Q249*H249</f>
        <v>0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254</v>
      </c>
      <c r="AT249" s="200" t="s">
        <v>276</v>
      </c>
      <c r="AU249" s="200" t="s">
        <v>91</v>
      </c>
      <c r="AY249" s="19" t="s">
        <v>205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91</v>
      </c>
      <c r="BK249" s="202">
        <f>ROUND(I249*H249,3)</f>
        <v>0</v>
      </c>
      <c r="BL249" s="19" t="s">
        <v>211</v>
      </c>
      <c r="BM249" s="200" t="s">
        <v>564</v>
      </c>
    </row>
    <row r="250" s="2" customFormat="1" ht="21.75" customHeight="1">
      <c r="A250" s="38"/>
      <c r="B250" s="188"/>
      <c r="C250" s="227" t="s">
        <v>584</v>
      </c>
      <c r="D250" s="227" t="s">
        <v>276</v>
      </c>
      <c r="E250" s="228" t="s">
        <v>2361</v>
      </c>
      <c r="F250" s="229" t="s">
        <v>2362</v>
      </c>
      <c r="G250" s="230" t="s">
        <v>284</v>
      </c>
      <c r="H250" s="231">
        <v>15</v>
      </c>
      <c r="I250" s="232"/>
      <c r="J250" s="231">
        <f>ROUND(I250*H250,3)</f>
        <v>0</v>
      </c>
      <c r="K250" s="233"/>
      <c r="L250" s="234"/>
      <c r="M250" s="235" t="s">
        <v>1</v>
      </c>
      <c r="N250" s="236" t="s">
        <v>46</v>
      </c>
      <c r="O250" s="82"/>
      <c r="P250" s="198">
        <f>O250*H250</f>
        <v>0</v>
      </c>
      <c r="Q250" s="198">
        <v>0</v>
      </c>
      <c r="R250" s="198">
        <f>Q250*H250</f>
        <v>0</v>
      </c>
      <c r="S250" s="198">
        <v>0</v>
      </c>
      <c r="T250" s="199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0" t="s">
        <v>254</v>
      </c>
      <c r="AT250" s="200" t="s">
        <v>276</v>
      </c>
      <c r="AU250" s="200" t="s">
        <v>91</v>
      </c>
      <c r="AY250" s="19" t="s">
        <v>205</v>
      </c>
      <c r="BE250" s="201">
        <f>IF(N250="základná",J250,0)</f>
        <v>0</v>
      </c>
      <c r="BF250" s="201">
        <f>IF(N250="znížená",J250,0)</f>
        <v>0</v>
      </c>
      <c r="BG250" s="201">
        <f>IF(N250="zákl. prenesená",J250,0)</f>
        <v>0</v>
      </c>
      <c r="BH250" s="201">
        <f>IF(N250="zníž. prenesená",J250,0)</f>
        <v>0</v>
      </c>
      <c r="BI250" s="201">
        <f>IF(N250="nulová",J250,0)</f>
        <v>0</v>
      </c>
      <c r="BJ250" s="19" t="s">
        <v>91</v>
      </c>
      <c r="BK250" s="202">
        <f>ROUND(I250*H250,3)</f>
        <v>0</v>
      </c>
      <c r="BL250" s="19" t="s">
        <v>211</v>
      </c>
      <c r="BM250" s="200" t="s">
        <v>2363</v>
      </c>
    </row>
    <row r="251" s="2" customFormat="1" ht="21.75" customHeight="1">
      <c r="A251" s="38"/>
      <c r="B251" s="188"/>
      <c r="C251" s="227" t="s">
        <v>588</v>
      </c>
      <c r="D251" s="227" t="s">
        <v>276</v>
      </c>
      <c r="E251" s="228" t="s">
        <v>2364</v>
      </c>
      <c r="F251" s="229" t="s">
        <v>2365</v>
      </c>
      <c r="G251" s="230" t="s">
        <v>284</v>
      </c>
      <c r="H251" s="231">
        <v>17</v>
      </c>
      <c r="I251" s="232"/>
      <c r="J251" s="231">
        <f>ROUND(I251*H251,3)</f>
        <v>0</v>
      </c>
      <c r="K251" s="233"/>
      <c r="L251" s="234"/>
      <c r="M251" s="235" t="s">
        <v>1</v>
      </c>
      <c r="N251" s="236" t="s">
        <v>46</v>
      </c>
      <c r="O251" s="82"/>
      <c r="P251" s="198">
        <f>O251*H251</f>
        <v>0</v>
      </c>
      <c r="Q251" s="198">
        <v>0</v>
      </c>
      <c r="R251" s="198">
        <f>Q251*H251</f>
        <v>0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254</v>
      </c>
      <c r="AT251" s="200" t="s">
        <v>276</v>
      </c>
      <c r="AU251" s="200" t="s">
        <v>91</v>
      </c>
      <c r="AY251" s="19" t="s">
        <v>205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91</v>
      </c>
      <c r="BK251" s="202">
        <f>ROUND(I251*H251,3)</f>
        <v>0</v>
      </c>
      <c r="BL251" s="19" t="s">
        <v>211</v>
      </c>
      <c r="BM251" s="200" t="s">
        <v>2366</v>
      </c>
    </row>
    <row r="252" s="2" customFormat="1" ht="16.5" customHeight="1">
      <c r="A252" s="38"/>
      <c r="B252" s="188"/>
      <c r="C252" s="227" t="s">
        <v>594</v>
      </c>
      <c r="D252" s="227" t="s">
        <v>276</v>
      </c>
      <c r="E252" s="228" t="s">
        <v>2367</v>
      </c>
      <c r="F252" s="229" t="s">
        <v>2368</v>
      </c>
      <c r="G252" s="230" t="s">
        <v>284</v>
      </c>
      <c r="H252" s="231">
        <v>15</v>
      </c>
      <c r="I252" s="232"/>
      <c r="J252" s="231">
        <f>ROUND(I252*H252,3)</f>
        <v>0</v>
      </c>
      <c r="K252" s="233"/>
      <c r="L252" s="234"/>
      <c r="M252" s="235" t="s">
        <v>1</v>
      </c>
      <c r="N252" s="236" t="s">
        <v>46</v>
      </c>
      <c r="O252" s="82"/>
      <c r="P252" s="198">
        <f>O252*H252</f>
        <v>0</v>
      </c>
      <c r="Q252" s="198">
        <v>0</v>
      </c>
      <c r="R252" s="198">
        <f>Q252*H252</f>
        <v>0</v>
      </c>
      <c r="S252" s="198">
        <v>0</v>
      </c>
      <c r="T252" s="199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0" t="s">
        <v>254</v>
      </c>
      <c r="AT252" s="200" t="s">
        <v>276</v>
      </c>
      <c r="AU252" s="200" t="s">
        <v>91</v>
      </c>
      <c r="AY252" s="19" t="s">
        <v>205</v>
      </c>
      <c r="BE252" s="201">
        <f>IF(N252="základná",J252,0)</f>
        <v>0</v>
      </c>
      <c r="BF252" s="201">
        <f>IF(N252="znížená",J252,0)</f>
        <v>0</v>
      </c>
      <c r="BG252" s="201">
        <f>IF(N252="zákl. prenesená",J252,0)</f>
        <v>0</v>
      </c>
      <c r="BH252" s="201">
        <f>IF(N252="zníž. prenesená",J252,0)</f>
        <v>0</v>
      </c>
      <c r="BI252" s="201">
        <f>IF(N252="nulová",J252,0)</f>
        <v>0</v>
      </c>
      <c r="BJ252" s="19" t="s">
        <v>91</v>
      </c>
      <c r="BK252" s="202">
        <f>ROUND(I252*H252,3)</f>
        <v>0</v>
      </c>
      <c r="BL252" s="19" t="s">
        <v>211</v>
      </c>
      <c r="BM252" s="200" t="s">
        <v>2369</v>
      </c>
    </row>
    <row r="253" s="2" customFormat="1" ht="16.5" customHeight="1">
      <c r="A253" s="38"/>
      <c r="B253" s="188"/>
      <c r="C253" s="227" t="s">
        <v>599</v>
      </c>
      <c r="D253" s="227" t="s">
        <v>276</v>
      </c>
      <c r="E253" s="228" t="s">
        <v>2370</v>
      </c>
      <c r="F253" s="229" t="s">
        <v>2371</v>
      </c>
      <c r="G253" s="230" t="s">
        <v>284</v>
      </c>
      <c r="H253" s="231">
        <v>17</v>
      </c>
      <c r="I253" s="232"/>
      <c r="J253" s="231">
        <f>ROUND(I253*H253,3)</f>
        <v>0</v>
      </c>
      <c r="K253" s="233"/>
      <c r="L253" s="234"/>
      <c r="M253" s="235" t="s">
        <v>1</v>
      </c>
      <c r="N253" s="236" t="s">
        <v>46</v>
      </c>
      <c r="O253" s="8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00" t="s">
        <v>254</v>
      </c>
      <c r="AT253" s="200" t="s">
        <v>276</v>
      </c>
      <c r="AU253" s="200" t="s">
        <v>91</v>
      </c>
      <c r="AY253" s="19" t="s">
        <v>205</v>
      </c>
      <c r="BE253" s="201">
        <f>IF(N253="základná",J253,0)</f>
        <v>0</v>
      </c>
      <c r="BF253" s="201">
        <f>IF(N253="znížená",J253,0)</f>
        <v>0</v>
      </c>
      <c r="BG253" s="201">
        <f>IF(N253="zákl. prenesená",J253,0)</f>
        <v>0</v>
      </c>
      <c r="BH253" s="201">
        <f>IF(N253="zníž. prenesená",J253,0)</f>
        <v>0</v>
      </c>
      <c r="BI253" s="201">
        <f>IF(N253="nulová",J253,0)</f>
        <v>0</v>
      </c>
      <c r="BJ253" s="19" t="s">
        <v>91</v>
      </c>
      <c r="BK253" s="202">
        <f>ROUND(I253*H253,3)</f>
        <v>0</v>
      </c>
      <c r="BL253" s="19" t="s">
        <v>211</v>
      </c>
      <c r="BM253" s="200" t="s">
        <v>2372</v>
      </c>
    </row>
    <row r="254" s="2" customFormat="1" ht="16.5" customHeight="1">
      <c r="A254" s="38"/>
      <c r="B254" s="188"/>
      <c r="C254" s="227" t="s">
        <v>603</v>
      </c>
      <c r="D254" s="227" t="s">
        <v>276</v>
      </c>
      <c r="E254" s="228" t="s">
        <v>2373</v>
      </c>
      <c r="F254" s="229" t="s">
        <v>2374</v>
      </c>
      <c r="G254" s="230" t="s">
        <v>348</v>
      </c>
      <c r="H254" s="231">
        <v>1</v>
      </c>
      <c r="I254" s="232"/>
      <c r="J254" s="231">
        <f>ROUND(I254*H254,3)</f>
        <v>0</v>
      </c>
      <c r="K254" s="233"/>
      <c r="L254" s="234"/>
      <c r="M254" s="235" t="s">
        <v>1</v>
      </c>
      <c r="N254" s="236" t="s">
        <v>46</v>
      </c>
      <c r="O254" s="8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0" t="s">
        <v>254</v>
      </c>
      <c r="AT254" s="200" t="s">
        <v>276</v>
      </c>
      <c r="AU254" s="200" t="s">
        <v>91</v>
      </c>
      <c r="AY254" s="19" t="s">
        <v>205</v>
      </c>
      <c r="BE254" s="201">
        <f>IF(N254="základná",J254,0)</f>
        <v>0</v>
      </c>
      <c r="BF254" s="201">
        <f>IF(N254="znížená",J254,0)</f>
        <v>0</v>
      </c>
      <c r="BG254" s="201">
        <f>IF(N254="zákl. prenesená",J254,0)</f>
        <v>0</v>
      </c>
      <c r="BH254" s="201">
        <f>IF(N254="zníž. prenesená",J254,0)</f>
        <v>0</v>
      </c>
      <c r="BI254" s="201">
        <f>IF(N254="nulová",J254,0)</f>
        <v>0</v>
      </c>
      <c r="BJ254" s="19" t="s">
        <v>91</v>
      </c>
      <c r="BK254" s="202">
        <f>ROUND(I254*H254,3)</f>
        <v>0</v>
      </c>
      <c r="BL254" s="19" t="s">
        <v>211</v>
      </c>
      <c r="BM254" s="200" t="s">
        <v>574</v>
      </c>
    </row>
    <row r="255" s="2" customFormat="1" ht="16.5" customHeight="1">
      <c r="A255" s="38"/>
      <c r="B255" s="188"/>
      <c r="C255" s="227" t="s">
        <v>607</v>
      </c>
      <c r="D255" s="227" t="s">
        <v>276</v>
      </c>
      <c r="E255" s="228" t="s">
        <v>2375</v>
      </c>
      <c r="F255" s="229" t="s">
        <v>2376</v>
      </c>
      <c r="G255" s="230" t="s">
        <v>348</v>
      </c>
      <c r="H255" s="231">
        <v>2</v>
      </c>
      <c r="I255" s="232"/>
      <c r="J255" s="231">
        <f>ROUND(I255*H255,3)</f>
        <v>0</v>
      </c>
      <c r="K255" s="233"/>
      <c r="L255" s="234"/>
      <c r="M255" s="235" t="s">
        <v>1</v>
      </c>
      <c r="N255" s="236" t="s">
        <v>46</v>
      </c>
      <c r="O255" s="82"/>
      <c r="P255" s="198">
        <f>O255*H255</f>
        <v>0</v>
      </c>
      <c r="Q255" s="198">
        <v>0</v>
      </c>
      <c r="R255" s="198">
        <f>Q255*H255</f>
        <v>0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254</v>
      </c>
      <c r="AT255" s="200" t="s">
        <v>276</v>
      </c>
      <c r="AU255" s="200" t="s">
        <v>91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211</v>
      </c>
      <c r="BM255" s="200" t="s">
        <v>584</v>
      </c>
    </row>
    <row r="256" s="2" customFormat="1" ht="16.5" customHeight="1">
      <c r="A256" s="38"/>
      <c r="B256" s="188"/>
      <c r="C256" s="227" t="s">
        <v>611</v>
      </c>
      <c r="D256" s="227" t="s">
        <v>276</v>
      </c>
      <c r="E256" s="228" t="s">
        <v>2377</v>
      </c>
      <c r="F256" s="229" t="s">
        <v>2378</v>
      </c>
      <c r="G256" s="230" t="s">
        <v>348</v>
      </c>
      <c r="H256" s="231">
        <v>1</v>
      </c>
      <c r="I256" s="232"/>
      <c r="J256" s="231">
        <f>ROUND(I256*H256,3)</f>
        <v>0</v>
      </c>
      <c r="K256" s="233"/>
      <c r="L256" s="234"/>
      <c r="M256" s="235" t="s">
        <v>1</v>
      </c>
      <c r="N256" s="236" t="s">
        <v>46</v>
      </c>
      <c r="O256" s="82"/>
      <c r="P256" s="198">
        <f>O256*H256</f>
        <v>0</v>
      </c>
      <c r="Q256" s="198">
        <v>0</v>
      </c>
      <c r="R256" s="198">
        <f>Q256*H256</f>
        <v>0</v>
      </c>
      <c r="S256" s="198">
        <v>0</v>
      </c>
      <c r="T256" s="199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0" t="s">
        <v>254</v>
      </c>
      <c r="AT256" s="200" t="s">
        <v>276</v>
      </c>
      <c r="AU256" s="200" t="s">
        <v>91</v>
      </c>
      <c r="AY256" s="19" t="s">
        <v>205</v>
      </c>
      <c r="BE256" s="201">
        <f>IF(N256="základná",J256,0)</f>
        <v>0</v>
      </c>
      <c r="BF256" s="201">
        <f>IF(N256="znížená",J256,0)</f>
        <v>0</v>
      </c>
      <c r="BG256" s="201">
        <f>IF(N256="zákl. prenesená",J256,0)</f>
        <v>0</v>
      </c>
      <c r="BH256" s="201">
        <f>IF(N256="zníž. prenesená",J256,0)</f>
        <v>0</v>
      </c>
      <c r="BI256" s="201">
        <f>IF(N256="nulová",J256,0)</f>
        <v>0</v>
      </c>
      <c r="BJ256" s="19" t="s">
        <v>91</v>
      </c>
      <c r="BK256" s="202">
        <f>ROUND(I256*H256,3)</f>
        <v>0</v>
      </c>
      <c r="BL256" s="19" t="s">
        <v>211</v>
      </c>
      <c r="BM256" s="200" t="s">
        <v>594</v>
      </c>
    </row>
    <row r="257" s="2" customFormat="1" ht="16.5" customHeight="1">
      <c r="A257" s="38"/>
      <c r="B257" s="188"/>
      <c r="C257" s="227" t="s">
        <v>616</v>
      </c>
      <c r="D257" s="227" t="s">
        <v>276</v>
      </c>
      <c r="E257" s="228" t="s">
        <v>2379</v>
      </c>
      <c r="F257" s="229" t="s">
        <v>2380</v>
      </c>
      <c r="G257" s="230" t="s">
        <v>941</v>
      </c>
      <c r="H257" s="231">
        <v>1</v>
      </c>
      <c r="I257" s="232"/>
      <c r="J257" s="231">
        <f>ROUND(I257*H257,3)</f>
        <v>0</v>
      </c>
      <c r="K257" s="233"/>
      <c r="L257" s="234"/>
      <c r="M257" s="235" t="s">
        <v>1</v>
      </c>
      <c r="N257" s="236" t="s">
        <v>46</v>
      </c>
      <c r="O257" s="82"/>
      <c r="P257" s="198">
        <f>O257*H257</f>
        <v>0</v>
      </c>
      <c r="Q257" s="198">
        <v>0</v>
      </c>
      <c r="R257" s="198">
        <f>Q257*H257</f>
        <v>0</v>
      </c>
      <c r="S257" s="198">
        <v>0</v>
      </c>
      <c r="T257" s="199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00" t="s">
        <v>254</v>
      </c>
      <c r="AT257" s="200" t="s">
        <v>276</v>
      </c>
      <c r="AU257" s="200" t="s">
        <v>91</v>
      </c>
      <c r="AY257" s="19" t="s">
        <v>205</v>
      </c>
      <c r="BE257" s="201">
        <f>IF(N257="základná",J257,0)</f>
        <v>0</v>
      </c>
      <c r="BF257" s="201">
        <f>IF(N257="znížená",J257,0)</f>
        <v>0</v>
      </c>
      <c r="BG257" s="201">
        <f>IF(N257="zákl. prenesená",J257,0)</f>
        <v>0</v>
      </c>
      <c r="BH257" s="201">
        <f>IF(N257="zníž. prenesená",J257,0)</f>
        <v>0</v>
      </c>
      <c r="BI257" s="201">
        <f>IF(N257="nulová",J257,0)</f>
        <v>0</v>
      </c>
      <c r="BJ257" s="19" t="s">
        <v>91</v>
      </c>
      <c r="BK257" s="202">
        <f>ROUND(I257*H257,3)</f>
        <v>0</v>
      </c>
      <c r="BL257" s="19" t="s">
        <v>211</v>
      </c>
      <c r="BM257" s="200" t="s">
        <v>611</v>
      </c>
    </row>
    <row r="258" s="12" customFormat="1" ht="22.8" customHeight="1">
      <c r="A258" s="12"/>
      <c r="B258" s="175"/>
      <c r="C258" s="12"/>
      <c r="D258" s="176" t="s">
        <v>79</v>
      </c>
      <c r="E258" s="186" t="s">
        <v>2381</v>
      </c>
      <c r="F258" s="186" t="s">
        <v>2382</v>
      </c>
      <c r="G258" s="12"/>
      <c r="H258" s="12"/>
      <c r="I258" s="178"/>
      <c r="J258" s="187">
        <f>BK258</f>
        <v>0</v>
      </c>
      <c r="K258" s="12"/>
      <c r="L258" s="175"/>
      <c r="M258" s="180"/>
      <c r="N258" s="181"/>
      <c r="O258" s="181"/>
      <c r="P258" s="182">
        <f>SUM(P259:P262)</f>
        <v>0</v>
      </c>
      <c r="Q258" s="181"/>
      <c r="R258" s="182">
        <f>SUM(R259:R262)</f>
        <v>0</v>
      </c>
      <c r="S258" s="181"/>
      <c r="T258" s="183">
        <f>SUM(T259:T262)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76" t="s">
        <v>91</v>
      </c>
      <c r="AT258" s="184" t="s">
        <v>79</v>
      </c>
      <c r="AU258" s="184" t="s">
        <v>87</v>
      </c>
      <c r="AY258" s="176" t="s">
        <v>205</v>
      </c>
      <c r="BK258" s="185">
        <f>SUM(BK259:BK262)</f>
        <v>0</v>
      </c>
    </row>
    <row r="259" s="2" customFormat="1" ht="16.5" customHeight="1">
      <c r="A259" s="38"/>
      <c r="B259" s="188"/>
      <c r="C259" s="227" t="s">
        <v>624</v>
      </c>
      <c r="D259" s="227" t="s">
        <v>276</v>
      </c>
      <c r="E259" s="228" t="s">
        <v>2383</v>
      </c>
      <c r="F259" s="229" t="s">
        <v>2384</v>
      </c>
      <c r="G259" s="230" t="s">
        <v>348</v>
      </c>
      <c r="H259" s="231">
        <v>10</v>
      </c>
      <c r="I259" s="232"/>
      <c r="J259" s="231">
        <f>ROUND(I259*H259,3)</f>
        <v>0</v>
      </c>
      <c r="K259" s="233"/>
      <c r="L259" s="234"/>
      <c r="M259" s="235" t="s">
        <v>1</v>
      </c>
      <c r="N259" s="236" t="s">
        <v>46</v>
      </c>
      <c r="O259" s="82"/>
      <c r="P259" s="198">
        <f>O259*H259</f>
        <v>0</v>
      </c>
      <c r="Q259" s="198">
        <v>0</v>
      </c>
      <c r="R259" s="198">
        <f>Q259*H259</f>
        <v>0</v>
      </c>
      <c r="S259" s="198">
        <v>0</v>
      </c>
      <c r="T259" s="19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0" t="s">
        <v>254</v>
      </c>
      <c r="AT259" s="200" t="s">
        <v>276</v>
      </c>
      <c r="AU259" s="200" t="s">
        <v>91</v>
      </c>
      <c r="AY259" s="19" t="s">
        <v>205</v>
      </c>
      <c r="BE259" s="201">
        <f>IF(N259="základná",J259,0)</f>
        <v>0</v>
      </c>
      <c r="BF259" s="201">
        <f>IF(N259="znížená",J259,0)</f>
        <v>0</v>
      </c>
      <c r="BG259" s="201">
        <f>IF(N259="zákl. prenesená",J259,0)</f>
        <v>0</v>
      </c>
      <c r="BH259" s="201">
        <f>IF(N259="zníž. prenesená",J259,0)</f>
        <v>0</v>
      </c>
      <c r="BI259" s="201">
        <f>IF(N259="nulová",J259,0)</f>
        <v>0</v>
      </c>
      <c r="BJ259" s="19" t="s">
        <v>91</v>
      </c>
      <c r="BK259" s="202">
        <f>ROUND(I259*H259,3)</f>
        <v>0</v>
      </c>
      <c r="BL259" s="19" t="s">
        <v>211</v>
      </c>
      <c r="BM259" s="200" t="s">
        <v>624</v>
      </c>
    </row>
    <row r="260" s="2" customFormat="1" ht="21.75" customHeight="1">
      <c r="A260" s="38"/>
      <c r="B260" s="188"/>
      <c r="C260" s="227" t="s">
        <v>628</v>
      </c>
      <c r="D260" s="227" t="s">
        <v>276</v>
      </c>
      <c r="E260" s="228" t="s">
        <v>2385</v>
      </c>
      <c r="F260" s="229" t="s">
        <v>2386</v>
      </c>
      <c r="G260" s="230" t="s">
        <v>348</v>
      </c>
      <c r="H260" s="231">
        <v>2</v>
      </c>
      <c r="I260" s="232"/>
      <c r="J260" s="231">
        <f>ROUND(I260*H260,3)</f>
        <v>0</v>
      </c>
      <c r="K260" s="233"/>
      <c r="L260" s="234"/>
      <c r="M260" s="235" t="s">
        <v>1</v>
      </c>
      <c r="N260" s="236" t="s">
        <v>46</v>
      </c>
      <c r="O260" s="82"/>
      <c r="P260" s="198">
        <f>O260*H260</f>
        <v>0</v>
      </c>
      <c r="Q260" s="198">
        <v>0</v>
      </c>
      <c r="R260" s="198">
        <f>Q260*H260</f>
        <v>0</v>
      </c>
      <c r="S260" s="198">
        <v>0</v>
      </c>
      <c r="T260" s="199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0" t="s">
        <v>254</v>
      </c>
      <c r="AT260" s="200" t="s">
        <v>276</v>
      </c>
      <c r="AU260" s="200" t="s">
        <v>91</v>
      </c>
      <c r="AY260" s="19" t="s">
        <v>205</v>
      </c>
      <c r="BE260" s="201">
        <f>IF(N260="základná",J260,0)</f>
        <v>0</v>
      </c>
      <c r="BF260" s="201">
        <f>IF(N260="znížená",J260,0)</f>
        <v>0</v>
      </c>
      <c r="BG260" s="201">
        <f>IF(N260="zákl. prenesená",J260,0)</f>
        <v>0</v>
      </c>
      <c r="BH260" s="201">
        <f>IF(N260="zníž. prenesená",J260,0)</f>
        <v>0</v>
      </c>
      <c r="BI260" s="201">
        <f>IF(N260="nulová",J260,0)</f>
        <v>0</v>
      </c>
      <c r="BJ260" s="19" t="s">
        <v>91</v>
      </c>
      <c r="BK260" s="202">
        <f>ROUND(I260*H260,3)</f>
        <v>0</v>
      </c>
      <c r="BL260" s="19" t="s">
        <v>211</v>
      </c>
      <c r="BM260" s="200" t="s">
        <v>2387</v>
      </c>
    </row>
    <row r="261" s="2" customFormat="1" ht="16.5" customHeight="1">
      <c r="A261" s="38"/>
      <c r="B261" s="188"/>
      <c r="C261" s="227" t="s">
        <v>642</v>
      </c>
      <c r="D261" s="227" t="s">
        <v>276</v>
      </c>
      <c r="E261" s="228" t="s">
        <v>2388</v>
      </c>
      <c r="F261" s="229" t="s">
        <v>2389</v>
      </c>
      <c r="G261" s="230" t="s">
        <v>941</v>
      </c>
      <c r="H261" s="231">
        <v>1</v>
      </c>
      <c r="I261" s="232"/>
      <c r="J261" s="231">
        <f>ROUND(I261*H261,3)</f>
        <v>0</v>
      </c>
      <c r="K261" s="233"/>
      <c r="L261" s="234"/>
      <c r="M261" s="235" t="s">
        <v>1</v>
      </c>
      <c r="N261" s="236" t="s">
        <v>46</v>
      </c>
      <c r="O261" s="82"/>
      <c r="P261" s="198">
        <f>O261*H261</f>
        <v>0</v>
      </c>
      <c r="Q261" s="198">
        <v>0</v>
      </c>
      <c r="R261" s="198">
        <f>Q261*H261</f>
        <v>0</v>
      </c>
      <c r="S261" s="198">
        <v>0</v>
      </c>
      <c r="T261" s="199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00" t="s">
        <v>254</v>
      </c>
      <c r="AT261" s="200" t="s">
        <v>276</v>
      </c>
      <c r="AU261" s="200" t="s">
        <v>91</v>
      </c>
      <c r="AY261" s="19" t="s">
        <v>205</v>
      </c>
      <c r="BE261" s="201">
        <f>IF(N261="základná",J261,0)</f>
        <v>0</v>
      </c>
      <c r="BF261" s="201">
        <f>IF(N261="znížená",J261,0)</f>
        <v>0</v>
      </c>
      <c r="BG261" s="201">
        <f>IF(N261="zákl. prenesená",J261,0)</f>
        <v>0</v>
      </c>
      <c r="BH261" s="201">
        <f>IF(N261="zníž. prenesená",J261,0)</f>
        <v>0</v>
      </c>
      <c r="BI261" s="201">
        <f>IF(N261="nulová",J261,0)</f>
        <v>0</v>
      </c>
      <c r="BJ261" s="19" t="s">
        <v>91</v>
      </c>
      <c r="BK261" s="202">
        <f>ROUND(I261*H261,3)</f>
        <v>0</v>
      </c>
      <c r="BL261" s="19" t="s">
        <v>211</v>
      </c>
      <c r="BM261" s="200" t="s">
        <v>2390</v>
      </c>
    </row>
    <row r="262" s="2" customFormat="1" ht="16.5" customHeight="1">
      <c r="A262" s="38"/>
      <c r="B262" s="188"/>
      <c r="C262" s="227" t="s">
        <v>659</v>
      </c>
      <c r="D262" s="227" t="s">
        <v>276</v>
      </c>
      <c r="E262" s="228" t="s">
        <v>2391</v>
      </c>
      <c r="F262" s="229" t="s">
        <v>2392</v>
      </c>
      <c r="G262" s="230" t="s">
        <v>941</v>
      </c>
      <c r="H262" s="231">
        <v>1</v>
      </c>
      <c r="I262" s="232"/>
      <c r="J262" s="231">
        <f>ROUND(I262*H262,3)</f>
        <v>0</v>
      </c>
      <c r="K262" s="233"/>
      <c r="L262" s="234"/>
      <c r="M262" s="235" t="s">
        <v>1</v>
      </c>
      <c r="N262" s="236" t="s">
        <v>46</v>
      </c>
      <c r="O262" s="82"/>
      <c r="P262" s="198">
        <f>O262*H262</f>
        <v>0</v>
      </c>
      <c r="Q262" s="198">
        <v>0</v>
      </c>
      <c r="R262" s="198">
        <f>Q262*H262</f>
        <v>0</v>
      </c>
      <c r="S262" s="198">
        <v>0</v>
      </c>
      <c r="T262" s="199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0" t="s">
        <v>254</v>
      </c>
      <c r="AT262" s="200" t="s">
        <v>276</v>
      </c>
      <c r="AU262" s="200" t="s">
        <v>91</v>
      </c>
      <c r="AY262" s="19" t="s">
        <v>205</v>
      </c>
      <c r="BE262" s="201">
        <f>IF(N262="základná",J262,0)</f>
        <v>0</v>
      </c>
      <c r="BF262" s="201">
        <f>IF(N262="znížená",J262,0)</f>
        <v>0</v>
      </c>
      <c r="BG262" s="201">
        <f>IF(N262="zákl. prenesená",J262,0)</f>
        <v>0</v>
      </c>
      <c r="BH262" s="201">
        <f>IF(N262="zníž. prenesená",J262,0)</f>
        <v>0</v>
      </c>
      <c r="BI262" s="201">
        <f>IF(N262="nulová",J262,0)</f>
        <v>0</v>
      </c>
      <c r="BJ262" s="19" t="s">
        <v>91</v>
      </c>
      <c r="BK262" s="202">
        <f>ROUND(I262*H262,3)</f>
        <v>0</v>
      </c>
      <c r="BL262" s="19" t="s">
        <v>211</v>
      </c>
      <c r="BM262" s="200" t="s">
        <v>2393</v>
      </c>
    </row>
    <row r="263" s="12" customFormat="1" ht="22.8" customHeight="1">
      <c r="A263" s="12"/>
      <c r="B263" s="175"/>
      <c r="C263" s="12"/>
      <c r="D263" s="176" t="s">
        <v>79</v>
      </c>
      <c r="E263" s="186" t="s">
        <v>2394</v>
      </c>
      <c r="F263" s="186" t="s">
        <v>2395</v>
      </c>
      <c r="G263" s="12"/>
      <c r="H263" s="12"/>
      <c r="I263" s="178"/>
      <c r="J263" s="187">
        <f>BK263</f>
        <v>0</v>
      </c>
      <c r="K263" s="12"/>
      <c r="L263" s="175"/>
      <c r="M263" s="180"/>
      <c r="N263" s="181"/>
      <c r="O263" s="181"/>
      <c r="P263" s="182">
        <f>SUM(P264:P266)</f>
        <v>0</v>
      </c>
      <c r="Q263" s="181"/>
      <c r="R263" s="182">
        <f>SUM(R264:R266)</f>
        <v>0</v>
      </c>
      <c r="S263" s="181"/>
      <c r="T263" s="183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6" t="s">
        <v>91</v>
      </c>
      <c r="AT263" s="184" t="s">
        <v>79</v>
      </c>
      <c r="AU263" s="184" t="s">
        <v>87</v>
      </c>
      <c r="AY263" s="176" t="s">
        <v>205</v>
      </c>
      <c r="BK263" s="185">
        <f>SUM(BK264:BK266)</f>
        <v>0</v>
      </c>
    </row>
    <row r="264" s="2" customFormat="1" ht="16.5" customHeight="1">
      <c r="A264" s="38"/>
      <c r="B264" s="188"/>
      <c r="C264" s="189" t="s">
        <v>664</v>
      </c>
      <c r="D264" s="189" t="s">
        <v>207</v>
      </c>
      <c r="E264" s="190" t="s">
        <v>2396</v>
      </c>
      <c r="F264" s="191" t="s">
        <v>2397</v>
      </c>
      <c r="G264" s="192" t="s">
        <v>941</v>
      </c>
      <c r="H264" s="193">
        <v>1</v>
      </c>
      <c r="I264" s="194"/>
      <c r="J264" s="193">
        <f>ROUND(I264*H264,3)</f>
        <v>0</v>
      </c>
      <c r="K264" s="195"/>
      <c r="L264" s="39"/>
      <c r="M264" s="196" t="s">
        <v>1</v>
      </c>
      <c r="N264" s="197" t="s">
        <v>46</v>
      </c>
      <c r="O264" s="82"/>
      <c r="P264" s="198">
        <f>O264*H264</f>
        <v>0</v>
      </c>
      <c r="Q264" s="198">
        <v>0</v>
      </c>
      <c r="R264" s="198">
        <f>Q264*H264</f>
        <v>0</v>
      </c>
      <c r="S264" s="198">
        <v>0</v>
      </c>
      <c r="T264" s="199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0" t="s">
        <v>211</v>
      </c>
      <c r="AT264" s="200" t="s">
        <v>207</v>
      </c>
      <c r="AU264" s="200" t="s">
        <v>91</v>
      </c>
      <c r="AY264" s="19" t="s">
        <v>205</v>
      </c>
      <c r="BE264" s="201">
        <f>IF(N264="základná",J264,0)</f>
        <v>0</v>
      </c>
      <c r="BF264" s="201">
        <f>IF(N264="znížená",J264,0)</f>
        <v>0</v>
      </c>
      <c r="BG264" s="201">
        <f>IF(N264="zákl. prenesená",J264,0)</f>
        <v>0</v>
      </c>
      <c r="BH264" s="201">
        <f>IF(N264="zníž. prenesená",J264,0)</f>
        <v>0</v>
      </c>
      <c r="BI264" s="201">
        <f>IF(N264="nulová",J264,0)</f>
        <v>0</v>
      </c>
      <c r="BJ264" s="19" t="s">
        <v>91</v>
      </c>
      <c r="BK264" s="202">
        <f>ROUND(I264*H264,3)</f>
        <v>0</v>
      </c>
      <c r="BL264" s="19" t="s">
        <v>211</v>
      </c>
      <c r="BM264" s="200" t="s">
        <v>642</v>
      </c>
    </row>
    <row r="265" s="2" customFormat="1" ht="16.5" customHeight="1">
      <c r="A265" s="38"/>
      <c r="B265" s="188"/>
      <c r="C265" s="189" t="s">
        <v>671</v>
      </c>
      <c r="D265" s="189" t="s">
        <v>207</v>
      </c>
      <c r="E265" s="190" t="s">
        <v>2398</v>
      </c>
      <c r="F265" s="191" t="s">
        <v>2399</v>
      </c>
      <c r="G265" s="192" t="s">
        <v>941</v>
      </c>
      <c r="H265" s="193">
        <v>1</v>
      </c>
      <c r="I265" s="194"/>
      <c r="J265" s="193">
        <f>ROUND(I265*H265,3)</f>
        <v>0</v>
      </c>
      <c r="K265" s="195"/>
      <c r="L265" s="39"/>
      <c r="M265" s="196" t="s">
        <v>1</v>
      </c>
      <c r="N265" s="197" t="s">
        <v>46</v>
      </c>
      <c r="O265" s="82"/>
      <c r="P265" s="198">
        <f>O265*H265</f>
        <v>0</v>
      </c>
      <c r="Q265" s="198">
        <v>0</v>
      </c>
      <c r="R265" s="198">
        <f>Q265*H265</f>
        <v>0</v>
      </c>
      <c r="S265" s="198">
        <v>0</v>
      </c>
      <c r="T265" s="199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00" t="s">
        <v>211</v>
      </c>
      <c r="AT265" s="200" t="s">
        <v>207</v>
      </c>
      <c r="AU265" s="200" t="s">
        <v>91</v>
      </c>
      <c r="AY265" s="19" t="s">
        <v>205</v>
      </c>
      <c r="BE265" s="201">
        <f>IF(N265="základná",J265,0)</f>
        <v>0</v>
      </c>
      <c r="BF265" s="201">
        <f>IF(N265="znížená",J265,0)</f>
        <v>0</v>
      </c>
      <c r="BG265" s="201">
        <f>IF(N265="zákl. prenesená",J265,0)</f>
        <v>0</v>
      </c>
      <c r="BH265" s="201">
        <f>IF(N265="zníž. prenesená",J265,0)</f>
        <v>0</v>
      </c>
      <c r="BI265" s="201">
        <f>IF(N265="nulová",J265,0)</f>
        <v>0</v>
      </c>
      <c r="BJ265" s="19" t="s">
        <v>91</v>
      </c>
      <c r="BK265" s="202">
        <f>ROUND(I265*H265,3)</f>
        <v>0</v>
      </c>
      <c r="BL265" s="19" t="s">
        <v>211</v>
      </c>
      <c r="BM265" s="200" t="s">
        <v>664</v>
      </c>
    </row>
    <row r="266" s="2" customFormat="1" ht="16.5" customHeight="1">
      <c r="A266" s="38"/>
      <c r="B266" s="188"/>
      <c r="C266" s="189" t="s">
        <v>680</v>
      </c>
      <c r="D266" s="189" t="s">
        <v>207</v>
      </c>
      <c r="E266" s="190" t="s">
        <v>2400</v>
      </c>
      <c r="F266" s="191" t="s">
        <v>2401</v>
      </c>
      <c r="G266" s="192" t="s">
        <v>941</v>
      </c>
      <c r="H266" s="193">
        <v>1</v>
      </c>
      <c r="I266" s="194"/>
      <c r="J266" s="193">
        <f>ROUND(I266*H266,3)</f>
        <v>0</v>
      </c>
      <c r="K266" s="195"/>
      <c r="L266" s="39"/>
      <c r="M266" s="196" t="s">
        <v>1</v>
      </c>
      <c r="N266" s="197" t="s">
        <v>46</v>
      </c>
      <c r="O266" s="82"/>
      <c r="P266" s="198">
        <f>O266*H266</f>
        <v>0</v>
      </c>
      <c r="Q266" s="198">
        <v>0</v>
      </c>
      <c r="R266" s="198">
        <f>Q266*H266</f>
        <v>0</v>
      </c>
      <c r="S266" s="198">
        <v>0</v>
      </c>
      <c r="T266" s="199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0" t="s">
        <v>211</v>
      </c>
      <c r="AT266" s="200" t="s">
        <v>207</v>
      </c>
      <c r="AU266" s="200" t="s">
        <v>91</v>
      </c>
      <c r="AY266" s="19" t="s">
        <v>205</v>
      </c>
      <c r="BE266" s="201">
        <f>IF(N266="základná",J266,0)</f>
        <v>0</v>
      </c>
      <c r="BF266" s="201">
        <f>IF(N266="znížená",J266,0)</f>
        <v>0</v>
      </c>
      <c r="BG266" s="201">
        <f>IF(N266="zákl. prenesená",J266,0)</f>
        <v>0</v>
      </c>
      <c r="BH266" s="201">
        <f>IF(N266="zníž. prenesená",J266,0)</f>
        <v>0</v>
      </c>
      <c r="BI266" s="201">
        <f>IF(N266="nulová",J266,0)</f>
        <v>0</v>
      </c>
      <c r="BJ266" s="19" t="s">
        <v>91</v>
      </c>
      <c r="BK266" s="202">
        <f>ROUND(I266*H266,3)</f>
        <v>0</v>
      </c>
      <c r="BL266" s="19" t="s">
        <v>211</v>
      </c>
      <c r="BM266" s="200" t="s">
        <v>680</v>
      </c>
    </row>
    <row r="267" s="12" customFormat="1" ht="22.8" customHeight="1">
      <c r="A267" s="12"/>
      <c r="B267" s="175"/>
      <c r="C267" s="12"/>
      <c r="D267" s="176" t="s">
        <v>79</v>
      </c>
      <c r="E267" s="186" t="s">
        <v>2402</v>
      </c>
      <c r="F267" s="186" t="s">
        <v>2403</v>
      </c>
      <c r="G267" s="12"/>
      <c r="H267" s="12"/>
      <c r="I267" s="178"/>
      <c r="J267" s="187">
        <f>BK267</f>
        <v>0</v>
      </c>
      <c r="K267" s="12"/>
      <c r="L267" s="175"/>
      <c r="M267" s="180"/>
      <c r="N267" s="181"/>
      <c r="O267" s="181"/>
      <c r="P267" s="182">
        <f>SUM(P268:P270)</f>
        <v>0</v>
      </c>
      <c r="Q267" s="181"/>
      <c r="R267" s="182">
        <f>SUM(R268:R270)</f>
        <v>0</v>
      </c>
      <c r="S267" s="181"/>
      <c r="T267" s="183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6" t="s">
        <v>91</v>
      </c>
      <c r="AT267" s="184" t="s">
        <v>79</v>
      </c>
      <c r="AU267" s="184" t="s">
        <v>87</v>
      </c>
      <c r="AY267" s="176" t="s">
        <v>205</v>
      </c>
      <c r="BK267" s="185">
        <f>SUM(BK268:BK270)</f>
        <v>0</v>
      </c>
    </row>
    <row r="268" s="2" customFormat="1" ht="16.5" customHeight="1">
      <c r="A268" s="38"/>
      <c r="B268" s="188"/>
      <c r="C268" s="189" t="s">
        <v>687</v>
      </c>
      <c r="D268" s="189" t="s">
        <v>207</v>
      </c>
      <c r="E268" s="190" t="s">
        <v>2404</v>
      </c>
      <c r="F268" s="191" t="s">
        <v>2405</v>
      </c>
      <c r="G268" s="192" t="s">
        <v>284</v>
      </c>
      <c r="H268" s="193">
        <v>355</v>
      </c>
      <c r="I268" s="194"/>
      <c r="J268" s="193">
        <f>ROUND(I268*H268,3)</f>
        <v>0</v>
      </c>
      <c r="K268" s="195"/>
      <c r="L268" s="39"/>
      <c r="M268" s="196" t="s">
        <v>1</v>
      </c>
      <c r="N268" s="197" t="s">
        <v>46</v>
      </c>
      <c r="O268" s="82"/>
      <c r="P268" s="198">
        <f>O268*H268</f>
        <v>0</v>
      </c>
      <c r="Q268" s="198">
        <v>0</v>
      </c>
      <c r="R268" s="198">
        <f>Q268*H268</f>
        <v>0</v>
      </c>
      <c r="S268" s="198">
        <v>0</v>
      </c>
      <c r="T268" s="199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0" t="s">
        <v>211</v>
      </c>
      <c r="AT268" s="200" t="s">
        <v>207</v>
      </c>
      <c r="AU268" s="200" t="s">
        <v>91</v>
      </c>
      <c r="AY268" s="19" t="s">
        <v>205</v>
      </c>
      <c r="BE268" s="201">
        <f>IF(N268="základná",J268,0)</f>
        <v>0</v>
      </c>
      <c r="BF268" s="201">
        <f>IF(N268="znížená",J268,0)</f>
        <v>0</v>
      </c>
      <c r="BG268" s="201">
        <f>IF(N268="zákl. prenesená",J268,0)</f>
        <v>0</v>
      </c>
      <c r="BH268" s="201">
        <f>IF(N268="zníž. prenesená",J268,0)</f>
        <v>0</v>
      </c>
      <c r="BI268" s="201">
        <f>IF(N268="nulová",J268,0)</f>
        <v>0</v>
      </c>
      <c r="BJ268" s="19" t="s">
        <v>91</v>
      </c>
      <c r="BK268" s="202">
        <f>ROUND(I268*H268,3)</f>
        <v>0</v>
      </c>
      <c r="BL268" s="19" t="s">
        <v>211</v>
      </c>
      <c r="BM268" s="200" t="s">
        <v>692</v>
      </c>
    </row>
    <row r="269" s="2" customFormat="1" ht="16.5" customHeight="1">
      <c r="A269" s="38"/>
      <c r="B269" s="188"/>
      <c r="C269" s="189" t="s">
        <v>692</v>
      </c>
      <c r="D269" s="189" t="s">
        <v>207</v>
      </c>
      <c r="E269" s="190" t="s">
        <v>2406</v>
      </c>
      <c r="F269" s="191" t="s">
        <v>2407</v>
      </c>
      <c r="G269" s="192" t="s">
        <v>284</v>
      </c>
      <c r="H269" s="193">
        <v>648</v>
      </c>
      <c r="I269" s="194"/>
      <c r="J269" s="193">
        <f>ROUND(I269*H269,3)</f>
        <v>0</v>
      </c>
      <c r="K269" s="195"/>
      <c r="L269" s="39"/>
      <c r="M269" s="196" t="s">
        <v>1</v>
      </c>
      <c r="N269" s="197" t="s">
        <v>46</v>
      </c>
      <c r="O269" s="82"/>
      <c r="P269" s="198">
        <f>O269*H269</f>
        <v>0</v>
      </c>
      <c r="Q269" s="198">
        <v>0</v>
      </c>
      <c r="R269" s="198">
        <f>Q269*H269</f>
        <v>0</v>
      </c>
      <c r="S269" s="198">
        <v>0</v>
      </c>
      <c r="T269" s="199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0" t="s">
        <v>211</v>
      </c>
      <c r="AT269" s="200" t="s">
        <v>207</v>
      </c>
      <c r="AU269" s="200" t="s">
        <v>91</v>
      </c>
      <c r="AY269" s="19" t="s">
        <v>205</v>
      </c>
      <c r="BE269" s="201">
        <f>IF(N269="základná",J269,0)</f>
        <v>0</v>
      </c>
      <c r="BF269" s="201">
        <f>IF(N269="znížená",J269,0)</f>
        <v>0</v>
      </c>
      <c r="BG269" s="201">
        <f>IF(N269="zákl. prenesená",J269,0)</f>
        <v>0</v>
      </c>
      <c r="BH269" s="201">
        <f>IF(N269="zníž. prenesená",J269,0)</f>
        <v>0</v>
      </c>
      <c r="BI269" s="201">
        <f>IF(N269="nulová",J269,0)</f>
        <v>0</v>
      </c>
      <c r="BJ269" s="19" t="s">
        <v>91</v>
      </c>
      <c r="BK269" s="202">
        <f>ROUND(I269*H269,3)</f>
        <v>0</v>
      </c>
      <c r="BL269" s="19" t="s">
        <v>211</v>
      </c>
      <c r="BM269" s="200" t="s">
        <v>720</v>
      </c>
    </row>
    <row r="270" s="2" customFormat="1" ht="16.5" customHeight="1">
      <c r="A270" s="38"/>
      <c r="B270" s="188"/>
      <c r="C270" s="189" t="s">
        <v>697</v>
      </c>
      <c r="D270" s="189" t="s">
        <v>207</v>
      </c>
      <c r="E270" s="190" t="s">
        <v>2408</v>
      </c>
      <c r="F270" s="191" t="s">
        <v>2409</v>
      </c>
      <c r="G270" s="192" t="s">
        <v>284</v>
      </c>
      <c r="H270" s="193">
        <v>648</v>
      </c>
      <c r="I270" s="194"/>
      <c r="J270" s="193">
        <f>ROUND(I270*H270,3)</f>
        <v>0</v>
      </c>
      <c r="K270" s="195"/>
      <c r="L270" s="39"/>
      <c r="M270" s="245" t="s">
        <v>1</v>
      </c>
      <c r="N270" s="246" t="s">
        <v>46</v>
      </c>
      <c r="O270" s="247"/>
      <c r="P270" s="248">
        <f>O270*H270</f>
        <v>0</v>
      </c>
      <c r="Q270" s="248">
        <v>0</v>
      </c>
      <c r="R270" s="248">
        <f>Q270*H270</f>
        <v>0</v>
      </c>
      <c r="S270" s="248">
        <v>0</v>
      </c>
      <c r="T270" s="249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0" t="s">
        <v>211</v>
      </c>
      <c r="AT270" s="200" t="s">
        <v>207</v>
      </c>
      <c r="AU270" s="200" t="s">
        <v>91</v>
      </c>
      <c r="AY270" s="19" t="s">
        <v>205</v>
      </c>
      <c r="BE270" s="201">
        <f>IF(N270="základná",J270,0)</f>
        <v>0</v>
      </c>
      <c r="BF270" s="201">
        <f>IF(N270="znížená",J270,0)</f>
        <v>0</v>
      </c>
      <c r="BG270" s="201">
        <f>IF(N270="zákl. prenesená",J270,0)</f>
        <v>0</v>
      </c>
      <c r="BH270" s="201">
        <f>IF(N270="zníž. prenesená",J270,0)</f>
        <v>0</v>
      </c>
      <c r="BI270" s="201">
        <f>IF(N270="nulová",J270,0)</f>
        <v>0</v>
      </c>
      <c r="BJ270" s="19" t="s">
        <v>91</v>
      </c>
      <c r="BK270" s="202">
        <f>ROUND(I270*H270,3)</f>
        <v>0</v>
      </c>
      <c r="BL270" s="19" t="s">
        <v>211</v>
      </c>
      <c r="BM270" s="200" t="s">
        <v>730</v>
      </c>
    </row>
    <row r="271" s="2" customFormat="1" ht="6.96" customHeight="1">
      <c r="A271" s="38"/>
      <c r="B271" s="65"/>
      <c r="C271" s="66"/>
      <c r="D271" s="66"/>
      <c r="E271" s="66"/>
      <c r="F271" s="66"/>
      <c r="G271" s="66"/>
      <c r="H271" s="66"/>
      <c r="I271" s="66"/>
      <c r="J271" s="66"/>
      <c r="K271" s="66"/>
      <c r="L271" s="39"/>
      <c r="M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</row>
  </sheetData>
  <autoFilter ref="C129:K2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2463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2508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1716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ROUND(J122,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ROUND((SUM(BE122:BE140)),  2)</f>
        <v>0</v>
      </c>
      <c r="G35" s="141"/>
      <c r="H35" s="141"/>
      <c r="I35" s="142">
        <v>0.23000000000000001</v>
      </c>
      <c r="J35" s="140">
        <f>ROUND(((SUM(BE122:BE140))*I35),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ROUND((SUM(BF122:BF140)),  2)</f>
        <v>0</v>
      </c>
      <c r="G36" s="141"/>
      <c r="H36" s="141"/>
      <c r="I36" s="142">
        <v>0.23000000000000001</v>
      </c>
      <c r="J36" s="140">
        <f>ROUND(((SUM(BF122:BF140))*I36),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ROUND((SUM(BG122:BG140)),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ROUND((SUM(BH122:BH140)),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ROUND((SUM(BI122:BI140)),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2463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02.5 - ELEKTRICKÁ POŽIARNA SIGNALIZÁCIA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Michal Végh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J122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2411</v>
      </c>
      <c r="E99" s="158"/>
      <c r="F99" s="158"/>
      <c r="G99" s="158"/>
      <c r="H99" s="158"/>
      <c r="I99" s="158"/>
      <c r="J99" s="159">
        <f>J123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2412</v>
      </c>
      <c r="E100" s="162"/>
      <c r="F100" s="162"/>
      <c r="G100" s="162"/>
      <c r="H100" s="162"/>
      <c r="I100" s="162"/>
      <c r="J100" s="163">
        <f>J124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191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14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34" t="str">
        <f>E7</f>
        <v>Dve novostavby zariadení pre seniorov Trnkov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1" customFormat="1" ht="12" customHeight="1">
      <c r="B111" s="22"/>
      <c r="C111" s="32" t="s">
        <v>160</v>
      </c>
      <c r="L111" s="22"/>
    </row>
    <row r="112" s="2" customFormat="1" ht="16.5" customHeight="1">
      <c r="A112" s="38"/>
      <c r="B112" s="39"/>
      <c r="C112" s="38"/>
      <c r="D112" s="38"/>
      <c r="E112" s="134" t="s">
        <v>2463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1714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72" t="str">
        <f>E11</f>
        <v>SO 02.5 - ELEKTRICKÁ POŽIARNA SIGNALIZÁCIA</v>
      </c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18</v>
      </c>
      <c r="D116" s="38"/>
      <c r="E116" s="38"/>
      <c r="F116" s="27" t="str">
        <f>F14</f>
        <v xml:space="preserve">k.ú. Trnkov </v>
      </c>
      <c r="G116" s="38"/>
      <c r="H116" s="38"/>
      <c r="I116" s="32" t="s">
        <v>20</v>
      </c>
      <c r="J116" s="74" t="str">
        <f>IF(J14="","",J14)</f>
        <v>13. 9. 2024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22</v>
      </c>
      <c r="D118" s="38"/>
      <c r="E118" s="38"/>
      <c r="F118" s="27" t="str">
        <f>E17</f>
        <v>ÚSVIT - ML, n.o.</v>
      </c>
      <c r="G118" s="38"/>
      <c r="H118" s="38"/>
      <c r="I118" s="32" t="s">
        <v>29</v>
      </c>
      <c r="J118" s="36" t="str">
        <f>E23</f>
        <v xml:space="preserve">mkolektiv architektura s.r.o. 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38"/>
      <c r="E119" s="38"/>
      <c r="F119" s="27" t="str">
        <f>IF(E20="","",E20)</f>
        <v>Vyplň údaj</v>
      </c>
      <c r="G119" s="38"/>
      <c r="H119" s="38"/>
      <c r="I119" s="32" t="s">
        <v>35</v>
      </c>
      <c r="J119" s="36" t="str">
        <f>E26</f>
        <v>Ing. Michal Végh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192</v>
      </c>
      <c r="D121" s="167" t="s">
        <v>65</v>
      </c>
      <c r="E121" s="167" t="s">
        <v>61</v>
      </c>
      <c r="F121" s="167" t="s">
        <v>62</v>
      </c>
      <c r="G121" s="167" t="s">
        <v>193</v>
      </c>
      <c r="H121" s="167" t="s">
        <v>194</v>
      </c>
      <c r="I121" s="167" t="s">
        <v>195</v>
      </c>
      <c r="J121" s="168" t="s">
        <v>164</v>
      </c>
      <c r="K121" s="169" t="s">
        <v>196</v>
      </c>
      <c r="L121" s="170"/>
      <c r="M121" s="91" t="s">
        <v>1</v>
      </c>
      <c r="N121" s="92" t="s">
        <v>44</v>
      </c>
      <c r="O121" s="92" t="s">
        <v>197</v>
      </c>
      <c r="P121" s="92" t="s">
        <v>198</v>
      </c>
      <c r="Q121" s="92" t="s">
        <v>199</v>
      </c>
      <c r="R121" s="92" t="s">
        <v>200</v>
      </c>
      <c r="S121" s="92" t="s">
        <v>201</v>
      </c>
      <c r="T121" s="93" t="s">
        <v>202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8" t="s">
        <v>165</v>
      </c>
      <c r="D122" s="38"/>
      <c r="E122" s="38"/>
      <c r="F122" s="38"/>
      <c r="G122" s="38"/>
      <c r="H122" s="38"/>
      <c r="I122" s="38"/>
      <c r="J122" s="171">
        <f>BK122</f>
        <v>0</v>
      </c>
      <c r="K122" s="38"/>
      <c r="L122" s="39"/>
      <c r="M122" s="94"/>
      <c r="N122" s="78"/>
      <c r="O122" s="95"/>
      <c r="P122" s="172">
        <f>P123</f>
        <v>0</v>
      </c>
      <c r="Q122" s="95"/>
      <c r="R122" s="172">
        <f>R123</f>
        <v>0</v>
      </c>
      <c r="S122" s="95"/>
      <c r="T122" s="173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79</v>
      </c>
      <c r="AU122" s="19" t="s">
        <v>166</v>
      </c>
      <c r="BK122" s="174">
        <f>BK123</f>
        <v>0</v>
      </c>
    </row>
    <row r="123" s="12" customFormat="1" ht="25.92" customHeight="1">
      <c r="A123" s="12"/>
      <c r="B123" s="175"/>
      <c r="C123" s="12"/>
      <c r="D123" s="176" t="s">
        <v>79</v>
      </c>
      <c r="E123" s="177" t="s">
        <v>276</v>
      </c>
      <c r="F123" s="177" t="s">
        <v>276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P124</f>
        <v>0</v>
      </c>
      <c r="Q123" s="181"/>
      <c r="R123" s="182">
        <f>R124</f>
        <v>0</v>
      </c>
      <c r="S123" s="181"/>
      <c r="T123" s="18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221</v>
      </c>
      <c r="AT123" s="184" t="s">
        <v>79</v>
      </c>
      <c r="AU123" s="184" t="s">
        <v>80</v>
      </c>
      <c r="AY123" s="176" t="s">
        <v>205</v>
      </c>
      <c r="BK123" s="185">
        <f>BK124</f>
        <v>0</v>
      </c>
    </row>
    <row r="124" s="12" customFormat="1" ht="22.8" customHeight="1">
      <c r="A124" s="12"/>
      <c r="B124" s="175"/>
      <c r="C124" s="12"/>
      <c r="D124" s="176" t="s">
        <v>79</v>
      </c>
      <c r="E124" s="186" t="s">
        <v>2413</v>
      </c>
      <c r="F124" s="186" t="s">
        <v>2414</v>
      </c>
      <c r="G124" s="12"/>
      <c r="H124" s="12"/>
      <c r="I124" s="178"/>
      <c r="J124" s="187">
        <f>BK124</f>
        <v>0</v>
      </c>
      <c r="K124" s="12"/>
      <c r="L124" s="175"/>
      <c r="M124" s="180"/>
      <c r="N124" s="181"/>
      <c r="O124" s="181"/>
      <c r="P124" s="182">
        <f>SUM(P125:P140)</f>
        <v>0</v>
      </c>
      <c r="Q124" s="181"/>
      <c r="R124" s="182">
        <f>SUM(R125:R140)</f>
        <v>0</v>
      </c>
      <c r="S124" s="181"/>
      <c r="T124" s="183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221</v>
      </c>
      <c r="AT124" s="184" t="s">
        <v>79</v>
      </c>
      <c r="AU124" s="184" t="s">
        <v>87</v>
      </c>
      <c r="AY124" s="176" t="s">
        <v>205</v>
      </c>
      <c r="BK124" s="185">
        <f>SUM(BK125:BK140)</f>
        <v>0</v>
      </c>
    </row>
    <row r="125" s="2" customFormat="1" ht="16.5" customHeight="1">
      <c r="A125" s="38"/>
      <c r="B125" s="188"/>
      <c r="C125" s="189" t="s">
        <v>87</v>
      </c>
      <c r="D125" s="189" t="s">
        <v>207</v>
      </c>
      <c r="E125" s="190" t="s">
        <v>2415</v>
      </c>
      <c r="F125" s="191" t="s">
        <v>2416</v>
      </c>
      <c r="G125" s="192" t="s">
        <v>348</v>
      </c>
      <c r="H125" s="193">
        <v>1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603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603</v>
      </c>
      <c r="BM125" s="200" t="s">
        <v>2417</v>
      </c>
    </row>
    <row r="126" s="2" customFormat="1" ht="16.5" customHeight="1">
      <c r="A126" s="38"/>
      <c r="B126" s="188"/>
      <c r="C126" s="189" t="s">
        <v>91</v>
      </c>
      <c r="D126" s="189" t="s">
        <v>207</v>
      </c>
      <c r="E126" s="190" t="s">
        <v>2418</v>
      </c>
      <c r="F126" s="191" t="s">
        <v>2419</v>
      </c>
      <c r="G126" s="192" t="s">
        <v>348</v>
      </c>
      <c r="H126" s="193">
        <v>1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603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603</v>
      </c>
      <c r="BM126" s="200" t="s">
        <v>2420</v>
      </c>
    </row>
    <row r="127" s="2" customFormat="1" ht="16.5" customHeight="1">
      <c r="A127" s="38"/>
      <c r="B127" s="188"/>
      <c r="C127" s="189" t="s">
        <v>221</v>
      </c>
      <c r="D127" s="189" t="s">
        <v>207</v>
      </c>
      <c r="E127" s="190" t="s">
        <v>2421</v>
      </c>
      <c r="F127" s="191" t="s">
        <v>2422</v>
      </c>
      <c r="G127" s="192" t="s">
        <v>348</v>
      </c>
      <c r="H127" s="193">
        <v>1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603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603</v>
      </c>
      <c r="BM127" s="200" t="s">
        <v>2423</v>
      </c>
    </row>
    <row r="128" s="2" customFormat="1" ht="16.5" customHeight="1">
      <c r="A128" s="38"/>
      <c r="B128" s="188"/>
      <c r="C128" s="189" t="s">
        <v>211</v>
      </c>
      <c r="D128" s="189" t="s">
        <v>207</v>
      </c>
      <c r="E128" s="190" t="s">
        <v>2424</v>
      </c>
      <c r="F128" s="191" t="s">
        <v>2425</v>
      </c>
      <c r="G128" s="192" t="s">
        <v>348</v>
      </c>
      <c r="H128" s="193">
        <v>1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603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603</v>
      </c>
      <c r="BM128" s="200" t="s">
        <v>2426</v>
      </c>
    </row>
    <row r="129" s="2" customFormat="1" ht="16.5" customHeight="1">
      <c r="A129" s="38"/>
      <c r="B129" s="188"/>
      <c r="C129" s="189" t="s">
        <v>231</v>
      </c>
      <c r="D129" s="189" t="s">
        <v>207</v>
      </c>
      <c r="E129" s="190" t="s">
        <v>2427</v>
      </c>
      <c r="F129" s="191" t="s">
        <v>2428</v>
      </c>
      <c r="G129" s="192" t="s">
        <v>348</v>
      </c>
      <c r="H129" s="193">
        <v>2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603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603</v>
      </c>
      <c r="BM129" s="200" t="s">
        <v>2429</v>
      </c>
    </row>
    <row r="130" s="2" customFormat="1" ht="16.5" customHeight="1">
      <c r="A130" s="38"/>
      <c r="B130" s="188"/>
      <c r="C130" s="189" t="s">
        <v>244</v>
      </c>
      <c r="D130" s="189" t="s">
        <v>207</v>
      </c>
      <c r="E130" s="190" t="s">
        <v>2430</v>
      </c>
      <c r="F130" s="191" t="s">
        <v>2431</v>
      </c>
      <c r="G130" s="192" t="s">
        <v>348</v>
      </c>
      <c r="H130" s="193">
        <v>20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603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603</v>
      </c>
      <c r="BM130" s="200" t="s">
        <v>2432</v>
      </c>
    </row>
    <row r="131" s="2" customFormat="1" ht="16.5" customHeight="1">
      <c r="A131" s="38"/>
      <c r="B131" s="188"/>
      <c r="C131" s="189" t="s">
        <v>249</v>
      </c>
      <c r="D131" s="189" t="s">
        <v>207</v>
      </c>
      <c r="E131" s="190" t="s">
        <v>2433</v>
      </c>
      <c r="F131" s="191" t="s">
        <v>2434</v>
      </c>
      <c r="G131" s="192" t="s">
        <v>348</v>
      </c>
      <c r="H131" s="193">
        <v>8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603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603</v>
      </c>
      <c r="BM131" s="200" t="s">
        <v>2435</v>
      </c>
    </row>
    <row r="132" s="2" customFormat="1" ht="16.5" customHeight="1">
      <c r="A132" s="38"/>
      <c r="B132" s="188"/>
      <c r="C132" s="189" t="s">
        <v>254</v>
      </c>
      <c r="D132" s="189" t="s">
        <v>207</v>
      </c>
      <c r="E132" s="190" t="s">
        <v>2436</v>
      </c>
      <c r="F132" s="191" t="s">
        <v>2437</v>
      </c>
      <c r="G132" s="192" t="s">
        <v>348</v>
      </c>
      <c r="H132" s="193">
        <v>28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603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603</v>
      </c>
      <c r="BM132" s="200" t="s">
        <v>2438</v>
      </c>
    </row>
    <row r="133" s="2" customFormat="1" ht="16.5" customHeight="1">
      <c r="A133" s="38"/>
      <c r="B133" s="188"/>
      <c r="C133" s="189" t="s">
        <v>258</v>
      </c>
      <c r="D133" s="189" t="s">
        <v>207</v>
      </c>
      <c r="E133" s="190" t="s">
        <v>2439</v>
      </c>
      <c r="F133" s="191" t="s">
        <v>2440</v>
      </c>
      <c r="G133" s="192" t="s">
        <v>348</v>
      </c>
      <c r="H133" s="193">
        <v>3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603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603</v>
      </c>
      <c r="BM133" s="200" t="s">
        <v>2441</v>
      </c>
    </row>
    <row r="134" s="2" customFormat="1" ht="16.5" customHeight="1">
      <c r="A134" s="38"/>
      <c r="B134" s="188"/>
      <c r="C134" s="189" t="s">
        <v>262</v>
      </c>
      <c r="D134" s="189" t="s">
        <v>207</v>
      </c>
      <c r="E134" s="190" t="s">
        <v>2442</v>
      </c>
      <c r="F134" s="191" t="s">
        <v>2443</v>
      </c>
      <c r="G134" s="192" t="s">
        <v>348</v>
      </c>
      <c r="H134" s="193">
        <v>5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603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603</v>
      </c>
      <c r="BM134" s="200" t="s">
        <v>2444</v>
      </c>
    </row>
    <row r="135" s="2" customFormat="1" ht="16.5" customHeight="1">
      <c r="A135" s="38"/>
      <c r="B135" s="188"/>
      <c r="C135" s="189" t="s">
        <v>270</v>
      </c>
      <c r="D135" s="189" t="s">
        <v>207</v>
      </c>
      <c r="E135" s="190" t="s">
        <v>2445</v>
      </c>
      <c r="F135" s="191" t="s">
        <v>2446</v>
      </c>
      <c r="G135" s="192" t="s">
        <v>348</v>
      </c>
      <c r="H135" s="193">
        <v>5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603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603</v>
      </c>
      <c r="BM135" s="200" t="s">
        <v>2447</v>
      </c>
    </row>
    <row r="136" s="2" customFormat="1" ht="16.5" customHeight="1">
      <c r="A136" s="38"/>
      <c r="B136" s="188"/>
      <c r="C136" s="189" t="s">
        <v>275</v>
      </c>
      <c r="D136" s="189" t="s">
        <v>207</v>
      </c>
      <c r="E136" s="190" t="s">
        <v>2448</v>
      </c>
      <c r="F136" s="191" t="s">
        <v>2449</v>
      </c>
      <c r="G136" s="192" t="s">
        <v>284</v>
      </c>
      <c r="H136" s="193">
        <v>400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603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603</v>
      </c>
      <c r="BM136" s="200" t="s">
        <v>2450</v>
      </c>
    </row>
    <row r="137" s="2" customFormat="1" ht="16.5" customHeight="1">
      <c r="A137" s="38"/>
      <c r="B137" s="188"/>
      <c r="C137" s="189" t="s">
        <v>281</v>
      </c>
      <c r="D137" s="189" t="s">
        <v>207</v>
      </c>
      <c r="E137" s="190" t="s">
        <v>2451</v>
      </c>
      <c r="F137" s="191" t="s">
        <v>2452</v>
      </c>
      <c r="G137" s="192" t="s">
        <v>348</v>
      </c>
      <c r="H137" s="193">
        <v>1200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603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603</v>
      </c>
      <c r="BM137" s="200" t="s">
        <v>2453</v>
      </c>
    </row>
    <row r="138" s="2" customFormat="1" ht="16.5" customHeight="1">
      <c r="A138" s="38"/>
      <c r="B138" s="188"/>
      <c r="C138" s="189" t="s">
        <v>287</v>
      </c>
      <c r="D138" s="189" t="s">
        <v>207</v>
      </c>
      <c r="E138" s="190" t="s">
        <v>2454</v>
      </c>
      <c r="F138" s="191" t="s">
        <v>2455</v>
      </c>
      <c r="G138" s="192" t="s">
        <v>941</v>
      </c>
      <c r="H138" s="193">
        <v>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603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603</v>
      </c>
      <c r="BM138" s="200" t="s">
        <v>2456</v>
      </c>
    </row>
    <row r="139" s="2" customFormat="1" ht="24.15" customHeight="1">
      <c r="A139" s="38"/>
      <c r="B139" s="188"/>
      <c r="C139" s="189" t="s">
        <v>292</v>
      </c>
      <c r="D139" s="189" t="s">
        <v>207</v>
      </c>
      <c r="E139" s="190" t="s">
        <v>2457</v>
      </c>
      <c r="F139" s="191" t="s">
        <v>2458</v>
      </c>
      <c r="G139" s="192" t="s">
        <v>941</v>
      </c>
      <c r="H139" s="193">
        <v>1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603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603</v>
      </c>
      <c r="BM139" s="200" t="s">
        <v>2459</v>
      </c>
    </row>
    <row r="140" s="2" customFormat="1" ht="21.75" customHeight="1">
      <c r="A140" s="38"/>
      <c r="B140" s="188"/>
      <c r="C140" s="189" t="s">
        <v>299</v>
      </c>
      <c r="D140" s="189" t="s">
        <v>207</v>
      </c>
      <c r="E140" s="190" t="s">
        <v>2460</v>
      </c>
      <c r="F140" s="191" t="s">
        <v>2461</v>
      </c>
      <c r="G140" s="192" t="s">
        <v>941</v>
      </c>
      <c r="H140" s="193">
        <v>1</v>
      </c>
      <c r="I140" s="194"/>
      <c r="J140" s="193">
        <f>ROUND(I140*H140,3)</f>
        <v>0</v>
      </c>
      <c r="K140" s="195"/>
      <c r="L140" s="39"/>
      <c r="M140" s="245" t="s">
        <v>1</v>
      </c>
      <c r="N140" s="246" t="s">
        <v>46</v>
      </c>
      <c r="O140" s="247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603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603</v>
      </c>
      <c r="BM140" s="200" t="s">
        <v>2462</v>
      </c>
    </row>
    <row r="141" s="2" customFormat="1" ht="6.96" customHeight="1">
      <c r="A141" s="38"/>
      <c r="B141" s="65"/>
      <c r="C141" s="66"/>
      <c r="D141" s="66"/>
      <c r="E141" s="66"/>
      <c r="F141" s="66"/>
      <c r="G141" s="66"/>
      <c r="H141" s="66"/>
      <c r="I141" s="66"/>
      <c r="J141" s="66"/>
      <c r="K141" s="66"/>
      <c r="L141" s="39"/>
      <c r="M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</sheetData>
  <autoFilter ref="C121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2509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ROUND((SUM(BE129:BE404)),  2)</f>
        <v>0</v>
      </c>
      <c r="G33" s="141"/>
      <c r="H33" s="141"/>
      <c r="I33" s="142">
        <v>0.23000000000000001</v>
      </c>
      <c r="J33" s="140">
        <f>ROUND(((SUM(BE129:BE404))*I33),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ROUND((SUM(BF129:BF404)),  2)</f>
        <v>0</v>
      </c>
      <c r="G34" s="141"/>
      <c r="H34" s="141"/>
      <c r="I34" s="142">
        <v>0.23000000000000001</v>
      </c>
      <c r="J34" s="140">
        <f>ROUND(((SUM(BF129:BF404))*I34),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ROUND((SUM(BG129:BG404)),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ROUND((SUM(BH129:BH404)),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ROUND((SUM(BI129:BI404)),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03 - DVOJGARÁŽ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J130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J131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J147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170</v>
      </c>
      <c r="E100" s="162"/>
      <c r="F100" s="162"/>
      <c r="G100" s="162"/>
      <c r="H100" s="162"/>
      <c r="I100" s="162"/>
      <c r="J100" s="163">
        <f>J181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171</v>
      </c>
      <c r="E101" s="162"/>
      <c r="F101" s="162"/>
      <c r="G101" s="162"/>
      <c r="H101" s="162"/>
      <c r="I101" s="162"/>
      <c r="J101" s="163">
        <f>J194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172</v>
      </c>
      <c r="E102" s="162"/>
      <c r="F102" s="162"/>
      <c r="G102" s="162"/>
      <c r="H102" s="162"/>
      <c r="I102" s="162"/>
      <c r="J102" s="163">
        <f>J217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173</v>
      </c>
      <c r="E103" s="162"/>
      <c r="F103" s="162"/>
      <c r="G103" s="162"/>
      <c r="H103" s="162"/>
      <c r="I103" s="162"/>
      <c r="J103" s="163">
        <f>J273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174</v>
      </c>
      <c r="E104" s="162"/>
      <c r="F104" s="162"/>
      <c r="G104" s="162"/>
      <c r="H104" s="162"/>
      <c r="I104" s="162"/>
      <c r="J104" s="163">
        <f>J300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6"/>
      <c r="C105" s="9"/>
      <c r="D105" s="157" t="s">
        <v>175</v>
      </c>
      <c r="E105" s="158"/>
      <c r="F105" s="158"/>
      <c r="G105" s="158"/>
      <c r="H105" s="158"/>
      <c r="I105" s="158"/>
      <c r="J105" s="159">
        <f>J302</f>
        <v>0</v>
      </c>
      <c r="K105" s="9"/>
      <c r="L105" s="15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60"/>
      <c r="C106" s="10"/>
      <c r="D106" s="161" t="s">
        <v>176</v>
      </c>
      <c r="E106" s="162"/>
      <c r="F106" s="162"/>
      <c r="G106" s="162"/>
      <c r="H106" s="162"/>
      <c r="I106" s="162"/>
      <c r="J106" s="163">
        <f>J303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177</v>
      </c>
      <c r="E107" s="162"/>
      <c r="F107" s="162"/>
      <c r="G107" s="162"/>
      <c r="H107" s="162"/>
      <c r="I107" s="162"/>
      <c r="J107" s="163">
        <f>J332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178</v>
      </c>
      <c r="E108" s="162"/>
      <c r="F108" s="162"/>
      <c r="G108" s="162"/>
      <c r="H108" s="162"/>
      <c r="I108" s="162"/>
      <c r="J108" s="163">
        <f>J354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181</v>
      </c>
      <c r="E109" s="162"/>
      <c r="F109" s="162"/>
      <c r="G109" s="162"/>
      <c r="H109" s="162"/>
      <c r="I109" s="162"/>
      <c r="J109" s="163">
        <f>J399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191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14</v>
      </c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134" t="str">
        <f>E7</f>
        <v>Dve novostavby zariadení pre seniorov Trnkov</v>
      </c>
      <c r="F119" s="32"/>
      <c r="G119" s="32"/>
      <c r="H119" s="32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160</v>
      </c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38"/>
      <c r="D121" s="38"/>
      <c r="E121" s="72" t="str">
        <f>E9</f>
        <v>SO 03 - DVOJGARÁŽ</v>
      </c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18</v>
      </c>
      <c r="D123" s="38"/>
      <c r="E123" s="38"/>
      <c r="F123" s="27" t="str">
        <f>F12</f>
        <v xml:space="preserve">k.ú. Trnkov </v>
      </c>
      <c r="G123" s="38"/>
      <c r="H123" s="38"/>
      <c r="I123" s="32" t="s">
        <v>20</v>
      </c>
      <c r="J123" s="74" t="str">
        <f>IF(J12="","",J12)</f>
        <v>13. 9. 2024</v>
      </c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22</v>
      </c>
      <c r="D125" s="38"/>
      <c r="E125" s="38"/>
      <c r="F125" s="27" t="str">
        <f>E15</f>
        <v>ÚSVIT - ML, n.o.</v>
      </c>
      <c r="G125" s="38"/>
      <c r="H125" s="38"/>
      <c r="I125" s="32" t="s">
        <v>29</v>
      </c>
      <c r="J125" s="36" t="str">
        <f>E21</f>
        <v xml:space="preserve">mkolektiv architektura s.r.o. </v>
      </c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27</v>
      </c>
      <c r="D126" s="38"/>
      <c r="E126" s="38"/>
      <c r="F126" s="27" t="str">
        <f>IF(E18="","",E18)</f>
        <v>Vyplň údaj</v>
      </c>
      <c r="G126" s="38"/>
      <c r="H126" s="38"/>
      <c r="I126" s="32" t="s">
        <v>35</v>
      </c>
      <c r="J126" s="36" t="str">
        <f>E24</f>
        <v>RF Management, s.r.o.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64"/>
      <c r="B128" s="165"/>
      <c r="C128" s="166" t="s">
        <v>192</v>
      </c>
      <c r="D128" s="167" t="s">
        <v>65</v>
      </c>
      <c r="E128" s="167" t="s">
        <v>61</v>
      </c>
      <c r="F128" s="167" t="s">
        <v>62</v>
      </c>
      <c r="G128" s="167" t="s">
        <v>193</v>
      </c>
      <c r="H128" s="167" t="s">
        <v>194</v>
      </c>
      <c r="I128" s="167" t="s">
        <v>195</v>
      </c>
      <c r="J128" s="168" t="s">
        <v>164</v>
      </c>
      <c r="K128" s="169" t="s">
        <v>196</v>
      </c>
      <c r="L128" s="170"/>
      <c r="M128" s="91" t="s">
        <v>1</v>
      </c>
      <c r="N128" s="92" t="s">
        <v>44</v>
      </c>
      <c r="O128" s="92" t="s">
        <v>197</v>
      </c>
      <c r="P128" s="92" t="s">
        <v>198</v>
      </c>
      <c r="Q128" s="92" t="s">
        <v>199</v>
      </c>
      <c r="R128" s="92" t="s">
        <v>200</v>
      </c>
      <c r="S128" s="92" t="s">
        <v>201</v>
      </c>
      <c r="T128" s="93" t="s">
        <v>202</v>
      </c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</row>
    <row r="129" s="2" customFormat="1" ht="22.8" customHeight="1">
      <c r="A129" s="38"/>
      <c r="B129" s="39"/>
      <c r="C129" s="98" t="s">
        <v>165</v>
      </c>
      <c r="D129" s="38"/>
      <c r="E129" s="38"/>
      <c r="F129" s="38"/>
      <c r="G129" s="38"/>
      <c r="H129" s="38"/>
      <c r="I129" s="38"/>
      <c r="J129" s="171">
        <f>BK129</f>
        <v>0</v>
      </c>
      <c r="K129" s="38"/>
      <c r="L129" s="39"/>
      <c r="M129" s="94"/>
      <c r="N129" s="78"/>
      <c r="O129" s="95"/>
      <c r="P129" s="172">
        <f>P130+P302</f>
        <v>0</v>
      </c>
      <c r="Q129" s="95"/>
      <c r="R129" s="172">
        <f>R130+R302</f>
        <v>191.47174241599996</v>
      </c>
      <c r="S129" s="95"/>
      <c r="T129" s="173">
        <f>T130+T302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79</v>
      </c>
      <c r="AU129" s="19" t="s">
        <v>166</v>
      </c>
      <c r="BK129" s="174">
        <f>BK130+BK302</f>
        <v>0</v>
      </c>
    </row>
    <row r="130" s="12" customFormat="1" ht="25.92" customHeight="1">
      <c r="A130" s="12"/>
      <c r="B130" s="175"/>
      <c r="C130" s="12"/>
      <c r="D130" s="176" t="s">
        <v>79</v>
      </c>
      <c r="E130" s="177" t="s">
        <v>203</v>
      </c>
      <c r="F130" s="177" t="s">
        <v>204</v>
      </c>
      <c r="G130" s="12"/>
      <c r="H130" s="12"/>
      <c r="I130" s="178"/>
      <c r="J130" s="179">
        <f>BK130</f>
        <v>0</v>
      </c>
      <c r="K130" s="12"/>
      <c r="L130" s="175"/>
      <c r="M130" s="180"/>
      <c r="N130" s="181"/>
      <c r="O130" s="181"/>
      <c r="P130" s="182">
        <f>P131+P147+P181+P194+P217+P273+P300</f>
        <v>0</v>
      </c>
      <c r="Q130" s="181"/>
      <c r="R130" s="182">
        <f>R131+R147+R181+R194+R217+R273+R300</f>
        <v>187.31953072599995</v>
      </c>
      <c r="S130" s="181"/>
      <c r="T130" s="183">
        <f>T131+T147+T181+T194+T217+T273+T300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87</v>
      </c>
      <c r="AT130" s="184" t="s">
        <v>79</v>
      </c>
      <c r="AU130" s="184" t="s">
        <v>80</v>
      </c>
      <c r="AY130" s="176" t="s">
        <v>205</v>
      </c>
      <c r="BK130" s="185">
        <f>BK131+BK147+BK181+BK194+BK217+BK273+BK300</f>
        <v>0</v>
      </c>
    </row>
    <row r="131" s="12" customFormat="1" ht="22.8" customHeight="1">
      <c r="A131" s="12"/>
      <c r="B131" s="175"/>
      <c r="C131" s="12"/>
      <c r="D131" s="176" t="s">
        <v>79</v>
      </c>
      <c r="E131" s="186" t="s">
        <v>87</v>
      </c>
      <c r="F131" s="186" t="s">
        <v>206</v>
      </c>
      <c r="G131" s="12"/>
      <c r="H131" s="12"/>
      <c r="I131" s="178"/>
      <c r="J131" s="187">
        <f>BK131</f>
        <v>0</v>
      </c>
      <c r="K131" s="12"/>
      <c r="L131" s="175"/>
      <c r="M131" s="180"/>
      <c r="N131" s="181"/>
      <c r="O131" s="181"/>
      <c r="P131" s="182">
        <f>SUM(P132:P146)</f>
        <v>0</v>
      </c>
      <c r="Q131" s="181"/>
      <c r="R131" s="182">
        <f>SUM(R132:R146)</f>
        <v>0</v>
      </c>
      <c r="S131" s="181"/>
      <c r="T131" s="183">
        <f>SUM(T132:T146)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6" t="s">
        <v>87</v>
      </c>
      <c r="AT131" s="184" t="s">
        <v>79</v>
      </c>
      <c r="AU131" s="184" t="s">
        <v>87</v>
      </c>
      <c r="AY131" s="176" t="s">
        <v>205</v>
      </c>
      <c r="BK131" s="185">
        <f>SUM(BK132:BK146)</f>
        <v>0</v>
      </c>
    </row>
    <row r="132" s="2" customFormat="1" ht="16.5" customHeight="1">
      <c r="A132" s="38"/>
      <c r="B132" s="188"/>
      <c r="C132" s="189" t="s">
        <v>87</v>
      </c>
      <c r="D132" s="189" t="s">
        <v>207</v>
      </c>
      <c r="E132" s="190" t="s">
        <v>2510</v>
      </c>
      <c r="F132" s="191" t="s">
        <v>2511</v>
      </c>
      <c r="G132" s="192" t="s">
        <v>210</v>
      </c>
      <c r="H132" s="193">
        <v>19.300000000000001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211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2512</v>
      </c>
    </row>
    <row r="133" s="13" customFormat="1">
      <c r="A133" s="13"/>
      <c r="B133" s="203"/>
      <c r="C133" s="13"/>
      <c r="D133" s="204" t="s">
        <v>213</v>
      </c>
      <c r="E133" s="205" t="s">
        <v>1</v>
      </c>
      <c r="F133" s="206" t="s">
        <v>235</v>
      </c>
      <c r="G133" s="13"/>
      <c r="H133" s="205" t="s">
        <v>1</v>
      </c>
      <c r="I133" s="207"/>
      <c r="J133" s="13"/>
      <c r="K133" s="13"/>
      <c r="L133" s="203"/>
      <c r="M133" s="208"/>
      <c r="N133" s="209"/>
      <c r="O133" s="209"/>
      <c r="P133" s="209"/>
      <c r="Q133" s="209"/>
      <c r="R133" s="209"/>
      <c r="S133" s="209"/>
      <c r="T133" s="21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5" t="s">
        <v>213</v>
      </c>
      <c r="AU133" s="205" t="s">
        <v>91</v>
      </c>
      <c r="AV133" s="13" t="s">
        <v>87</v>
      </c>
      <c r="AW133" s="13" t="s">
        <v>33</v>
      </c>
      <c r="AX133" s="13" t="s">
        <v>80</v>
      </c>
      <c r="AY133" s="205" t="s">
        <v>205</v>
      </c>
    </row>
    <row r="134" s="14" customFormat="1">
      <c r="A134" s="14"/>
      <c r="B134" s="211"/>
      <c r="C134" s="14"/>
      <c r="D134" s="204" t="s">
        <v>213</v>
      </c>
      <c r="E134" s="212" t="s">
        <v>1</v>
      </c>
      <c r="F134" s="213" t="s">
        <v>2513</v>
      </c>
      <c r="G134" s="14"/>
      <c r="H134" s="214">
        <v>19.300000000000001</v>
      </c>
      <c r="I134" s="215"/>
      <c r="J134" s="14"/>
      <c r="K134" s="14"/>
      <c r="L134" s="211"/>
      <c r="M134" s="216"/>
      <c r="N134" s="217"/>
      <c r="O134" s="217"/>
      <c r="P134" s="217"/>
      <c r="Q134" s="217"/>
      <c r="R134" s="217"/>
      <c r="S134" s="217"/>
      <c r="T134" s="21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2" t="s">
        <v>213</v>
      </c>
      <c r="AU134" s="212" t="s">
        <v>91</v>
      </c>
      <c r="AV134" s="14" t="s">
        <v>91</v>
      </c>
      <c r="AW134" s="14" t="s">
        <v>33</v>
      </c>
      <c r="AX134" s="14" t="s">
        <v>80</v>
      </c>
      <c r="AY134" s="212" t="s">
        <v>205</v>
      </c>
    </row>
    <row r="135" s="15" customFormat="1">
      <c r="A135" s="15"/>
      <c r="B135" s="219"/>
      <c r="C135" s="15"/>
      <c r="D135" s="204" t="s">
        <v>213</v>
      </c>
      <c r="E135" s="220" t="s">
        <v>1</v>
      </c>
      <c r="F135" s="221" t="s">
        <v>216</v>
      </c>
      <c r="G135" s="15"/>
      <c r="H135" s="222">
        <v>19.300000000000001</v>
      </c>
      <c r="I135" s="223"/>
      <c r="J135" s="15"/>
      <c r="K135" s="15"/>
      <c r="L135" s="219"/>
      <c r="M135" s="224"/>
      <c r="N135" s="225"/>
      <c r="O135" s="225"/>
      <c r="P135" s="225"/>
      <c r="Q135" s="225"/>
      <c r="R135" s="225"/>
      <c r="S135" s="225"/>
      <c r="T135" s="22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20" t="s">
        <v>213</v>
      </c>
      <c r="AU135" s="220" t="s">
        <v>91</v>
      </c>
      <c r="AV135" s="15" t="s">
        <v>211</v>
      </c>
      <c r="AW135" s="15" t="s">
        <v>33</v>
      </c>
      <c r="AX135" s="15" t="s">
        <v>87</v>
      </c>
      <c r="AY135" s="220" t="s">
        <v>205</v>
      </c>
    </row>
    <row r="136" s="2" customFormat="1" ht="37.8" customHeight="1">
      <c r="A136" s="38"/>
      <c r="B136" s="188"/>
      <c r="C136" s="189" t="s">
        <v>91</v>
      </c>
      <c r="D136" s="189" t="s">
        <v>207</v>
      </c>
      <c r="E136" s="190" t="s">
        <v>245</v>
      </c>
      <c r="F136" s="191" t="s">
        <v>246</v>
      </c>
      <c r="G136" s="192" t="s">
        <v>210</v>
      </c>
      <c r="H136" s="193">
        <v>5.79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2514</v>
      </c>
    </row>
    <row r="137" s="14" customFormat="1">
      <c r="A137" s="14"/>
      <c r="B137" s="211"/>
      <c r="C137" s="14"/>
      <c r="D137" s="204" t="s">
        <v>213</v>
      </c>
      <c r="E137" s="14"/>
      <c r="F137" s="213" t="s">
        <v>2515</v>
      </c>
      <c r="G137" s="14"/>
      <c r="H137" s="214">
        <v>5.79</v>
      </c>
      <c r="I137" s="215"/>
      <c r="J137" s="14"/>
      <c r="K137" s="14"/>
      <c r="L137" s="211"/>
      <c r="M137" s="216"/>
      <c r="N137" s="217"/>
      <c r="O137" s="217"/>
      <c r="P137" s="217"/>
      <c r="Q137" s="217"/>
      <c r="R137" s="217"/>
      <c r="S137" s="217"/>
      <c r="T137" s="21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12" t="s">
        <v>213</v>
      </c>
      <c r="AU137" s="212" t="s">
        <v>91</v>
      </c>
      <c r="AV137" s="14" t="s">
        <v>91</v>
      </c>
      <c r="AW137" s="14" t="s">
        <v>3</v>
      </c>
      <c r="AX137" s="14" t="s">
        <v>87</v>
      </c>
      <c r="AY137" s="212" t="s">
        <v>205</v>
      </c>
    </row>
    <row r="138" s="2" customFormat="1" ht="37.8" customHeight="1">
      <c r="A138" s="38"/>
      <c r="B138" s="188"/>
      <c r="C138" s="189" t="s">
        <v>221</v>
      </c>
      <c r="D138" s="189" t="s">
        <v>207</v>
      </c>
      <c r="E138" s="190" t="s">
        <v>2516</v>
      </c>
      <c r="F138" s="191" t="s">
        <v>2517</v>
      </c>
      <c r="G138" s="192" t="s">
        <v>210</v>
      </c>
      <c r="H138" s="193">
        <v>19.300000000000001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2518</v>
      </c>
    </row>
    <row r="139" s="14" customFormat="1">
      <c r="A139" s="14"/>
      <c r="B139" s="211"/>
      <c r="C139" s="14"/>
      <c r="D139" s="204" t="s">
        <v>213</v>
      </c>
      <c r="E139" s="212" t="s">
        <v>1</v>
      </c>
      <c r="F139" s="213" t="s">
        <v>2519</v>
      </c>
      <c r="G139" s="14"/>
      <c r="H139" s="214">
        <v>19.300000000000001</v>
      </c>
      <c r="I139" s="215"/>
      <c r="J139" s="14"/>
      <c r="K139" s="14"/>
      <c r="L139" s="211"/>
      <c r="M139" s="216"/>
      <c r="N139" s="217"/>
      <c r="O139" s="217"/>
      <c r="P139" s="217"/>
      <c r="Q139" s="217"/>
      <c r="R139" s="217"/>
      <c r="S139" s="217"/>
      <c r="T139" s="21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2" t="s">
        <v>213</v>
      </c>
      <c r="AU139" s="212" t="s">
        <v>91</v>
      </c>
      <c r="AV139" s="14" t="s">
        <v>91</v>
      </c>
      <c r="AW139" s="14" t="s">
        <v>33</v>
      </c>
      <c r="AX139" s="14" t="s">
        <v>80</v>
      </c>
      <c r="AY139" s="212" t="s">
        <v>205</v>
      </c>
    </row>
    <row r="140" s="15" customFormat="1">
      <c r="A140" s="15"/>
      <c r="B140" s="219"/>
      <c r="C140" s="15"/>
      <c r="D140" s="204" t="s">
        <v>213</v>
      </c>
      <c r="E140" s="220" t="s">
        <v>1</v>
      </c>
      <c r="F140" s="221" t="s">
        <v>216</v>
      </c>
      <c r="G140" s="15"/>
      <c r="H140" s="222">
        <v>19.300000000000001</v>
      </c>
      <c r="I140" s="223"/>
      <c r="J140" s="15"/>
      <c r="K140" s="15"/>
      <c r="L140" s="219"/>
      <c r="M140" s="224"/>
      <c r="N140" s="225"/>
      <c r="O140" s="225"/>
      <c r="P140" s="225"/>
      <c r="Q140" s="225"/>
      <c r="R140" s="225"/>
      <c r="S140" s="225"/>
      <c r="T140" s="22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0" t="s">
        <v>213</v>
      </c>
      <c r="AU140" s="220" t="s">
        <v>91</v>
      </c>
      <c r="AV140" s="15" t="s">
        <v>211</v>
      </c>
      <c r="AW140" s="15" t="s">
        <v>33</v>
      </c>
      <c r="AX140" s="15" t="s">
        <v>87</v>
      </c>
      <c r="AY140" s="220" t="s">
        <v>205</v>
      </c>
    </row>
    <row r="141" s="2" customFormat="1" ht="24.15" customHeight="1">
      <c r="A141" s="38"/>
      <c r="B141" s="188"/>
      <c r="C141" s="189" t="s">
        <v>211</v>
      </c>
      <c r="D141" s="189" t="s">
        <v>207</v>
      </c>
      <c r="E141" s="190" t="s">
        <v>2520</v>
      </c>
      <c r="F141" s="191" t="s">
        <v>2294</v>
      </c>
      <c r="G141" s="192" t="s">
        <v>210</v>
      </c>
      <c r="H141" s="193">
        <v>19.300000000000001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2521</v>
      </c>
    </row>
    <row r="142" s="2" customFormat="1" ht="24.15" customHeight="1">
      <c r="A142" s="38"/>
      <c r="B142" s="188"/>
      <c r="C142" s="189" t="s">
        <v>231</v>
      </c>
      <c r="D142" s="189" t="s">
        <v>207</v>
      </c>
      <c r="E142" s="190" t="s">
        <v>259</v>
      </c>
      <c r="F142" s="191" t="s">
        <v>260</v>
      </c>
      <c r="G142" s="192" t="s">
        <v>210</v>
      </c>
      <c r="H142" s="193">
        <v>19.300000000000001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2522</v>
      </c>
    </row>
    <row r="143" s="2" customFormat="1" ht="21.75" customHeight="1">
      <c r="A143" s="38"/>
      <c r="B143" s="188"/>
      <c r="C143" s="189" t="s">
        <v>244</v>
      </c>
      <c r="D143" s="189" t="s">
        <v>207</v>
      </c>
      <c r="E143" s="190" t="s">
        <v>263</v>
      </c>
      <c r="F143" s="191" t="s">
        <v>264</v>
      </c>
      <c r="G143" s="192" t="s">
        <v>265</v>
      </c>
      <c r="H143" s="193">
        <v>62.229999999999997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2523</v>
      </c>
    </row>
    <row r="144" s="13" customFormat="1">
      <c r="A144" s="13"/>
      <c r="B144" s="203"/>
      <c r="C144" s="13"/>
      <c r="D144" s="204" t="s">
        <v>213</v>
      </c>
      <c r="E144" s="205" t="s">
        <v>1</v>
      </c>
      <c r="F144" s="206" t="s">
        <v>267</v>
      </c>
      <c r="G144" s="13"/>
      <c r="H144" s="205" t="s">
        <v>1</v>
      </c>
      <c r="I144" s="207"/>
      <c r="J144" s="13"/>
      <c r="K144" s="13"/>
      <c r="L144" s="203"/>
      <c r="M144" s="208"/>
      <c r="N144" s="209"/>
      <c r="O144" s="209"/>
      <c r="P144" s="209"/>
      <c r="Q144" s="209"/>
      <c r="R144" s="209"/>
      <c r="S144" s="209"/>
      <c r="T144" s="21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5" t="s">
        <v>213</v>
      </c>
      <c r="AU144" s="205" t="s">
        <v>91</v>
      </c>
      <c r="AV144" s="13" t="s">
        <v>87</v>
      </c>
      <c r="AW144" s="13" t="s">
        <v>33</v>
      </c>
      <c r="AX144" s="13" t="s">
        <v>80</v>
      </c>
      <c r="AY144" s="205" t="s">
        <v>205</v>
      </c>
    </row>
    <row r="145" s="14" customFormat="1">
      <c r="A145" s="14"/>
      <c r="B145" s="211"/>
      <c r="C145" s="14"/>
      <c r="D145" s="204" t="s">
        <v>213</v>
      </c>
      <c r="E145" s="212" t="s">
        <v>1</v>
      </c>
      <c r="F145" s="213" t="s">
        <v>2524</v>
      </c>
      <c r="G145" s="14"/>
      <c r="H145" s="214">
        <v>62.229999999999997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33</v>
      </c>
      <c r="AX145" s="14" t="s">
        <v>80</v>
      </c>
      <c r="AY145" s="212" t="s">
        <v>205</v>
      </c>
    </row>
    <row r="146" s="15" customFormat="1">
      <c r="A146" s="15"/>
      <c r="B146" s="219"/>
      <c r="C146" s="15"/>
      <c r="D146" s="204" t="s">
        <v>213</v>
      </c>
      <c r="E146" s="220" t="s">
        <v>1</v>
      </c>
      <c r="F146" s="221" t="s">
        <v>216</v>
      </c>
      <c r="G146" s="15"/>
      <c r="H146" s="222">
        <v>62.229999999999997</v>
      </c>
      <c r="I146" s="223"/>
      <c r="J146" s="15"/>
      <c r="K146" s="15"/>
      <c r="L146" s="219"/>
      <c r="M146" s="224"/>
      <c r="N146" s="225"/>
      <c r="O146" s="225"/>
      <c r="P146" s="225"/>
      <c r="Q146" s="225"/>
      <c r="R146" s="225"/>
      <c r="S146" s="225"/>
      <c r="T146" s="22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0" t="s">
        <v>213</v>
      </c>
      <c r="AU146" s="220" t="s">
        <v>91</v>
      </c>
      <c r="AV146" s="15" t="s">
        <v>211</v>
      </c>
      <c r="AW146" s="15" t="s">
        <v>33</v>
      </c>
      <c r="AX146" s="15" t="s">
        <v>87</v>
      </c>
      <c r="AY146" s="220" t="s">
        <v>205</v>
      </c>
    </row>
    <row r="147" s="12" customFormat="1" ht="22.8" customHeight="1">
      <c r="A147" s="12"/>
      <c r="B147" s="175"/>
      <c r="C147" s="12"/>
      <c r="D147" s="176" t="s">
        <v>79</v>
      </c>
      <c r="E147" s="186" t="s">
        <v>91</v>
      </c>
      <c r="F147" s="186" t="s">
        <v>269</v>
      </c>
      <c r="G147" s="12"/>
      <c r="H147" s="12"/>
      <c r="I147" s="178"/>
      <c r="J147" s="187">
        <f>BK147</f>
        <v>0</v>
      </c>
      <c r="K147" s="12"/>
      <c r="L147" s="175"/>
      <c r="M147" s="180"/>
      <c r="N147" s="181"/>
      <c r="O147" s="181"/>
      <c r="P147" s="182">
        <f>SUM(P148:P180)</f>
        <v>0</v>
      </c>
      <c r="Q147" s="181"/>
      <c r="R147" s="182">
        <f>SUM(R148:R180)</f>
        <v>76.524013959999976</v>
      </c>
      <c r="S147" s="181"/>
      <c r="T147" s="183">
        <f>SUM(T148:T180)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6" t="s">
        <v>87</v>
      </c>
      <c r="AT147" s="184" t="s">
        <v>79</v>
      </c>
      <c r="AU147" s="184" t="s">
        <v>87</v>
      </c>
      <c r="AY147" s="176" t="s">
        <v>205</v>
      </c>
      <c r="BK147" s="185">
        <f>SUM(BK148:BK180)</f>
        <v>0</v>
      </c>
    </row>
    <row r="148" s="2" customFormat="1" ht="33" customHeight="1">
      <c r="A148" s="38"/>
      <c r="B148" s="188"/>
      <c r="C148" s="189" t="s">
        <v>249</v>
      </c>
      <c r="D148" s="189" t="s">
        <v>207</v>
      </c>
      <c r="E148" s="190" t="s">
        <v>271</v>
      </c>
      <c r="F148" s="191" t="s">
        <v>272</v>
      </c>
      <c r="G148" s="192" t="s">
        <v>265</v>
      </c>
      <c r="H148" s="193">
        <v>44.020000000000003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0.00018000000000000001</v>
      </c>
      <c r="R148" s="198">
        <f>Q148*H148</f>
        <v>0.0079236000000000011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2525</v>
      </c>
    </row>
    <row r="149" s="14" customFormat="1">
      <c r="A149" s="14"/>
      <c r="B149" s="211"/>
      <c r="C149" s="14"/>
      <c r="D149" s="204" t="s">
        <v>213</v>
      </c>
      <c r="E149" s="212" t="s">
        <v>1</v>
      </c>
      <c r="F149" s="213" t="s">
        <v>2526</v>
      </c>
      <c r="G149" s="14"/>
      <c r="H149" s="214">
        <v>44.020000000000003</v>
      </c>
      <c r="I149" s="215"/>
      <c r="J149" s="14"/>
      <c r="K149" s="14"/>
      <c r="L149" s="211"/>
      <c r="M149" s="216"/>
      <c r="N149" s="217"/>
      <c r="O149" s="217"/>
      <c r="P149" s="217"/>
      <c r="Q149" s="217"/>
      <c r="R149" s="217"/>
      <c r="S149" s="217"/>
      <c r="T149" s="21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2" t="s">
        <v>213</v>
      </c>
      <c r="AU149" s="212" t="s">
        <v>91</v>
      </c>
      <c r="AV149" s="14" t="s">
        <v>91</v>
      </c>
      <c r="AW149" s="14" t="s">
        <v>33</v>
      </c>
      <c r="AX149" s="14" t="s">
        <v>80</v>
      </c>
      <c r="AY149" s="212" t="s">
        <v>205</v>
      </c>
    </row>
    <row r="150" s="15" customFormat="1">
      <c r="A150" s="15"/>
      <c r="B150" s="219"/>
      <c r="C150" s="15"/>
      <c r="D150" s="204" t="s">
        <v>213</v>
      </c>
      <c r="E150" s="220" t="s">
        <v>1</v>
      </c>
      <c r="F150" s="221" t="s">
        <v>216</v>
      </c>
      <c r="G150" s="15"/>
      <c r="H150" s="222">
        <v>44.020000000000003</v>
      </c>
      <c r="I150" s="223"/>
      <c r="J150" s="15"/>
      <c r="K150" s="15"/>
      <c r="L150" s="219"/>
      <c r="M150" s="224"/>
      <c r="N150" s="225"/>
      <c r="O150" s="225"/>
      <c r="P150" s="225"/>
      <c r="Q150" s="225"/>
      <c r="R150" s="225"/>
      <c r="S150" s="225"/>
      <c r="T150" s="22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20" t="s">
        <v>213</v>
      </c>
      <c r="AU150" s="220" t="s">
        <v>91</v>
      </c>
      <c r="AV150" s="15" t="s">
        <v>211</v>
      </c>
      <c r="AW150" s="15" t="s">
        <v>33</v>
      </c>
      <c r="AX150" s="15" t="s">
        <v>87</v>
      </c>
      <c r="AY150" s="220" t="s">
        <v>205</v>
      </c>
    </row>
    <row r="151" s="2" customFormat="1" ht="16.5" customHeight="1">
      <c r="A151" s="38"/>
      <c r="B151" s="188"/>
      <c r="C151" s="227" t="s">
        <v>254</v>
      </c>
      <c r="D151" s="227" t="s">
        <v>276</v>
      </c>
      <c r="E151" s="228" t="s">
        <v>277</v>
      </c>
      <c r="F151" s="229" t="s">
        <v>278</v>
      </c>
      <c r="G151" s="230" t="s">
        <v>265</v>
      </c>
      <c r="H151" s="231">
        <v>44.899999999999999</v>
      </c>
      <c r="I151" s="232"/>
      <c r="J151" s="231">
        <f>ROUND(I151*H151,3)</f>
        <v>0</v>
      </c>
      <c r="K151" s="233"/>
      <c r="L151" s="234"/>
      <c r="M151" s="235" t="s">
        <v>1</v>
      </c>
      <c r="N151" s="236" t="s">
        <v>46</v>
      </c>
      <c r="O151" s="82"/>
      <c r="P151" s="198">
        <f>O151*H151</f>
        <v>0</v>
      </c>
      <c r="Q151" s="198">
        <v>0.00029999999999999997</v>
      </c>
      <c r="R151" s="198">
        <f>Q151*H151</f>
        <v>0.013469999999999998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254</v>
      </c>
      <c r="AT151" s="200" t="s">
        <v>276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2527</v>
      </c>
    </row>
    <row r="152" s="14" customFormat="1">
      <c r="A152" s="14"/>
      <c r="B152" s="211"/>
      <c r="C152" s="14"/>
      <c r="D152" s="204" t="s">
        <v>213</v>
      </c>
      <c r="E152" s="14"/>
      <c r="F152" s="213" t="s">
        <v>2528</v>
      </c>
      <c r="G152" s="14"/>
      <c r="H152" s="214">
        <v>44.899999999999999</v>
      </c>
      <c r="I152" s="215"/>
      <c r="J152" s="14"/>
      <c r="K152" s="14"/>
      <c r="L152" s="211"/>
      <c r="M152" s="216"/>
      <c r="N152" s="217"/>
      <c r="O152" s="217"/>
      <c r="P152" s="217"/>
      <c r="Q152" s="217"/>
      <c r="R152" s="217"/>
      <c r="S152" s="217"/>
      <c r="T152" s="21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12" t="s">
        <v>213</v>
      </c>
      <c r="AU152" s="212" t="s">
        <v>91</v>
      </c>
      <c r="AV152" s="14" t="s">
        <v>91</v>
      </c>
      <c r="AW152" s="14" t="s">
        <v>3</v>
      </c>
      <c r="AX152" s="14" t="s">
        <v>87</v>
      </c>
      <c r="AY152" s="212" t="s">
        <v>205</v>
      </c>
    </row>
    <row r="153" s="2" customFormat="1" ht="16.5" customHeight="1">
      <c r="A153" s="38"/>
      <c r="B153" s="188"/>
      <c r="C153" s="189" t="s">
        <v>258</v>
      </c>
      <c r="D153" s="189" t="s">
        <v>207</v>
      </c>
      <c r="E153" s="190" t="s">
        <v>282</v>
      </c>
      <c r="F153" s="191" t="s">
        <v>283</v>
      </c>
      <c r="G153" s="192" t="s">
        <v>284</v>
      </c>
      <c r="H153" s="193">
        <v>14.199999999999999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0.24926999999999999</v>
      </c>
      <c r="R153" s="198">
        <f>Q153*H153</f>
        <v>3.5396339999999995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2529</v>
      </c>
    </row>
    <row r="154" s="14" customFormat="1">
      <c r="A154" s="14"/>
      <c r="B154" s="211"/>
      <c r="C154" s="14"/>
      <c r="D154" s="204" t="s">
        <v>213</v>
      </c>
      <c r="E154" s="212" t="s">
        <v>1</v>
      </c>
      <c r="F154" s="213" t="s">
        <v>2530</v>
      </c>
      <c r="G154" s="14"/>
      <c r="H154" s="214">
        <v>14.199999999999999</v>
      </c>
      <c r="I154" s="215"/>
      <c r="J154" s="14"/>
      <c r="K154" s="14"/>
      <c r="L154" s="211"/>
      <c r="M154" s="216"/>
      <c r="N154" s="217"/>
      <c r="O154" s="217"/>
      <c r="P154" s="217"/>
      <c r="Q154" s="217"/>
      <c r="R154" s="217"/>
      <c r="S154" s="217"/>
      <c r="T154" s="21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33</v>
      </c>
      <c r="AX154" s="14" t="s">
        <v>80</v>
      </c>
      <c r="AY154" s="212" t="s">
        <v>205</v>
      </c>
    </row>
    <row r="155" s="15" customFormat="1">
      <c r="A155" s="15"/>
      <c r="B155" s="219"/>
      <c r="C155" s="15"/>
      <c r="D155" s="204" t="s">
        <v>213</v>
      </c>
      <c r="E155" s="220" t="s">
        <v>1</v>
      </c>
      <c r="F155" s="221" t="s">
        <v>216</v>
      </c>
      <c r="G155" s="15"/>
      <c r="H155" s="222">
        <v>14.199999999999999</v>
      </c>
      <c r="I155" s="223"/>
      <c r="J155" s="15"/>
      <c r="K155" s="15"/>
      <c r="L155" s="219"/>
      <c r="M155" s="224"/>
      <c r="N155" s="225"/>
      <c r="O155" s="225"/>
      <c r="P155" s="225"/>
      <c r="Q155" s="225"/>
      <c r="R155" s="225"/>
      <c r="S155" s="225"/>
      <c r="T155" s="22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0" t="s">
        <v>213</v>
      </c>
      <c r="AU155" s="220" t="s">
        <v>91</v>
      </c>
      <c r="AV155" s="15" t="s">
        <v>211</v>
      </c>
      <c r="AW155" s="15" t="s">
        <v>33</v>
      </c>
      <c r="AX155" s="15" t="s">
        <v>87</v>
      </c>
      <c r="AY155" s="220" t="s">
        <v>205</v>
      </c>
    </row>
    <row r="156" s="2" customFormat="1" ht="24.15" customHeight="1">
      <c r="A156" s="38"/>
      <c r="B156" s="188"/>
      <c r="C156" s="189" t="s">
        <v>262</v>
      </c>
      <c r="D156" s="189" t="s">
        <v>207</v>
      </c>
      <c r="E156" s="190" t="s">
        <v>288</v>
      </c>
      <c r="F156" s="191" t="s">
        <v>289</v>
      </c>
      <c r="G156" s="192" t="s">
        <v>210</v>
      </c>
      <c r="H156" s="193">
        <v>4.2930000000000001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46</v>
      </c>
      <c r="O156" s="82"/>
      <c r="P156" s="198">
        <f>O156*H156</f>
        <v>0</v>
      </c>
      <c r="Q156" s="198">
        <v>2.0699999999999998</v>
      </c>
      <c r="R156" s="198">
        <f>Q156*H156</f>
        <v>8.8865099999999995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211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211</v>
      </c>
      <c r="BM156" s="200" t="s">
        <v>2531</v>
      </c>
    </row>
    <row r="157" s="14" customFormat="1">
      <c r="A157" s="14"/>
      <c r="B157" s="211"/>
      <c r="C157" s="14"/>
      <c r="D157" s="204" t="s">
        <v>213</v>
      </c>
      <c r="E157" s="212" t="s">
        <v>1</v>
      </c>
      <c r="F157" s="213" t="s">
        <v>2532</v>
      </c>
      <c r="G157" s="14"/>
      <c r="H157" s="214">
        <v>4.2930000000000001</v>
      </c>
      <c r="I157" s="215"/>
      <c r="J157" s="14"/>
      <c r="K157" s="14"/>
      <c r="L157" s="211"/>
      <c r="M157" s="216"/>
      <c r="N157" s="217"/>
      <c r="O157" s="217"/>
      <c r="P157" s="217"/>
      <c r="Q157" s="217"/>
      <c r="R157" s="217"/>
      <c r="S157" s="217"/>
      <c r="T157" s="21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2" t="s">
        <v>213</v>
      </c>
      <c r="AU157" s="212" t="s">
        <v>91</v>
      </c>
      <c r="AV157" s="14" t="s">
        <v>91</v>
      </c>
      <c r="AW157" s="14" t="s">
        <v>33</v>
      </c>
      <c r="AX157" s="14" t="s">
        <v>80</v>
      </c>
      <c r="AY157" s="212" t="s">
        <v>205</v>
      </c>
    </row>
    <row r="158" s="15" customFormat="1">
      <c r="A158" s="15"/>
      <c r="B158" s="219"/>
      <c r="C158" s="15"/>
      <c r="D158" s="204" t="s">
        <v>213</v>
      </c>
      <c r="E158" s="220" t="s">
        <v>1</v>
      </c>
      <c r="F158" s="221" t="s">
        <v>216</v>
      </c>
      <c r="G158" s="15"/>
      <c r="H158" s="222">
        <v>4.2930000000000001</v>
      </c>
      <c r="I158" s="223"/>
      <c r="J158" s="15"/>
      <c r="K158" s="15"/>
      <c r="L158" s="219"/>
      <c r="M158" s="224"/>
      <c r="N158" s="225"/>
      <c r="O158" s="225"/>
      <c r="P158" s="225"/>
      <c r="Q158" s="225"/>
      <c r="R158" s="225"/>
      <c r="S158" s="225"/>
      <c r="T158" s="22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20" t="s">
        <v>213</v>
      </c>
      <c r="AU158" s="220" t="s">
        <v>91</v>
      </c>
      <c r="AV158" s="15" t="s">
        <v>211</v>
      </c>
      <c r="AW158" s="15" t="s">
        <v>33</v>
      </c>
      <c r="AX158" s="15" t="s">
        <v>87</v>
      </c>
      <c r="AY158" s="220" t="s">
        <v>205</v>
      </c>
    </row>
    <row r="159" s="2" customFormat="1" ht="37.8" customHeight="1">
      <c r="A159" s="38"/>
      <c r="B159" s="188"/>
      <c r="C159" s="189" t="s">
        <v>270</v>
      </c>
      <c r="D159" s="189" t="s">
        <v>207</v>
      </c>
      <c r="E159" s="190" t="s">
        <v>293</v>
      </c>
      <c r="F159" s="191" t="s">
        <v>294</v>
      </c>
      <c r="G159" s="192" t="s">
        <v>210</v>
      </c>
      <c r="H159" s="193">
        <v>9.5850000000000009</v>
      </c>
      <c r="I159" s="194"/>
      <c r="J159" s="193">
        <f>ROUND(I159*H159,3)</f>
        <v>0</v>
      </c>
      <c r="K159" s="195"/>
      <c r="L159" s="39"/>
      <c r="M159" s="196" t="s">
        <v>1</v>
      </c>
      <c r="N159" s="197" t="s">
        <v>46</v>
      </c>
      <c r="O159" s="82"/>
      <c r="P159" s="198">
        <f>O159*H159</f>
        <v>0</v>
      </c>
      <c r="Q159" s="198">
        <v>2.4157199999999999</v>
      </c>
      <c r="R159" s="198">
        <f>Q159*H159</f>
        <v>23.154676200000001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211</v>
      </c>
      <c r="AT159" s="200" t="s">
        <v>207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211</v>
      </c>
      <c r="BM159" s="200" t="s">
        <v>2533</v>
      </c>
    </row>
    <row r="160" s="13" customFormat="1">
      <c r="A160" s="13"/>
      <c r="B160" s="203"/>
      <c r="C160" s="13"/>
      <c r="D160" s="204" t="s">
        <v>213</v>
      </c>
      <c r="E160" s="205" t="s">
        <v>1</v>
      </c>
      <c r="F160" s="206" t="s">
        <v>2534</v>
      </c>
      <c r="G160" s="13"/>
      <c r="H160" s="205" t="s">
        <v>1</v>
      </c>
      <c r="I160" s="207"/>
      <c r="J160" s="13"/>
      <c r="K160" s="13"/>
      <c r="L160" s="203"/>
      <c r="M160" s="208"/>
      <c r="N160" s="209"/>
      <c r="O160" s="209"/>
      <c r="P160" s="209"/>
      <c r="Q160" s="209"/>
      <c r="R160" s="209"/>
      <c r="S160" s="209"/>
      <c r="T160" s="21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5" t="s">
        <v>213</v>
      </c>
      <c r="AU160" s="205" t="s">
        <v>91</v>
      </c>
      <c r="AV160" s="13" t="s">
        <v>87</v>
      </c>
      <c r="AW160" s="13" t="s">
        <v>33</v>
      </c>
      <c r="AX160" s="13" t="s">
        <v>80</v>
      </c>
      <c r="AY160" s="205" t="s">
        <v>205</v>
      </c>
    </row>
    <row r="161" s="14" customFormat="1">
      <c r="A161" s="14"/>
      <c r="B161" s="211"/>
      <c r="C161" s="14"/>
      <c r="D161" s="204" t="s">
        <v>213</v>
      </c>
      <c r="E161" s="212" t="s">
        <v>1</v>
      </c>
      <c r="F161" s="213" t="s">
        <v>2535</v>
      </c>
      <c r="G161" s="14"/>
      <c r="H161" s="214">
        <v>9.5850000000000009</v>
      </c>
      <c r="I161" s="215"/>
      <c r="J161" s="14"/>
      <c r="K161" s="14"/>
      <c r="L161" s="211"/>
      <c r="M161" s="216"/>
      <c r="N161" s="217"/>
      <c r="O161" s="217"/>
      <c r="P161" s="217"/>
      <c r="Q161" s="217"/>
      <c r="R161" s="217"/>
      <c r="S161" s="217"/>
      <c r="T161" s="21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2" t="s">
        <v>213</v>
      </c>
      <c r="AU161" s="212" t="s">
        <v>91</v>
      </c>
      <c r="AV161" s="14" t="s">
        <v>91</v>
      </c>
      <c r="AW161" s="14" t="s">
        <v>33</v>
      </c>
      <c r="AX161" s="14" t="s">
        <v>80</v>
      </c>
      <c r="AY161" s="212" t="s">
        <v>205</v>
      </c>
    </row>
    <row r="162" s="15" customFormat="1">
      <c r="A162" s="15"/>
      <c r="B162" s="219"/>
      <c r="C162" s="15"/>
      <c r="D162" s="204" t="s">
        <v>213</v>
      </c>
      <c r="E162" s="220" t="s">
        <v>1</v>
      </c>
      <c r="F162" s="221" t="s">
        <v>216</v>
      </c>
      <c r="G162" s="15"/>
      <c r="H162" s="222">
        <v>9.5850000000000009</v>
      </c>
      <c r="I162" s="223"/>
      <c r="J162" s="15"/>
      <c r="K162" s="15"/>
      <c r="L162" s="219"/>
      <c r="M162" s="224"/>
      <c r="N162" s="225"/>
      <c r="O162" s="225"/>
      <c r="P162" s="225"/>
      <c r="Q162" s="225"/>
      <c r="R162" s="225"/>
      <c r="S162" s="225"/>
      <c r="T162" s="22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0" t="s">
        <v>213</v>
      </c>
      <c r="AU162" s="220" t="s">
        <v>91</v>
      </c>
      <c r="AV162" s="15" t="s">
        <v>211</v>
      </c>
      <c r="AW162" s="15" t="s">
        <v>33</v>
      </c>
      <c r="AX162" s="15" t="s">
        <v>87</v>
      </c>
      <c r="AY162" s="220" t="s">
        <v>205</v>
      </c>
    </row>
    <row r="163" s="2" customFormat="1" ht="21.75" customHeight="1">
      <c r="A163" s="38"/>
      <c r="B163" s="188"/>
      <c r="C163" s="189" t="s">
        <v>275</v>
      </c>
      <c r="D163" s="189" t="s">
        <v>207</v>
      </c>
      <c r="E163" s="190" t="s">
        <v>300</v>
      </c>
      <c r="F163" s="191" t="s">
        <v>301</v>
      </c>
      <c r="G163" s="192" t="s">
        <v>265</v>
      </c>
      <c r="H163" s="193">
        <v>9.6600000000000001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0.0015900000000000001</v>
      </c>
      <c r="R163" s="198">
        <f>Q163*H163</f>
        <v>0.015359400000000001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2536</v>
      </c>
    </row>
    <row r="164" s="13" customFormat="1">
      <c r="A164" s="13"/>
      <c r="B164" s="203"/>
      <c r="C164" s="13"/>
      <c r="D164" s="204" t="s">
        <v>213</v>
      </c>
      <c r="E164" s="205" t="s">
        <v>1</v>
      </c>
      <c r="F164" s="206" t="s">
        <v>2534</v>
      </c>
      <c r="G164" s="13"/>
      <c r="H164" s="205" t="s">
        <v>1</v>
      </c>
      <c r="I164" s="207"/>
      <c r="J164" s="13"/>
      <c r="K164" s="13"/>
      <c r="L164" s="203"/>
      <c r="M164" s="208"/>
      <c r="N164" s="209"/>
      <c r="O164" s="209"/>
      <c r="P164" s="209"/>
      <c r="Q164" s="209"/>
      <c r="R164" s="209"/>
      <c r="S164" s="209"/>
      <c r="T164" s="21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5" t="s">
        <v>213</v>
      </c>
      <c r="AU164" s="205" t="s">
        <v>91</v>
      </c>
      <c r="AV164" s="13" t="s">
        <v>87</v>
      </c>
      <c r="AW164" s="13" t="s">
        <v>33</v>
      </c>
      <c r="AX164" s="13" t="s">
        <v>80</v>
      </c>
      <c r="AY164" s="205" t="s">
        <v>205</v>
      </c>
    </row>
    <row r="165" s="14" customFormat="1">
      <c r="A165" s="14"/>
      <c r="B165" s="211"/>
      <c r="C165" s="14"/>
      <c r="D165" s="204" t="s">
        <v>213</v>
      </c>
      <c r="E165" s="212" t="s">
        <v>1</v>
      </c>
      <c r="F165" s="213" t="s">
        <v>2537</v>
      </c>
      <c r="G165" s="14"/>
      <c r="H165" s="214">
        <v>9.6600000000000001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33</v>
      </c>
      <c r="AX165" s="14" t="s">
        <v>80</v>
      </c>
      <c r="AY165" s="212" t="s">
        <v>205</v>
      </c>
    </row>
    <row r="166" s="15" customFormat="1">
      <c r="A166" s="15"/>
      <c r="B166" s="219"/>
      <c r="C166" s="15"/>
      <c r="D166" s="204" t="s">
        <v>213</v>
      </c>
      <c r="E166" s="220" t="s">
        <v>1</v>
      </c>
      <c r="F166" s="221" t="s">
        <v>216</v>
      </c>
      <c r="G166" s="15"/>
      <c r="H166" s="222">
        <v>9.6600000000000001</v>
      </c>
      <c r="I166" s="223"/>
      <c r="J166" s="15"/>
      <c r="K166" s="15"/>
      <c r="L166" s="219"/>
      <c r="M166" s="224"/>
      <c r="N166" s="225"/>
      <c r="O166" s="225"/>
      <c r="P166" s="225"/>
      <c r="Q166" s="225"/>
      <c r="R166" s="225"/>
      <c r="S166" s="225"/>
      <c r="T166" s="22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20" t="s">
        <v>213</v>
      </c>
      <c r="AU166" s="220" t="s">
        <v>91</v>
      </c>
      <c r="AV166" s="15" t="s">
        <v>211</v>
      </c>
      <c r="AW166" s="15" t="s">
        <v>33</v>
      </c>
      <c r="AX166" s="15" t="s">
        <v>87</v>
      </c>
      <c r="AY166" s="220" t="s">
        <v>205</v>
      </c>
    </row>
    <row r="167" s="2" customFormat="1" ht="21.75" customHeight="1">
      <c r="A167" s="38"/>
      <c r="B167" s="188"/>
      <c r="C167" s="189" t="s">
        <v>281</v>
      </c>
      <c r="D167" s="189" t="s">
        <v>207</v>
      </c>
      <c r="E167" s="190" t="s">
        <v>307</v>
      </c>
      <c r="F167" s="191" t="s">
        <v>308</v>
      </c>
      <c r="G167" s="192" t="s">
        <v>265</v>
      </c>
      <c r="H167" s="193">
        <v>9.6600000000000001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46</v>
      </c>
      <c r="O167" s="8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211</v>
      </c>
      <c r="AT167" s="200" t="s">
        <v>207</v>
      </c>
      <c r="AU167" s="200" t="s">
        <v>91</v>
      </c>
      <c r="AY167" s="19" t="s">
        <v>205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91</v>
      </c>
      <c r="BK167" s="202">
        <f>ROUND(I167*H167,3)</f>
        <v>0</v>
      </c>
      <c r="BL167" s="19" t="s">
        <v>211</v>
      </c>
      <c r="BM167" s="200" t="s">
        <v>2538</v>
      </c>
    </row>
    <row r="168" s="2" customFormat="1" ht="16.5" customHeight="1">
      <c r="A168" s="38"/>
      <c r="B168" s="188"/>
      <c r="C168" s="189" t="s">
        <v>287</v>
      </c>
      <c r="D168" s="189" t="s">
        <v>207</v>
      </c>
      <c r="E168" s="190" t="s">
        <v>311</v>
      </c>
      <c r="F168" s="191" t="s">
        <v>312</v>
      </c>
      <c r="G168" s="192" t="s">
        <v>313</v>
      </c>
      <c r="H168" s="193">
        <v>0.078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46</v>
      </c>
      <c r="O168" s="82"/>
      <c r="P168" s="198">
        <f>O168*H168</f>
        <v>0</v>
      </c>
      <c r="Q168" s="198">
        <v>1.0189600000000001</v>
      </c>
      <c r="R168" s="198">
        <f>Q168*H168</f>
        <v>0.079478880000000002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211</v>
      </c>
      <c r="AT168" s="200" t="s">
        <v>207</v>
      </c>
      <c r="AU168" s="200" t="s">
        <v>91</v>
      </c>
      <c r="AY168" s="19" t="s">
        <v>205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91</v>
      </c>
      <c r="BK168" s="202">
        <f>ROUND(I168*H168,3)</f>
        <v>0</v>
      </c>
      <c r="BL168" s="19" t="s">
        <v>211</v>
      </c>
      <c r="BM168" s="200" t="s">
        <v>2539</v>
      </c>
    </row>
    <row r="169" s="14" customFormat="1">
      <c r="A169" s="14"/>
      <c r="B169" s="211"/>
      <c r="C169" s="14"/>
      <c r="D169" s="204" t="s">
        <v>213</v>
      </c>
      <c r="E169" s="212" t="s">
        <v>1</v>
      </c>
      <c r="F169" s="213" t="s">
        <v>2540</v>
      </c>
      <c r="G169" s="14"/>
      <c r="H169" s="214">
        <v>0.078</v>
      </c>
      <c r="I169" s="215"/>
      <c r="J169" s="14"/>
      <c r="K169" s="14"/>
      <c r="L169" s="211"/>
      <c r="M169" s="216"/>
      <c r="N169" s="217"/>
      <c r="O169" s="217"/>
      <c r="P169" s="217"/>
      <c r="Q169" s="217"/>
      <c r="R169" s="217"/>
      <c r="S169" s="217"/>
      <c r="T169" s="21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2" t="s">
        <v>213</v>
      </c>
      <c r="AU169" s="212" t="s">
        <v>91</v>
      </c>
      <c r="AV169" s="14" t="s">
        <v>91</v>
      </c>
      <c r="AW169" s="14" t="s">
        <v>33</v>
      </c>
      <c r="AX169" s="14" t="s">
        <v>80</v>
      </c>
      <c r="AY169" s="212" t="s">
        <v>205</v>
      </c>
    </row>
    <row r="170" s="15" customFormat="1">
      <c r="A170" s="15"/>
      <c r="B170" s="219"/>
      <c r="C170" s="15"/>
      <c r="D170" s="204" t="s">
        <v>213</v>
      </c>
      <c r="E170" s="220" t="s">
        <v>1</v>
      </c>
      <c r="F170" s="221" t="s">
        <v>216</v>
      </c>
      <c r="G170" s="15"/>
      <c r="H170" s="222">
        <v>0.078</v>
      </c>
      <c r="I170" s="223"/>
      <c r="J170" s="15"/>
      <c r="K170" s="15"/>
      <c r="L170" s="219"/>
      <c r="M170" s="224"/>
      <c r="N170" s="225"/>
      <c r="O170" s="225"/>
      <c r="P170" s="225"/>
      <c r="Q170" s="225"/>
      <c r="R170" s="225"/>
      <c r="S170" s="225"/>
      <c r="T170" s="22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20" t="s">
        <v>213</v>
      </c>
      <c r="AU170" s="220" t="s">
        <v>91</v>
      </c>
      <c r="AV170" s="15" t="s">
        <v>211</v>
      </c>
      <c r="AW170" s="15" t="s">
        <v>33</v>
      </c>
      <c r="AX170" s="15" t="s">
        <v>87</v>
      </c>
      <c r="AY170" s="220" t="s">
        <v>205</v>
      </c>
    </row>
    <row r="171" s="2" customFormat="1" ht="16.5" customHeight="1">
      <c r="A171" s="38"/>
      <c r="B171" s="188"/>
      <c r="C171" s="189" t="s">
        <v>292</v>
      </c>
      <c r="D171" s="189" t="s">
        <v>207</v>
      </c>
      <c r="E171" s="190" t="s">
        <v>317</v>
      </c>
      <c r="F171" s="191" t="s">
        <v>318</v>
      </c>
      <c r="G171" s="192" t="s">
        <v>313</v>
      </c>
      <c r="H171" s="193">
        <v>0.45300000000000001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1.20296</v>
      </c>
      <c r="R171" s="198">
        <f>Q171*H171</f>
        <v>0.54494088000000007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2541</v>
      </c>
    </row>
    <row r="172" s="14" customFormat="1">
      <c r="A172" s="14"/>
      <c r="B172" s="211"/>
      <c r="C172" s="14"/>
      <c r="D172" s="204" t="s">
        <v>213</v>
      </c>
      <c r="E172" s="212" t="s">
        <v>1</v>
      </c>
      <c r="F172" s="213" t="s">
        <v>2542</v>
      </c>
      <c r="G172" s="14"/>
      <c r="H172" s="214">
        <v>0.45300000000000001</v>
      </c>
      <c r="I172" s="215"/>
      <c r="J172" s="14"/>
      <c r="K172" s="14"/>
      <c r="L172" s="211"/>
      <c r="M172" s="216"/>
      <c r="N172" s="217"/>
      <c r="O172" s="217"/>
      <c r="P172" s="217"/>
      <c r="Q172" s="217"/>
      <c r="R172" s="217"/>
      <c r="S172" s="217"/>
      <c r="T172" s="21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2" t="s">
        <v>213</v>
      </c>
      <c r="AU172" s="212" t="s">
        <v>91</v>
      </c>
      <c r="AV172" s="14" t="s">
        <v>91</v>
      </c>
      <c r="AW172" s="14" t="s">
        <v>33</v>
      </c>
      <c r="AX172" s="14" t="s">
        <v>80</v>
      </c>
      <c r="AY172" s="212" t="s">
        <v>205</v>
      </c>
    </row>
    <row r="173" s="15" customFormat="1">
      <c r="A173" s="15"/>
      <c r="B173" s="219"/>
      <c r="C173" s="15"/>
      <c r="D173" s="204" t="s">
        <v>213</v>
      </c>
      <c r="E173" s="220" t="s">
        <v>1</v>
      </c>
      <c r="F173" s="221" t="s">
        <v>216</v>
      </c>
      <c r="G173" s="15"/>
      <c r="H173" s="222">
        <v>0.45300000000000001</v>
      </c>
      <c r="I173" s="223"/>
      <c r="J173" s="15"/>
      <c r="K173" s="15"/>
      <c r="L173" s="219"/>
      <c r="M173" s="224"/>
      <c r="N173" s="225"/>
      <c r="O173" s="225"/>
      <c r="P173" s="225"/>
      <c r="Q173" s="225"/>
      <c r="R173" s="225"/>
      <c r="S173" s="225"/>
      <c r="T173" s="22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20" t="s">
        <v>213</v>
      </c>
      <c r="AU173" s="220" t="s">
        <v>91</v>
      </c>
      <c r="AV173" s="15" t="s">
        <v>211</v>
      </c>
      <c r="AW173" s="15" t="s">
        <v>33</v>
      </c>
      <c r="AX173" s="15" t="s">
        <v>87</v>
      </c>
      <c r="AY173" s="220" t="s">
        <v>205</v>
      </c>
    </row>
    <row r="174" s="2" customFormat="1" ht="37.8" customHeight="1">
      <c r="A174" s="38"/>
      <c r="B174" s="188"/>
      <c r="C174" s="189" t="s">
        <v>299</v>
      </c>
      <c r="D174" s="189" t="s">
        <v>207</v>
      </c>
      <c r="E174" s="190" t="s">
        <v>322</v>
      </c>
      <c r="F174" s="191" t="s">
        <v>323</v>
      </c>
      <c r="G174" s="192" t="s">
        <v>210</v>
      </c>
      <c r="H174" s="193">
        <v>16.405000000000001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2.4157199999999999</v>
      </c>
      <c r="R174" s="198">
        <f>Q174*H174</f>
        <v>39.629886599999999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2543</v>
      </c>
    </row>
    <row r="175" s="13" customFormat="1">
      <c r="A175" s="13"/>
      <c r="B175" s="203"/>
      <c r="C175" s="13"/>
      <c r="D175" s="204" t="s">
        <v>213</v>
      </c>
      <c r="E175" s="205" t="s">
        <v>1</v>
      </c>
      <c r="F175" s="206" t="s">
        <v>296</v>
      </c>
      <c r="G175" s="13"/>
      <c r="H175" s="205" t="s">
        <v>1</v>
      </c>
      <c r="I175" s="207"/>
      <c r="J175" s="13"/>
      <c r="K175" s="13"/>
      <c r="L175" s="203"/>
      <c r="M175" s="208"/>
      <c r="N175" s="209"/>
      <c r="O175" s="209"/>
      <c r="P175" s="209"/>
      <c r="Q175" s="209"/>
      <c r="R175" s="209"/>
      <c r="S175" s="209"/>
      <c r="T175" s="21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5" t="s">
        <v>213</v>
      </c>
      <c r="AU175" s="205" t="s">
        <v>91</v>
      </c>
      <c r="AV175" s="13" t="s">
        <v>87</v>
      </c>
      <c r="AW175" s="13" t="s">
        <v>33</v>
      </c>
      <c r="AX175" s="13" t="s">
        <v>80</v>
      </c>
      <c r="AY175" s="205" t="s">
        <v>205</v>
      </c>
    </row>
    <row r="176" s="14" customFormat="1">
      <c r="A176" s="14"/>
      <c r="B176" s="211"/>
      <c r="C176" s="14"/>
      <c r="D176" s="204" t="s">
        <v>213</v>
      </c>
      <c r="E176" s="212" t="s">
        <v>1</v>
      </c>
      <c r="F176" s="213" t="s">
        <v>2544</v>
      </c>
      <c r="G176" s="14"/>
      <c r="H176" s="214">
        <v>16.405000000000001</v>
      </c>
      <c r="I176" s="215"/>
      <c r="J176" s="14"/>
      <c r="K176" s="14"/>
      <c r="L176" s="211"/>
      <c r="M176" s="216"/>
      <c r="N176" s="217"/>
      <c r="O176" s="217"/>
      <c r="P176" s="217"/>
      <c r="Q176" s="217"/>
      <c r="R176" s="217"/>
      <c r="S176" s="217"/>
      <c r="T176" s="21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2" t="s">
        <v>213</v>
      </c>
      <c r="AU176" s="212" t="s">
        <v>91</v>
      </c>
      <c r="AV176" s="14" t="s">
        <v>91</v>
      </c>
      <c r="AW176" s="14" t="s">
        <v>33</v>
      </c>
      <c r="AX176" s="14" t="s">
        <v>80</v>
      </c>
      <c r="AY176" s="212" t="s">
        <v>205</v>
      </c>
    </row>
    <row r="177" s="15" customFormat="1">
      <c r="A177" s="15"/>
      <c r="B177" s="219"/>
      <c r="C177" s="15"/>
      <c r="D177" s="204" t="s">
        <v>213</v>
      </c>
      <c r="E177" s="220" t="s">
        <v>1</v>
      </c>
      <c r="F177" s="221" t="s">
        <v>216</v>
      </c>
      <c r="G177" s="15"/>
      <c r="H177" s="222">
        <v>16.405000000000001</v>
      </c>
      <c r="I177" s="223"/>
      <c r="J177" s="15"/>
      <c r="K177" s="15"/>
      <c r="L177" s="219"/>
      <c r="M177" s="224"/>
      <c r="N177" s="225"/>
      <c r="O177" s="225"/>
      <c r="P177" s="225"/>
      <c r="Q177" s="225"/>
      <c r="R177" s="225"/>
      <c r="S177" s="225"/>
      <c r="T177" s="22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20" t="s">
        <v>213</v>
      </c>
      <c r="AU177" s="220" t="s">
        <v>91</v>
      </c>
      <c r="AV177" s="15" t="s">
        <v>211</v>
      </c>
      <c r="AW177" s="15" t="s">
        <v>33</v>
      </c>
      <c r="AX177" s="15" t="s">
        <v>87</v>
      </c>
      <c r="AY177" s="220" t="s">
        <v>205</v>
      </c>
    </row>
    <row r="178" s="2" customFormat="1" ht="16.5" customHeight="1">
      <c r="A178" s="38"/>
      <c r="B178" s="188"/>
      <c r="C178" s="189" t="s">
        <v>306</v>
      </c>
      <c r="D178" s="189" t="s">
        <v>207</v>
      </c>
      <c r="E178" s="190" t="s">
        <v>328</v>
      </c>
      <c r="F178" s="191" t="s">
        <v>329</v>
      </c>
      <c r="G178" s="192" t="s">
        <v>313</v>
      </c>
      <c r="H178" s="193">
        <v>0.64000000000000001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1.0189600000000001</v>
      </c>
      <c r="R178" s="198">
        <f>Q178*H178</f>
        <v>0.65213440000000011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211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211</v>
      </c>
      <c r="BM178" s="200" t="s">
        <v>2545</v>
      </c>
    </row>
    <row r="179" s="14" customFormat="1">
      <c r="A179" s="14"/>
      <c r="B179" s="211"/>
      <c r="C179" s="14"/>
      <c r="D179" s="204" t="s">
        <v>213</v>
      </c>
      <c r="E179" s="212" t="s">
        <v>1</v>
      </c>
      <c r="F179" s="213" t="s">
        <v>2546</v>
      </c>
      <c r="G179" s="14"/>
      <c r="H179" s="214">
        <v>0.64000000000000001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33</v>
      </c>
      <c r="AX179" s="14" t="s">
        <v>80</v>
      </c>
      <c r="AY179" s="212" t="s">
        <v>205</v>
      </c>
    </row>
    <row r="180" s="15" customFormat="1">
      <c r="A180" s="15"/>
      <c r="B180" s="219"/>
      <c r="C180" s="15"/>
      <c r="D180" s="204" t="s">
        <v>213</v>
      </c>
      <c r="E180" s="220" t="s">
        <v>1</v>
      </c>
      <c r="F180" s="221" t="s">
        <v>216</v>
      </c>
      <c r="G180" s="15"/>
      <c r="H180" s="222">
        <v>0.64000000000000001</v>
      </c>
      <c r="I180" s="223"/>
      <c r="J180" s="15"/>
      <c r="K180" s="15"/>
      <c r="L180" s="219"/>
      <c r="M180" s="224"/>
      <c r="N180" s="225"/>
      <c r="O180" s="225"/>
      <c r="P180" s="225"/>
      <c r="Q180" s="225"/>
      <c r="R180" s="225"/>
      <c r="S180" s="225"/>
      <c r="T180" s="22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20" t="s">
        <v>213</v>
      </c>
      <c r="AU180" s="220" t="s">
        <v>91</v>
      </c>
      <c r="AV180" s="15" t="s">
        <v>211</v>
      </c>
      <c r="AW180" s="15" t="s">
        <v>33</v>
      </c>
      <c r="AX180" s="15" t="s">
        <v>87</v>
      </c>
      <c r="AY180" s="220" t="s">
        <v>205</v>
      </c>
    </row>
    <row r="181" s="12" customFormat="1" ht="22.8" customHeight="1">
      <c r="A181" s="12"/>
      <c r="B181" s="175"/>
      <c r="C181" s="12"/>
      <c r="D181" s="176" t="s">
        <v>79</v>
      </c>
      <c r="E181" s="186" t="s">
        <v>221</v>
      </c>
      <c r="F181" s="186" t="s">
        <v>332</v>
      </c>
      <c r="G181" s="12"/>
      <c r="H181" s="12"/>
      <c r="I181" s="178"/>
      <c r="J181" s="187">
        <f>BK181</f>
        <v>0</v>
      </c>
      <c r="K181" s="12"/>
      <c r="L181" s="175"/>
      <c r="M181" s="180"/>
      <c r="N181" s="181"/>
      <c r="O181" s="181"/>
      <c r="P181" s="182">
        <f>SUM(P182:P193)</f>
        <v>0</v>
      </c>
      <c r="Q181" s="181"/>
      <c r="R181" s="182">
        <f>SUM(R182:R193)</f>
        <v>51.966816000000001</v>
      </c>
      <c r="S181" s="181"/>
      <c r="T181" s="183">
        <f>SUM(T182:T193)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6" t="s">
        <v>87</v>
      </c>
      <c r="AT181" s="184" t="s">
        <v>79</v>
      </c>
      <c r="AU181" s="184" t="s">
        <v>87</v>
      </c>
      <c r="AY181" s="176" t="s">
        <v>205</v>
      </c>
      <c r="BK181" s="185">
        <f>SUM(BK182:BK193)</f>
        <v>0</v>
      </c>
    </row>
    <row r="182" s="2" customFormat="1" ht="37.8" customHeight="1">
      <c r="A182" s="38"/>
      <c r="B182" s="188"/>
      <c r="C182" s="189" t="s">
        <v>310</v>
      </c>
      <c r="D182" s="189" t="s">
        <v>207</v>
      </c>
      <c r="E182" s="190" t="s">
        <v>424</v>
      </c>
      <c r="F182" s="191" t="s">
        <v>2547</v>
      </c>
      <c r="G182" s="192" t="s">
        <v>210</v>
      </c>
      <c r="H182" s="193">
        <v>20.52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46</v>
      </c>
      <c r="O182" s="82"/>
      <c r="P182" s="198">
        <f>O182*H182</f>
        <v>0</v>
      </c>
      <c r="Q182" s="198">
        <v>2.40177</v>
      </c>
      <c r="R182" s="198">
        <f>Q182*H182</f>
        <v>49.284320399999999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211</v>
      </c>
      <c r="AT182" s="200" t="s">
        <v>207</v>
      </c>
      <c r="AU182" s="200" t="s">
        <v>91</v>
      </c>
      <c r="AY182" s="19" t="s">
        <v>205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91</v>
      </c>
      <c r="BK182" s="202">
        <f>ROUND(I182*H182,3)</f>
        <v>0</v>
      </c>
      <c r="BL182" s="19" t="s">
        <v>211</v>
      </c>
      <c r="BM182" s="200" t="s">
        <v>2548</v>
      </c>
    </row>
    <row r="183" s="13" customFormat="1">
      <c r="A183" s="13"/>
      <c r="B183" s="203"/>
      <c r="C183" s="13"/>
      <c r="D183" s="204" t="s">
        <v>213</v>
      </c>
      <c r="E183" s="205" t="s">
        <v>1</v>
      </c>
      <c r="F183" s="206" t="s">
        <v>2549</v>
      </c>
      <c r="G183" s="13"/>
      <c r="H183" s="205" t="s">
        <v>1</v>
      </c>
      <c r="I183" s="207"/>
      <c r="J183" s="13"/>
      <c r="K183" s="13"/>
      <c r="L183" s="203"/>
      <c r="M183" s="208"/>
      <c r="N183" s="209"/>
      <c r="O183" s="209"/>
      <c r="P183" s="209"/>
      <c r="Q183" s="209"/>
      <c r="R183" s="209"/>
      <c r="S183" s="209"/>
      <c r="T183" s="21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5" t="s">
        <v>213</v>
      </c>
      <c r="AU183" s="205" t="s">
        <v>91</v>
      </c>
      <c r="AV183" s="13" t="s">
        <v>87</v>
      </c>
      <c r="AW183" s="13" t="s">
        <v>33</v>
      </c>
      <c r="AX183" s="13" t="s">
        <v>80</v>
      </c>
      <c r="AY183" s="205" t="s">
        <v>205</v>
      </c>
    </row>
    <row r="184" s="14" customFormat="1">
      <c r="A184" s="14"/>
      <c r="B184" s="211"/>
      <c r="C184" s="14"/>
      <c r="D184" s="204" t="s">
        <v>213</v>
      </c>
      <c r="E184" s="212" t="s">
        <v>1</v>
      </c>
      <c r="F184" s="213" t="s">
        <v>2550</v>
      </c>
      <c r="G184" s="14"/>
      <c r="H184" s="214">
        <v>20.52</v>
      </c>
      <c r="I184" s="215"/>
      <c r="J184" s="14"/>
      <c r="K184" s="14"/>
      <c r="L184" s="211"/>
      <c r="M184" s="216"/>
      <c r="N184" s="217"/>
      <c r="O184" s="217"/>
      <c r="P184" s="217"/>
      <c r="Q184" s="217"/>
      <c r="R184" s="217"/>
      <c r="S184" s="217"/>
      <c r="T184" s="21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2" t="s">
        <v>213</v>
      </c>
      <c r="AU184" s="212" t="s">
        <v>91</v>
      </c>
      <c r="AV184" s="14" t="s">
        <v>91</v>
      </c>
      <c r="AW184" s="14" t="s">
        <v>33</v>
      </c>
      <c r="AX184" s="14" t="s">
        <v>80</v>
      </c>
      <c r="AY184" s="212" t="s">
        <v>205</v>
      </c>
    </row>
    <row r="185" s="15" customFormat="1">
      <c r="A185" s="15"/>
      <c r="B185" s="219"/>
      <c r="C185" s="15"/>
      <c r="D185" s="204" t="s">
        <v>213</v>
      </c>
      <c r="E185" s="220" t="s">
        <v>1</v>
      </c>
      <c r="F185" s="221" t="s">
        <v>216</v>
      </c>
      <c r="G185" s="15"/>
      <c r="H185" s="222">
        <v>20.52</v>
      </c>
      <c r="I185" s="223"/>
      <c r="J185" s="15"/>
      <c r="K185" s="15"/>
      <c r="L185" s="219"/>
      <c r="M185" s="224"/>
      <c r="N185" s="225"/>
      <c r="O185" s="225"/>
      <c r="P185" s="225"/>
      <c r="Q185" s="225"/>
      <c r="R185" s="225"/>
      <c r="S185" s="225"/>
      <c r="T185" s="22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0" t="s">
        <v>213</v>
      </c>
      <c r="AU185" s="220" t="s">
        <v>91</v>
      </c>
      <c r="AV185" s="15" t="s">
        <v>211</v>
      </c>
      <c r="AW185" s="15" t="s">
        <v>33</v>
      </c>
      <c r="AX185" s="15" t="s">
        <v>87</v>
      </c>
      <c r="AY185" s="220" t="s">
        <v>205</v>
      </c>
    </row>
    <row r="186" s="2" customFormat="1" ht="24.15" customHeight="1">
      <c r="A186" s="38"/>
      <c r="B186" s="188"/>
      <c r="C186" s="189" t="s">
        <v>316</v>
      </c>
      <c r="D186" s="189" t="s">
        <v>207</v>
      </c>
      <c r="E186" s="190" t="s">
        <v>444</v>
      </c>
      <c r="F186" s="191" t="s">
        <v>445</v>
      </c>
      <c r="G186" s="192" t="s">
        <v>265</v>
      </c>
      <c r="H186" s="193">
        <v>166.648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0.0023</v>
      </c>
      <c r="R186" s="198">
        <f>Q186*H186</f>
        <v>0.38329039999999998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2551</v>
      </c>
    </row>
    <row r="187" s="13" customFormat="1">
      <c r="A187" s="13"/>
      <c r="B187" s="203"/>
      <c r="C187" s="13"/>
      <c r="D187" s="204" t="s">
        <v>213</v>
      </c>
      <c r="E187" s="205" t="s">
        <v>1</v>
      </c>
      <c r="F187" s="206" t="s">
        <v>2549</v>
      </c>
      <c r="G187" s="13"/>
      <c r="H187" s="205" t="s">
        <v>1</v>
      </c>
      <c r="I187" s="207"/>
      <c r="J187" s="13"/>
      <c r="K187" s="13"/>
      <c r="L187" s="203"/>
      <c r="M187" s="208"/>
      <c r="N187" s="209"/>
      <c r="O187" s="209"/>
      <c r="P187" s="209"/>
      <c r="Q187" s="209"/>
      <c r="R187" s="209"/>
      <c r="S187" s="209"/>
      <c r="T187" s="21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5" t="s">
        <v>213</v>
      </c>
      <c r="AU187" s="205" t="s">
        <v>91</v>
      </c>
      <c r="AV187" s="13" t="s">
        <v>87</v>
      </c>
      <c r="AW187" s="13" t="s">
        <v>33</v>
      </c>
      <c r="AX187" s="13" t="s">
        <v>80</v>
      </c>
      <c r="AY187" s="205" t="s">
        <v>205</v>
      </c>
    </row>
    <row r="188" s="14" customFormat="1">
      <c r="A188" s="14"/>
      <c r="B188" s="211"/>
      <c r="C188" s="14"/>
      <c r="D188" s="204" t="s">
        <v>213</v>
      </c>
      <c r="E188" s="212" t="s">
        <v>1</v>
      </c>
      <c r="F188" s="213" t="s">
        <v>2552</v>
      </c>
      <c r="G188" s="14"/>
      <c r="H188" s="214">
        <v>166.648</v>
      </c>
      <c r="I188" s="215"/>
      <c r="J188" s="14"/>
      <c r="K188" s="14"/>
      <c r="L188" s="211"/>
      <c r="M188" s="216"/>
      <c r="N188" s="217"/>
      <c r="O188" s="217"/>
      <c r="P188" s="217"/>
      <c r="Q188" s="217"/>
      <c r="R188" s="217"/>
      <c r="S188" s="217"/>
      <c r="T188" s="21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2" t="s">
        <v>213</v>
      </c>
      <c r="AU188" s="212" t="s">
        <v>91</v>
      </c>
      <c r="AV188" s="14" t="s">
        <v>91</v>
      </c>
      <c r="AW188" s="14" t="s">
        <v>33</v>
      </c>
      <c r="AX188" s="14" t="s">
        <v>80</v>
      </c>
      <c r="AY188" s="212" t="s">
        <v>205</v>
      </c>
    </row>
    <row r="189" s="15" customFormat="1">
      <c r="A189" s="15"/>
      <c r="B189" s="219"/>
      <c r="C189" s="15"/>
      <c r="D189" s="204" t="s">
        <v>213</v>
      </c>
      <c r="E189" s="220" t="s">
        <v>1</v>
      </c>
      <c r="F189" s="221" t="s">
        <v>216</v>
      </c>
      <c r="G189" s="15"/>
      <c r="H189" s="222">
        <v>166.648</v>
      </c>
      <c r="I189" s="223"/>
      <c r="J189" s="15"/>
      <c r="K189" s="15"/>
      <c r="L189" s="219"/>
      <c r="M189" s="224"/>
      <c r="N189" s="225"/>
      <c r="O189" s="225"/>
      <c r="P189" s="225"/>
      <c r="Q189" s="225"/>
      <c r="R189" s="225"/>
      <c r="S189" s="225"/>
      <c r="T189" s="22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0" t="s">
        <v>213</v>
      </c>
      <c r="AU189" s="220" t="s">
        <v>91</v>
      </c>
      <c r="AV189" s="15" t="s">
        <v>211</v>
      </c>
      <c r="AW189" s="15" t="s">
        <v>33</v>
      </c>
      <c r="AX189" s="15" t="s">
        <v>87</v>
      </c>
      <c r="AY189" s="220" t="s">
        <v>205</v>
      </c>
    </row>
    <row r="190" s="2" customFormat="1" ht="24.15" customHeight="1">
      <c r="A190" s="38"/>
      <c r="B190" s="188"/>
      <c r="C190" s="189" t="s">
        <v>321</v>
      </c>
      <c r="D190" s="189" t="s">
        <v>207</v>
      </c>
      <c r="E190" s="190" t="s">
        <v>462</v>
      </c>
      <c r="F190" s="191" t="s">
        <v>463</v>
      </c>
      <c r="G190" s="192" t="s">
        <v>265</v>
      </c>
      <c r="H190" s="193">
        <v>166.648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211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211</v>
      </c>
      <c r="BM190" s="200" t="s">
        <v>2553</v>
      </c>
    </row>
    <row r="191" s="2" customFormat="1" ht="16.5" customHeight="1">
      <c r="A191" s="38"/>
      <c r="B191" s="188"/>
      <c r="C191" s="189" t="s">
        <v>327</v>
      </c>
      <c r="D191" s="189" t="s">
        <v>207</v>
      </c>
      <c r="E191" s="190" t="s">
        <v>466</v>
      </c>
      <c r="F191" s="191" t="s">
        <v>467</v>
      </c>
      <c r="G191" s="192" t="s">
        <v>313</v>
      </c>
      <c r="H191" s="193">
        <v>2.2639999999999998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1.01555</v>
      </c>
      <c r="R191" s="198">
        <f>Q191*H191</f>
        <v>2.2992051999999998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211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211</v>
      </c>
      <c r="BM191" s="200" t="s">
        <v>2554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2555</v>
      </c>
      <c r="G192" s="14"/>
      <c r="H192" s="214">
        <v>2.2639999999999998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5" customFormat="1">
      <c r="A193" s="15"/>
      <c r="B193" s="219"/>
      <c r="C193" s="15"/>
      <c r="D193" s="204" t="s">
        <v>213</v>
      </c>
      <c r="E193" s="220" t="s">
        <v>1</v>
      </c>
      <c r="F193" s="221" t="s">
        <v>216</v>
      </c>
      <c r="G193" s="15"/>
      <c r="H193" s="222">
        <v>2.2639999999999998</v>
      </c>
      <c r="I193" s="223"/>
      <c r="J193" s="15"/>
      <c r="K193" s="15"/>
      <c r="L193" s="219"/>
      <c r="M193" s="224"/>
      <c r="N193" s="225"/>
      <c r="O193" s="225"/>
      <c r="P193" s="225"/>
      <c r="Q193" s="225"/>
      <c r="R193" s="225"/>
      <c r="S193" s="225"/>
      <c r="T193" s="22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0" t="s">
        <v>213</v>
      </c>
      <c r="AU193" s="220" t="s">
        <v>91</v>
      </c>
      <c r="AV193" s="15" t="s">
        <v>211</v>
      </c>
      <c r="AW193" s="15" t="s">
        <v>33</v>
      </c>
      <c r="AX193" s="15" t="s">
        <v>87</v>
      </c>
      <c r="AY193" s="220" t="s">
        <v>205</v>
      </c>
    </row>
    <row r="194" s="12" customFormat="1" ht="22.8" customHeight="1">
      <c r="A194" s="12"/>
      <c r="B194" s="175"/>
      <c r="C194" s="12"/>
      <c r="D194" s="176" t="s">
        <v>79</v>
      </c>
      <c r="E194" s="186" t="s">
        <v>211</v>
      </c>
      <c r="F194" s="186" t="s">
        <v>488</v>
      </c>
      <c r="G194" s="12"/>
      <c r="H194" s="12"/>
      <c r="I194" s="178"/>
      <c r="J194" s="187">
        <f>BK194</f>
        <v>0</v>
      </c>
      <c r="K194" s="12"/>
      <c r="L194" s="175"/>
      <c r="M194" s="180"/>
      <c r="N194" s="181"/>
      <c r="O194" s="181"/>
      <c r="P194" s="182">
        <f>SUM(P195:P216)</f>
        <v>0</v>
      </c>
      <c r="Q194" s="181"/>
      <c r="R194" s="182">
        <f>SUM(R195:R216)</f>
        <v>41.017925645999995</v>
      </c>
      <c r="S194" s="181"/>
      <c r="T194" s="183">
        <f>SUM(T195:T216)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6" t="s">
        <v>87</v>
      </c>
      <c r="AT194" s="184" t="s">
        <v>79</v>
      </c>
      <c r="AU194" s="184" t="s">
        <v>87</v>
      </c>
      <c r="AY194" s="176" t="s">
        <v>205</v>
      </c>
      <c r="BK194" s="185">
        <f>SUM(BK195:BK216)</f>
        <v>0</v>
      </c>
    </row>
    <row r="195" s="2" customFormat="1" ht="37.8" customHeight="1">
      <c r="A195" s="38"/>
      <c r="B195" s="188"/>
      <c r="C195" s="189" t="s">
        <v>333</v>
      </c>
      <c r="D195" s="189" t="s">
        <v>207</v>
      </c>
      <c r="E195" s="190" t="s">
        <v>490</v>
      </c>
      <c r="F195" s="191" t="s">
        <v>2556</v>
      </c>
      <c r="G195" s="192" t="s">
        <v>210</v>
      </c>
      <c r="H195" s="193">
        <v>15.975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46</v>
      </c>
      <c r="O195" s="82"/>
      <c r="P195" s="198">
        <f>O195*H195</f>
        <v>0</v>
      </c>
      <c r="Q195" s="198">
        <v>2.4018999999999999</v>
      </c>
      <c r="R195" s="198">
        <f>Q195*H195</f>
        <v>38.370352499999996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211</v>
      </c>
      <c r="AT195" s="200" t="s">
        <v>207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211</v>
      </c>
      <c r="BM195" s="200" t="s">
        <v>2557</v>
      </c>
    </row>
    <row r="196" s="13" customFormat="1">
      <c r="A196" s="13"/>
      <c r="B196" s="203"/>
      <c r="C196" s="13"/>
      <c r="D196" s="204" t="s">
        <v>213</v>
      </c>
      <c r="E196" s="205" t="s">
        <v>1</v>
      </c>
      <c r="F196" s="206" t="s">
        <v>2558</v>
      </c>
      <c r="G196" s="13"/>
      <c r="H196" s="205" t="s">
        <v>1</v>
      </c>
      <c r="I196" s="207"/>
      <c r="J196" s="13"/>
      <c r="K196" s="13"/>
      <c r="L196" s="203"/>
      <c r="M196" s="208"/>
      <c r="N196" s="209"/>
      <c r="O196" s="209"/>
      <c r="P196" s="209"/>
      <c r="Q196" s="209"/>
      <c r="R196" s="209"/>
      <c r="S196" s="209"/>
      <c r="T196" s="21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5" t="s">
        <v>213</v>
      </c>
      <c r="AU196" s="205" t="s">
        <v>91</v>
      </c>
      <c r="AV196" s="13" t="s">
        <v>87</v>
      </c>
      <c r="AW196" s="13" t="s">
        <v>33</v>
      </c>
      <c r="AX196" s="13" t="s">
        <v>80</v>
      </c>
      <c r="AY196" s="205" t="s">
        <v>205</v>
      </c>
    </row>
    <row r="197" s="14" customFormat="1">
      <c r="A197" s="14"/>
      <c r="B197" s="211"/>
      <c r="C197" s="14"/>
      <c r="D197" s="204" t="s">
        <v>213</v>
      </c>
      <c r="E197" s="212" t="s">
        <v>1</v>
      </c>
      <c r="F197" s="213" t="s">
        <v>2559</v>
      </c>
      <c r="G197" s="14"/>
      <c r="H197" s="214">
        <v>15.975</v>
      </c>
      <c r="I197" s="215"/>
      <c r="J197" s="14"/>
      <c r="K197" s="14"/>
      <c r="L197" s="211"/>
      <c r="M197" s="216"/>
      <c r="N197" s="217"/>
      <c r="O197" s="217"/>
      <c r="P197" s="217"/>
      <c r="Q197" s="217"/>
      <c r="R197" s="217"/>
      <c r="S197" s="217"/>
      <c r="T197" s="21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2" t="s">
        <v>213</v>
      </c>
      <c r="AU197" s="212" t="s">
        <v>91</v>
      </c>
      <c r="AV197" s="14" t="s">
        <v>91</v>
      </c>
      <c r="AW197" s="14" t="s">
        <v>33</v>
      </c>
      <c r="AX197" s="14" t="s">
        <v>80</v>
      </c>
      <c r="AY197" s="212" t="s">
        <v>205</v>
      </c>
    </row>
    <row r="198" s="15" customFormat="1">
      <c r="A198" s="15"/>
      <c r="B198" s="219"/>
      <c r="C198" s="15"/>
      <c r="D198" s="204" t="s">
        <v>213</v>
      </c>
      <c r="E198" s="220" t="s">
        <v>1</v>
      </c>
      <c r="F198" s="221" t="s">
        <v>216</v>
      </c>
      <c r="G198" s="15"/>
      <c r="H198" s="222">
        <v>15.975</v>
      </c>
      <c r="I198" s="223"/>
      <c r="J198" s="15"/>
      <c r="K198" s="15"/>
      <c r="L198" s="219"/>
      <c r="M198" s="224"/>
      <c r="N198" s="225"/>
      <c r="O198" s="225"/>
      <c r="P198" s="225"/>
      <c r="Q198" s="225"/>
      <c r="R198" s="225"/>
      <c r="S198" s="225"/>
      <c r="T198" s="22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0" t="s">
        <v>213</v>
      </c>
      <c r="AU198" s="220" t="s">
        <v>91</v>
      </c>
      <c r="AV198" s="15" t="s">
        <v>211</v>
      </c>
      <c r="AW198" s="15" t="s">
        <v>33</v>
      </c>
      <c r="AX198" s="15" t="s">
        <v>87</v>
      </c>
      <c r="AY198" s="220" t="s">
        <v>205</v>
      </c>
    </row>
    <row r="199" s="2" customFormat="1" ht="16.5" customHeight="1">
      <c r="A199" s="38"/>
      <c r="B199" s="188"/>
      <c r="C199" s="189" t="s">
        <v>7</v>
      </c>
      <c r="D199" s="189" t="s">
        <v>207</v>
      </c>
      <c r="E199" s="190" t="s">
        <v>507</v>
      </c>
      <c r="F199" s="191" t="s">
        <v>508</v>
      </c>
      <c r="G199" s="192" t="s">
        <v>265</v>
      </c>
      <c r="H199" s="193">
        <v>63.899999999999999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0.0018600000000000001</v>
      </c>
      <c r="R199" s="198">
        <f>Q199*H199</f>
        <v>0.118854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2560</v>
      </c>
    </row>
    <row r="200" s="13" customFormat="1">
      <c r="A200" s="13"/>
      <c r="B200" s="203"/>
      <c r="C200" s="13"/>
      <c r="D200" s="204" t="s">
        <v>213</v>
      </c>
      <c r="E200" s="205" t="s">
        <v>1</v>
      </c>
      <c r="F200" s="206" t="s">
        <v>2558</v>
      </c>
      <c r="G200" s="13"/>
      <c r="H200" s="205" t="s">
        <v>1</v>
      </c>
      <c r="I200" s="207"/>
      <c r="J200" s="13"/>
      <c r="K200" s="13"/>
      <c r="L200" s="203"/>
      <c r="M200" s="208"/>
      <c r="N200" s="209"/>
      <c r="O200" s="209"/>
      <c r="P200" s="209"/>
      <c r="Q200" s="209"/>
      <c r="R200" s="209"/>
      <c r="S200" s="209"/>
      <c r="T200" s="21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5" t="s">
        <v>213</v>
      </c>
      <c r="AU200" s="205" t="s">
        <v>91</v>
      </c>
      <c r="AV200" s="13" t="s">
        <v>87</v>
      </c>
      <c r="AW200" s="13" t="s">
        <v>33</v>
      </c>
      <c r="AX200" s="13" t="s">
        <v>80</v>
      </c>
      <c r="AY200" s="205" t="s">
        <v>205</v>
      </c>
    </row>
    <row r="201" s="14" customFormat="1">
      <c r="A201" s="14"/>
      <c r="B201" s="211"/>
      <c r="C201" s="14"/>
      <c r="D201" s="204" t="s">
        <v>213</v>
      </c>
      <c r="E201" s="212" t="s">
        <v>1</v>
      </c>
      <c r="F201" s="213" t="s">
        <v>2561</v>
      </c>
      <c r="G201" s="14"/>
      <c r="H201" s="214">
        <v>63.899999999999999</v>
      </c>
      <c r="I201" s="215"/>
      <c r="J201" s="14"/>
      <c r="K201" s="14"/>
      <c r="L201" s="211"/>
      <c r="M201" s="216"/>
      <c r="N201" s="217"/>
      <c r="O201" s="217"/>
      <c r="P201" s="217"/>
      <c r="Q201" s="217"/>
      <c r="R201" s="217"/>
      <c r="S201" s="217"/>
      <c r="T201" s="21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2" t="s">
        <v>213</v>
      </c>
      <c r="AU201" s="212" t="s">
        <v>91</v>
      </c>
      <c r="AV201" s="14" t="s">
        <v>91</v>
      </c>
      <c r="AW201" s="14" t="s">
        <v>33</v>
      </c>
      <c r="AX201" s="14" t="s">
        <v>80</v>
      </c>
      <c r="AY201" s="212" t="s">
        <v>205</v>
      </c>
    </row>
    <row r="202" s="15" customFormat="1">
      <c r="A202" s="15"/>
      <c r="B202" s="219"/>
      <c r="C202" s="15"/>
      <c r="D202" s="204" t="s">
        <v>213</v>
      </c>
      <c r="E202" s="220" t="s">
        <v>1</v>
      </c>
      <c r="F202" s="221" t="s">
        <v>216</v>
      </c>
      <c r="G202" s="15"/>
      <c r="H202" s="222">
        <v>63.899999999999999</v>
      </c>
      <c r="I202" s="223"/>
      <c r="J202" s="15"/>
      <c r="K202" s="15"/>
      <c r="L202" s="219"/>
      <c r="M202" s="224"/>
      <c r="N202" s="225"/>
      <c r="O202" s="225"/>
      <c r="P202" s="225"/>
      <c r="Q202" s="225"/>
      <c r="R202" s="225"/>
      <c r="S202" s="225"/>
      <c r="T202" s="22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0" t="s">
        <v>213</v>
      </c>
      <c r="AU202" s="220" t="s">
        <v>91</v>
      </c>
      <c r="AV202" s="15" t="s">
        <v>211</v>
      </c>
      <c r="AW202" s="15" t="s">
        <v>33</v>
      </c>
      <c r="AX202" s="15" t="s">
        <v>87</v>
      </c>
      <c r="AY202" s="220" t="s">
        <v>205</v>
      </c>
    </row>
    <row r="203" s="2" customFormat="1" ht="16.5" customHeight="1">
      <c r="A203" s="38"/>
      <c r="B203" s="188"/>
      <c r="C203" s="189" t="s">
        <v>355</v>
      </c>
      <c r="D203" s="189" t="s">
        <v>207</v>
      </c>
      <c r="E203" s="190" t="s">
        <v>514</v>
      </c>
      <c r="F203" s="191" t="s">
        <v>515</v>
      </c>
      <c r="G203" s="192" t="s">
        <v>265</v>
      </c>
      <c r="H203" s="193">
        <v>63.899999999999999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46</v>
      </c>
      <c r="O203" s="8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211</v>
      </c>
      <c r="AT203" s="200" t="s">
        <v>207</v>
      </c>
      <c r="AU203" s="200" t="s">
        <v>91</v>
      </c>
      <c r="AY203" s="19" t="s">
        <v>205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91</v>
      </c>
      <c r="BK203" s="202">
        <f>ROUND(I203*H203,3)</f>
        <v>0</v>
      </c>
      <c r="BL203" s="19" t="s">
        <v>211</v>
      </c>
      <c r="BM203" s="200" t="s">
        <v>2562</v>
      </c>
    </row>
    <row r="204" s="2" customFormat="1" ht="24.15" customHeight="1">
      <c r="A204" s="38"/>
      <c r="B204" s="188"/>
      <c r="C204" s="189" t="s">
        <v>361</v>
      </c>
      <c r="D204" s="189" t="s">
        <v>207</v>
      </c>
      <c r="E204" s="190" t="s">
        <v>518</v>
      </c>
      <c r="F204" s="191" t="s">
        <v>519</v>
      </c>
      <c r="G204" s="192" t="s">
        <v>265</v>
      </c>
      <c r="H204" s="193">
        <v>63.899999999999999</v>
      </c>
      <c r="I204" s="194"/>
      <c r="J204" s="193">
        <f>ROUND(I204*H204,3)</f>
        <v>0</v>
      </c>
      <c r="K204" s="195"/>
      <c r="L204" s="39"/>
      <c r="M204" s="196" t="s">
        <v>1</v>
      </c>
      <c r="N204" s="197" t="s">
        <v>46</v>
      </c>
      <c r="O204" s="82"/>
      <c r="P204" s="198">
        <f>O204*H204</f>
        <v>0</v>
      </c>
      <c r="Q204" s="198">
        <v>0.0037525000000000002</v>
      </c>
      <c r="R204" s="198">
        <f>Q204*H204</f>
        <v>0.23978475000000002</v>
      </c>
      <c r="S204" s="198">
        <v>0</v>
      </c>
      <c r="T204" s="19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0" t="s">
        <v>211</v>
      </c>
      <c r="AT204" s="200" t="s">
        <v>207</v>
      </c>
      <c r="AU204" s="200" t="s">
        <v>91</v>
      </c>
      <c r="AY204" s="19" t="s">
        <v>205</v>
      </c>
      <c r="BE204" s="201">
        <f>IF(N204="základná",J204,0)</f>
        <v>0</v>
      </c>
      <c r="BF204" s="201">
        <f>IF(N204="znížená",J204,0)</f>
        <v>0</v>
      </c>
      <c r="BG204" s="201">
        <f>IF(N204="zákl. prenesená",J204,0)</f>
        <v>0</v>
      </c>
      <c r="BH204" s="201">
        <f>IF(N204="zníž. prenesená",J204,0)</f>
        <v>0</v>
      </c>
      <c r="BI204" s="201">
        <f>IF(N204="nulová",J204,0)</f>
        <v>0</v>
      </c>
      <c r="BJ204" s="19" t="s">
        <v>91</v>
      </c>
      <c r="BK204" s="202">
        <f>ROUND(I204*H204,3)</f>
        <v>0</v>
      </c>
      <c r="BL204" s="19" t="s">
        <v>211</v>
      </c>
      <c r="BM204" s="200" t="s">
        <v>2563</v>
      </c>
    </row>
    <row r="205" s="2" customFormat="1" ht="24.15" customHeight="1">
      <c r="A205" s="38"/>
      <c r="B205" s="188"/>
      <c r="C205" s="189" t="s">
        <v>366</v>
      </c>
      <c r="D205" s="189" t="s">
        <v>207</v>
      </c>
      <c r="E205" s="190" t="s">
        <v>522</v>
      </c>
      <c r="F205" s="191" t="s">
        <v>523</v>
      </c>
      <c r="G205" s="192" t="s">
        <v>265</v>
      </c>
      <c r="H205" s="193">
        <v>63.899999999999999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46</v>
      </c>
      <c r="O205" s="8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211</v>
      </c>
      <c r="AT205" s="200" t="s">
        <v>207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2564</v>
      </c>
    </row>
    <row r="206" s="2" customFormat="1" ht="44.25" customHeight="1">
      <c r="A206" s="38"/>
      <c r="B206" s="188"/>
      <c r="C206" s="189" t="s">
        <v>375</v>
      </c>
      <c r="D206" s="189" t="s">
        <v>207</v>
      </c>
      <c r="E206" s="190" t="s">
        <v>526</v>
      </c>
      <c r="F206" s="191" t="s">
        <v>527</v>
      </c>
      <c r="G206" s="192" t="s">
        <v>284</v>
      </c>
      <c r="H206" s="193">
        <v>322</v>
      </c>
      <c r="I206" s="194"/>
      <c r="J206" s="193">
        <f>ROUND(I206*H206,3)</f>
        <v>0</v>
      </c>
      <c r="K206" s="195"/>
      <c r="L206" s="39"/>
      <c r="M206" s="196" t="s">
        <v>1</v>
      </c>
      <c r="N206" s="197" t="s">
        <v>46</v>
      </c>
      <c r="O206" s="8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211</v>
      </c>
      <c r="AT206" s="200" t="s">
        <v>207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2565</v>
      </c>
    </row>
    <row r="207" s="13" customFormat="1">
      <c r="A207" s="13"/>
      <c r="B207" s="203"/>
      <c r="C207" s="13"/>
      <c r="D207" s="204" t="s">
        <v>213</v>
      </c>
      <c r="E207" s="205" t="s">
        <v>1</v>
      </c>
      <c r="F207" s="206" t="s">
        <v>2558</v>
      </c>
      <c r="G207" s="13"/>
      <c r="H207" s="205" t="s">
        <v>1</v>
      </c>
      <c r="I207" s="207"/>
      <c r="J207" s="13"/>
      <c r="K207" s="13"/>
      <c r="L207" s="203"/>
      <c r="M207" s="208"/>
      <c r="N207" s="209"/>
      <c r="O207" s="209"/>
      <c r="P207" s="209"/>
      <c r="Q207" s="209"/>
      <c r="R207" s="209"/>
      <c r="S207" s="209"/>
      <c r="T207" s="21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5" t="s">
        <v>213</v>
      </c>
      <c r="AU207" s="205" t="s">
        <v>91</v>
      </c>
      <c r="AV207" s="13" t="s">
        <v>87</v>
      </c>
      <c r="AW207" s="13" t="s">
        <v>33</v>
      </c>
      <c r="AX207" s="13" t="s">
        <v>80</v>
      </c>
      <c r="AY207" s="205" t="s">
        <v>205</v>
      </c>
    </row>
    <row r="208" s="14" customFormat="1">
      <c r="A208" s="14"/>
      <c r="B208" s="211"/>
      <c r="C208" s="14"/>
      <c r="D208" s="204" t="s">
        <v>213</v>
      </c>
      <c r="E208" s="212" t="s">
        <v>1</v>
      </c>
      <c r="F208" s="213" t="s">
        <v>2566</v>
      </c>
      <c r="G208" s="14"/>
      <c r="H208" s="214">
        <v>32.200000000000003</v>
      </c>
      <c r="I208" s="215"/>
      <c r="J208" s="14"/>
      <c r="K208" s="14"/>
      <c r="L208" s="211"/>
      <c r="M208" s="216"/>
      <c r="N208" s="217"/>
      <c r="O208" s="217"/>
      <c r="P208" s="217"/>
      <c r="Q208" s="217"/>
      <c r="R208" s="217"/>
      <c r="S208" s="217"/>
      <c r="T208" s="21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2" t="s">
        <v>213</v>
      </c>
      <c r="AU208" s="212" t="s">
        <v>91</v>
      </c>
      <c r="AV208" s="14" t="s">
        <v>91</v>
      </c>
      <c r="AW208" s="14" t="s">
        <v>33</v>
      </c>
      <c r="AX208" s="14" t="s">
        <v>80</v>
      </c>
      <c r="AY208" s="212" t="s">
        <v>205</v>
      </c>
    </row>
    <row r="209" s="15" customFormat="1">
      <c r="A209" s="15"/>
      <c r="B209" s="219"/>
      <c r="C209" s="15"/>
      <c r="D209" s="204" t="s">
        <v>213</v>
      </c>
      <c r="E209" s="220" t="s">
        <v>1</v>
      </c>
      <c r="F209" s="221" t="s">
        <v>216</v>
      </c>
      <c r="G209" s="15"/>
      <c r="H209" s="222">
        <v>32.200000000000003</v>
      </c>
      <c r="I209" s="223"/>
      <c r="J209" s="15"/>
      <c r="K209" s="15"/>
      <c r="L209" s="219"/>
      <c r="M209" s="224"/>
      <c r="N209" s="225"/>
      <c r="O209" s="225"/>
      <c r="P209" s="225"/>
      <c r="Q209" s="225"/>
      <c r="R209" s="225"/>
      <c r="S209" s="225"/>
      <c r="T209" s="22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0" t="s">
        <v>213</v>
      </c>
      <c r="AU209" s="220" t="s">
        <v>91</v>
      </c>
      <c r="AV209" s="15" t="s">
        <v>211</v>
      </c>
      <c r="AW209" s="15" t="s">
        <v>33</v>
      </c>
      <c r="AX209" s="15" t="s">
        <v>87</v>
      </c>
      <c r="AY209" s="220" t="s">
        <v>205</v>
      </c>
    </row>
    <row r="210" s="14" customFormat="1">
      <c r="A210" s="14"/>
      <c r="B210" s="211"/>
      <c r="C210" s="14"/>
      <c r="D210" s="204" t="s">
        <v>213</v>
      </c>
      <c r="E210" s="14"/>
      <c r="F210" s="213" t="s">
        <v>2567</v>
      </c>
      <c r="G210" s="14"/>
      <c r="H210" s="214">
        <v>322</v>
      </c>
      <c r="I210" s="215"/>
      <c r="J210" s="14"/>
      <c r="K210" s="14"/>
      <c r="L210" s="211"/>
      <c r="M210" s="216"/>
      <c r="N210" s="217"/>
      <c r="O210" s="217"/>
      <c r="P210" s="217"/>
      <c r="Q210" s="217"/>
      <c r="R210" s="217"/>
      <c r="S210" s="217"/>
      <c r="T210" s="21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2" t="s">
        <v>213</v>
      </c>
      <c r="AU210" s="212" t="s">
        <v>91</v>
      </c>
      <c r="AV210" s="14" t="s">
        <v>91</v>
      </c>
      <c r="AW210" s="14" t="s">
        <v>3</v>
      </c>
      <c r="AX210" s="14" t="s">
        <v>87</v>
      </c>
      <c r="AY210" s="212" t="s">
        <v>205</v>
      </c>
    </row>
    <row r="211" s="2" customFormat="1" ht="24.15" customHeight="1">
      <c r="A211" s="38"/>
      <c r="B211" s="188"/>
      <c r="C211" s="189" t="s">
        <v>380</v>
      </c>
      <c r="D211" s="189" t="s">
        <v>207</v>
      </c>
      <c r="E211" s="190" t="s">
        <v>534</v>
      </c>
      <c r="F211" s="191" t="s">
        <v>535</v>
      </c>
      <c r="G211" s="192" t="s">
        <v>284</v>
      </c>
      <c r="H211" s="193">
        <v>32.200000000000003</v>
      </c>
      <c r="I211" s="194"/>
      <c r="J211" s="193">
        <f>ROUND(I211*H211,3)</f>
        <v>0</v>
      </c>
      <c r="K211" s="195"/>
      <c r="L211" s="39"/>
      <c r="M211" s="196" t="s">
        <v>1</v>
      </c>
      <c r="N211" s="197" t="s">
        <v>46</v>
      </c>
      <c r="O211" s="82"/>
      <c r="P211" s="198">
        <f>O211*H211</f>
        <v>0</v>
      </c>
      <c r="Q211" s="198">
        <v>0.03087558</v>
      </c>
      <c r="R211" s="198">
        <f>Q211*H211</f>
        <v>0.99419367600000008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211</v>
      </c>
      <c r="AT211" s="200" t="s">
        <v>207</v>
      </c>
      <c r="AU211" s="200" t="s">
        <v>91</v>
      </c>
      <c r="AY211" s="19" t="s">
        <v>205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91</v>
      </c>
      <c r="BK211" s="202">
        <f>ROUND(I211*H211,3)</f>
        <v>0</v>
      </c>
      <c r="BL211" s="19" t="s">
        <v>211</v>
      </c>
      <c r="BM211" s="200" t="s">
        <v>2568</v>
      </c>
    </row>
    <row r="212" s="2" customFormat="1" ht="33" customHeight="1">
      <c r="A212" s="38"/>
      <c r="B212" s="188"/>
      <c r="C212" s="189" t="s">
        <v>385</v>
      </c>
      <c r="D212" s="189" t="s">
        <v>207</v>
      </c>
      <c r="E212" s="190" t="s">
        <v>538</v>
      </c>
      <c r="F212" s="191" t="s">
        <v>539</v>
      </c>
      <c r="G212" s="192" t="s">
        <v>284</v>
      </c>
      <c r="H212" s="193">
        <v>32.200000000000003</v>
      </c>
      <c r="I212" s="194"/>
      <c r="J212" s="193">
        <f>ROUND(I212*H212,3)</f>
        <v>0</v>
      </c>
      <c r="K212" s="195"/>
      <c r="L212" s="39"/>
      <c r="M212" s="196" t="s">
        <v>1</v>
      </c>
      <c r="N212" s="197" t="s">
        <v>46</v>
      </c>
      <c r="O212" s="8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211</v>
      </c>
      <c r="AT212" s="200" t="s">
        <v>207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2569</v>
      </c>
    </row>
    <row r="213" s="2" customFormat="1" ht="37.8" customHeight="1">
      <c r="A213" s="38"/>
      <c r="B213" s="188"/>
      <c r="C213" s="189" t="s">
        <v>390</v>
      </c>
      <c r="D213" s="189" t="s">
        <v>207</v>
      </c>
      <c r="E213" s="190" t="s">
        <v>542</v>
      </c>
      <c r="F213" s="191" t="s">
        <v>543</v>
      </c>
      <c r="G213" s="192" t="s">
        <v>313</v>
      </c>
      <c r="H213" s="193">
        <v>1.274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1.0162800000000001</v>
      </c>
      <c r="R213" s="198">
        <f>Q213*H213</f>
        <v>1.2947407200000001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2570</v>
      </c>
    </row>
    <row r="214" s="14" customFormat="1">
      <c r="A214" s="14"/>
      <c r="B214" s="211"/>
      <c r="C214" s="14"/>
      <c r="D214" s="204" t="s">
        <v>213</v>
      </c>
      <c r="E214" s="212" t="s">
        <v>1</v>
      </c>
      <c r="F214" s="213" t="s">
        <v>2571</v>
      </c>
      <c r="G214" s="14"/>
      <c r="H214" s="214">
        <v>1.2330000000000001</v>
      </c>
      <c r="I214" s="215"/>
      <c r="J214" s="14"/>
      <c r="K214" s="14"/>
      <c r="L214" s="211"/>
      <c r="M214" s="216"/>
      <c r="N214" s="217"/>
      <c r="O214" s="217"/>
      <c r="P214" s="217"/>
      <c r="Q214" s="217"/>
      <c r="R214" s="217"/>
      <c r="S214" s="217"/>
      <c r="T214" s="21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2" t="s">
        <v>213</v>
      </c>
      <c r="AU214" s="212" t="s">
        <v>91</v>
      </c>
      <c r="AV214" s="14" t="s">
        <v>91</v>
      </c>
      <c r="AW214" s="14" t="s">
        <v>33</v>
      </c>
      <c r="AX214" s="14" t="s">
        <v>80</v>
      </c>
      <c r="AY214" s="212" t="s">
        <v>205</v>
      </c>
    </row>
    <row r="215" s="14" customFormat="1">
      <c r="A215" s="14"/>
      <c r="B215" s="211"/>
      <c r="C215" s="14"/>
      <c r="D215" s="204" t="s">
        <v>213</v>
      </c>
      <c r="E215" s="212" t="s">
        <v>1</v>
      </c>
      <c r="F215" s="213" t="s">
        <v>2572</v>
      </c>
      <c r="G215" s="14"/>
      <c r="H215" s="214">
        <v>0.041000000000000002</v>
      </c>
      <c r="I215" s="215"/>
      <c r="J215" s="14"/>
      <c r="K215" s="14"/>
      <c r="L215" s="211"/>
      <c r="M215" s="216"/>
      <c r="N215" s="217"/>
      <c r="O215" s="217"/>
      <c r="P215" s="217"/>
      <c r="Q215" s="217"/>
      <c r="R215" s="217"/>
      <c r="S215" s="217"/>
      <c r="T215" s="21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2" t="s">
        <v>213</v>
      </c>
      <c r="AU215" s="212" t="s">
        <v>91</v>
      </c>
      <c r="AV215" s="14" t="s">
        <v>91</v>
      </c>
      <c r="AW215" s="14" t="s">
        <v>33</v>
      </c>
      <c r="AX215" s="14" t="s">
        <v>80</v>
      </c>
      <c r="AY215" s="212" t="s">
        <v>205</v>
      </c>
    </row>
    <row r="216" s="15" customFormat="1">
      <c r="A216" s="15"/>
      <c r="B216" s="219"/>
      <c r="C216" s="15"/>
      <c r="D216" s="204" t="s">
        <v>213</v>
      </c>
      <c r="E216" s="220" t="s">
        <v>1</v>
      </c>
      <c r="F216" s="221" t="s">
        <v>216</v>
      </c>
      <c r="G216" s="15"/>
      <c r="H216" s="222">
        <v>1.274</v>
      </c>
      <c r="I216" s="223"/>
      <c r="J216" s="15"/>
      <c r="K216" s="15"/>
      <c r="L216" s="219"/>
      <c r="M216" s="224"/>
      <c r="N216" s="225"/>
      <c r="O216" s="225"/>
      <c r="P216" s="225"/>
      <c r="Q216" s="225"/>
      <c r="R216" s="225"/>
      <c r="S216" s="225"/>
      <c r="T216" s="22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0" t="s">
        <v>213</v>
      </c>
      <c r="AU216" s="220" t="s">
        <v>91</v>
      </c>
      <c r="AV216" s="15" t="s">
        <v>211</v>
      </c>
      <c r="AW216" s="15" t="s">
        <v>33</v>
      </c>
      <c r="AX216" s="15" t="s">
        <v>87</v>
      </c>
      <c r="AY216" s="220" t="s">
        <v>205</v>
      </c>
    </row>
    <row r="217" s="12" customFormat="1" ht="22.8" customHeight="1">
      <c r="A217" s="12"/>
      <c r="B217" s="175"/>
      <c r="C217" s="12"/>
      <c r="D217" s="176" t="s">
        <v>79</v>
      </c>
      <c r="E217" s="186" t="s">
        <v>244</v>
      </c>
      <c r="F217" s="186" t="s">
        <v>615</v>
      </c>
      <c r="G217" s="12"/>
      <c r="H217" s="12"/>
      <c r="I217" s="178"/>
      <c r="J217" s="187">
        <f>BK217</f>
        <v>0</v>
      </c>
      <c r="K217" s="12"/>
      <c r="L217" s="175"/>
      <c r="M217" s="180"/>
      <c r="N217" s="181"/>
      <c r="O217" s="181"/>
      <c r="P217" s="182">
        <f>SUM(P218:P272)</f>
        <v>0</v>
      </c>
      <c r="Q217" s="181"/>
      <c r="R217" s="182">
        <f>SUM(R218:R272)</f>
        <v>13.481173719999998</v>
      </c>
      <c r="S217" s="181"/>
      <c r="T217" s="183">
        <f>SUM(T218:T272)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6" t="s">
        <v>87</v>
      </c>
      <c r="AT217" s="184" t="s">
        <v>79</v>
      </c>
      <c r="AU217" s="184" t="s">
        <v>87</v>
      </c>
      <c r="AY217" s="176" t="s">
        <v>205</v>
      </c>
      <c r="BK217" s="185">
        <f>SUM(BK218:BK272)</f>
        <v>0</v>
      </c>
    </row>
    <row r="218" s="2" customFormat="1" ht="37.8" customHeight="1">
      <c r="A218" s="38"/>
      <c r="B218" s="188"/>
      <c r="C218" s="189" t="s">
        <v>395</v>
      </c>
      <c r="D218" s="189" t="s">
        <v>207</v>
      </c>
      <c r="E218" s="190" t="s">
        <v>2573</v>
      </c>
      <c r="F218" s="191" t="s">
        <v>2574</v>
      </c>
      <c r="G218" s="192" t="s">
        <v>265</v>
      </c>
      <c r="H218" s="193">
        <v>56.100000000000001</v>
      </c>
      <c r="I218" s="194"/>
      <c r="J218" s="193">
        <f>ROUND(I218*H218,3)</f>
        <v>0</v>
      </c>
      <c r="K218" s="195"/>
      <c r="L218" s="39"/>
      <c r="M218" s="196" t="s">
        <v>1</v>
      </c>
      <c r="N218" s="197" t="s">
        <v>46</v>
      </c>
      <c r="O218" s="82"/>
      <c r="P218" s="198">
        <f>O218*H218</f>
        <v>0</v>
      </c>
      <c r="Q218" s="198">
        <v>0.0062100000000000002</v>
      </c>
      <c r="R218" s="198">
        <f>Q218*H218</f>
        <v>0.348381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211</v>
      </c>
      <c r="AT218" s="200" t="s">
        <v>207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211</v>
      </c>
      <c r="BM218" s="200" t="s">
        <v>2575</v>
      </c>
    </row>
    <row r="219" s="14" customFormat="1">
      <c r="A219" s="14"/>
      <c r="B219" s="211"/>
      <c r="C219" s="14"/>
      <c r="D219" s="204" t="s">
        <v>213</v>
      </c>
      <c r="E219" s="212" t="s">
        <v>1</v>
      </c>
      <c r="F219" s="213" t="s">
        <v>2576</v>
      </c>
      <c r="G219" s="14"/>
      <c r="H219" s="214">
        <v>56.100000000000001</v>
      </c>
      <c r="I219" s="215"/>
      <c r="J219" s="14"/>
      <c r="K219" s="14"/>
      <c r="L219" s="211"/>
      <c r="M219" s="216"/>
      <c r="N219" s="217"/>
      <c r="O219" s="217"/>
      <c r="P219" s="217"/>
      <c r="Q219" s="217"/>
      <c r="R219" s="217"/>
      <c r="S219" s="217"/>
      <c r="T219" s="21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2" t="s">
        <v>213</v>
      </c>
      <c r="AU219" s="212" t="s">
        <v>91</v>
      </c>
      <c r="AV219" s="14" t="s">
        <v>91</v>
      </c>
      <c r="AW219" s="14" t="s">
        <v>33</v>
      </c>
      <c r="AX219" s="14" t="s">
        <v>80</v>
      </c>
      <c r="AY219" s="212" t="s">
        <v>205</v>
      </c>
    </row>
    <row r="220" s="15" customFormat="1">
      <c r="A220" s="15"/>
      <c r="B220" s="219"/>
      <c r="C220" s="15"/>
      <c r="D220" s="204" t="s">
        <v>213</v>
      </c>
      <c r="E220" s="220" t="s">
        <v>1</v>
      </c>
      <c r="F220" s="221" t="s">
        <v>216</v>
      </c>
      <c r="G220" s="15"/>
      <c r="H220" s="222">
        <v>56.100000000000001</v>
      </c>
      <c r="I220" s="223"/>
      <c r="J220" s="15"/>
      <c r="K220" s="15"/>
      <c r="L220" s="219"/>
      <c r="M220" s="224"/>
      <c r="N220" s="225"/>
      <c r="O220" s="225"/>
      <c r="P220" s="225"/>
      <c r="Q220" s="225"/>
      <c r="R220" s="225"/>
      <c r="S220" s="225"/>
      <c r="T220" s="22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20" t="s">
        <v>213</v>
      </c>
      <c r="AU220" s="220" t="s">
        <v>91</v>
      </c>
      <c r="AV220" s="15" t="s">
        <v>211</v>
      </c>
      <c r="AW220" s="15" t="s">
        <v>33</v>
      </c>
      <c r="AX220" s="15" t="s">
        <v>87</v>
      </c>
      <c r="AY220" s="220" t="s">
        <v>205</v>
      </c>
    </row>
    <row r="221" s="2" customFormat="1" ht="24.15" customHeight="1">
      <c r="A221" s="38"/>
      <c r="B221" s="188"/>
      <c r="C221" s="189" t="s">
        <v>401</v>
      </c>
      <c r="D221" s="189" t="s">
        <v>207</v>
      </c>
      <c r="E221" s="190" t="s">
        <v>2577</v>
      </c>
      <c r="F221" s="191" t="s">
        <v>2578</v>
      </c>
      <c r="G221" s="192" t="s">
        <v>265</v>
      </c>
      <c r="H221" s="193">
        <v>56.100000000000001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0.0062129999999999998</v>
      </c>
      <c r="R221" s="198">
        <f>Q221*H221</f>
        <v>0.34854930000000001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2579</v>
      </c>
    </row>
    <row r="222" s="2" customFormat="1" ht="24.15" customHeight="1">
      <c r="A222" s="38"/>
      <c r="B222" s="188"/>
      <c r="C222" s="189" t="s">
        <v>408</v>
      </c>
      <c r="D222" s="189" t="s">
        <v>207</v>
      </c>
      <c r="E222" s="190" t="s">
        <v>617</v>
      </c>
      <c r="F222" s="191" t="s">
        <v>618</v>
      </c>
      <c r="G222" s="192" t="s">
        <v>265</v>
      </c>
      <c r="H222" s="193">
        <v>56.100000000000001</v>
      </c>
      <c r="I222" s="194"/>
      <c r="J222" s="193">
        <f>ROUND(I222*H222,3)</f>
        <v>0</v>
      </c>
      <c r="K222" s="195"/>
      <c r="L222" s="39"/>
      <c r="M222" s="196" t="s">
        <v>1</v>
      </c>
      <c r="N222" s="197" t="s">
        <v>46</v>
      </c>
      <c r="O222" s="82"/>
      <c r="P222" s="198">
        <f>O222*H222</f>
        <v>0</v>
      </c>
      <c r="Q222" s="198">
        <v>0.00042999999999999999</v>
      </c>
      <c r="R222" s="198">
        <f>Q222*H222</f>
        <v>0.024122999999999999</v>
      </c>
      <c r="S222" s="198">
        <v>0</v>
      </c>
      <c r="T222" s="199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0" t="s">
        <v>211</v>
      </c>
      <c r="AT222" s="200" t="s">
        <v>207</v>
      </c>
      <c r="AU222" s="200" t="s">
        <v>91</v>
      </c>
      <c r="AY222" s="19" t="s">
        <v>205</v>
      </c>
      <c r="BE222" s="201">
        <f>IF(N222="základná",J222,0)</f>
        <v>0</v>
      </c>
      <c r="BF222" s="201">
        <f>IF(N222="znížená",J222,0)</f>
        <v>0</v>
      </c>
      <c r="BG222" s="201">
        <f>IF(N222="zákl. prenesená",J222,0)</f>
        <v>0</v>
      </c>
      <c r="BH222" s="201">
        <f>IF(N222="zníž. prenesená",J222,0)</f>
        <v>0</v>
      </c>
      <c r="BI222" s="201">
        <f>IF(N222="nulová",J222,0)</f>
        <v>0</v>
      </c>
      <c r="BJ222" s="19" t="s">
        <v>91</v>
      </c>
      <c r="BK222" s="202">
        <f>ROUND(I222*H222,3)</f>
        <v>0</v>
      </c>
      <c r="BL222" s="19" t="s">
        <v>211</v>
      </c>
      <c r="BM222" s="200" t="s">
        <v>2580</v>
      </c>
    </row>
    <row r="223" s="2" customFormat="1" ht="24.15" customHeight="1">
      <c r="A223" s="38"/>
      <c r="B223" s="188"/>
      <c r="C223" s="189" t="s">
        <v>414</v>
      </c>
      <c r="D223" s="189" t="s">
        <v>207</v>
      </c>
      <c r="E223" s="190" t="s">
        <v>2581</v>
      </c>
      <c r="F223" s="191" t="s">
        <v>2582</v>
      </c>
      <c r="G223" s="192" t="s">
        <v>265</v>
      </c>
      <c r="H223" s="193">
        <v>56.100000000000001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46</v>
      </c>
      <c r="O223" s="82"/>
      <c r="P223" s="198">
        <f>O223*H223</f>
        <v>0</v>
      </c>
      <c r="Q223" s="198">
        <v>0.00232</v>
      </c>
      <c r="R223" s="198">
        <f>Q223*H223</f>
        <v>0.13015200000000002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211</v>
      </c>
      <c r="AT223" s="200" t="s">
        <v>207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211</v>
      </c>
      <c r="BM223" s="200" t="s">
        <v>2583</v>
      </c>
    </row>
    <row r="224" s="2" customFormat="1" ht="24.15" customHeight="1">
      <c r="A224" s="38"/>
      <c r="B224" s="188"/>
      <c r="C224" s="189" t="s">
        <v>419</v>
      </c>
      <c r="D224" s="189" t="s">
        <v>207</v>
      </c>
      <c r="E224" s="190" t="s">
        <v>2584</v>
      </c>
      <c r="F224" s="191" t="s">
        <v>2585</v>
      </c>
      <c r="G224" s="192" t="s">
        <v>265</v>
      </c>
      <c r="H224" s="193">
        <v>68.165000000000006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46</v>
      </c>
      <c r="O224" s="82"/>
      <c r="P224" s="198">
        <f>O224*H224</f>
        <v>0</v>
      </c>
      <c r="Q224" s="198">
        <v>0.0064000000000000003</v>
      </c>
      <c r="R224" s="198">
        <f>Q224*H224</f>
        <v>0.43625600000000009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211</v>
      </c>
      <c r="AT224" s="200" t="s">
        <v>207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2586</v>
      </c>
    </row>
    <row r="225" s="14" customFormat="1">
      <c r="A225" s="14"/>
      <c r="B225" s="211"/>
      <c r="C225" s="14"/>
      <c r="D225" s="204" t="s">
        <v>213</v>
      </c>
      <c r="E225" s="212" t="s">
        <v>1</v>
      </c>
      <c r="F225" s="213" t="s">
        <v>2587</v>
      </c>
      <c r="G225" s="14"/>
      <c r="H225" s="214">
        <v>68.165000000000006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33</v>
      </c>
      <c r="AX225" s="14" t="s">
        <v>80</v>
      </c>
      <c r="AY225" s="212" t="s">
        <v>205</v>
      </c>
    </row>
    <row r="226" s="15" customFormat="1">
      <c r="A226" s="15"/>
      <c r="B226" s="219"/>
      <c r="C226" s="15"/>
      <c r="D226" s="204" t="s">
        <v>213</v>
      </c>
      <c r="E226" s="220" t="s">
        <v>1</v>
      </c>
      <c r="F226" s="221" t="s">
        <v>216</v>
      </c>
      <c r="G226" s="15"/>
      <c r="H226" s="222">
        <v>68.165000000000006</v>
      </c>
      <c r="I226" s="223"/>
      <c r="J226" s="15"/>
      <c r="K226" s="15"/>
      <c r="L226" s="219"/>
      <c r="M226" s="224"/>
      <c r="N226" s="225"/>
      <c r="O226" s="225"/>
      <c r="P226" s="225"/>
      <c r="Q226" s="225"/>
      <c r="R226" s="225"/>
      <c r="S226" s="225"/>
      <c r="T226" s="22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0" t="s">
        <v>213</v>
      </c>
      <c r="AU226" s="220" t="s">
        <v>91</v>
      </c>
      <c r="AV226" s="15" t="s">
        <v>211</v>
      </c>
      <c r="AW226" s="15" t="s">
        <v>33</v>
      </c>
      <c r="AX226" s="15" t="s">
        <v>87</v>
      </c>
      <c r="AY226" s="220" t="s">
        <v>205</v>
      </c>
    </row>
    <row r="227" s="2" customFormat="1" ht="24.15" customHeight="1">
      <c r="A227" s="38"/>
      <c r="B227" s="188"/>
      <c r="C227" s="189" t="s">
        <v>423</v>
      </c>
      <c r="D227" s="189" t="s">
        <v>207</v>
      </c>
      <c r="E227" s="190" t="s">
        <v>2584</v>
      </c>
      <c r="F227" s="191" t="s">
        <v>2585</v>
      </c>
      <c r="G227" s="192" t="s">
        <v>265</v>
      </c>
      <c r="H227" s="193">
        <v>68.165000000000006</v>
      </c>
      <c r="I227" s="194"/>
      <c r="J227" s="193">
        <f>ROUND(I227*H227,3)</f>
        <v>0</v>
      </c>
      <c r="K227" s="195"/>
      <c r="L227" s="39"/>
      <c r="M227" s="196" t="s">
        <v>1</v>
      </c>
      <c r="N227" s="197" t="s">
        <v>46</v>
      </c>
      <c r="O227" s="82"/>
      <c r="P227" s="198">
        <f>O227*H227</f>
        <v>0</v>
      </c>
      <c r="Q227" s="198">
        <v>0.0064000000000000003</v>
      </c>
      <c r="R227" s="198">
        <f>Q227*H227</f>
        <v>0.43625600000000009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211</v>
      </c>
      <c r="AT227" s="200" t="s">
        <v>207</v>
      </c>
      <c r="AU227" s="200" t="s">
        <v>91</v>
      </c>
      <c r="AY227" s="19" t="s">
        <v>205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91</v>
      </c>
      <c r="BK227" s="202">
        <f>ROUND(I227*H227,3)</f>
        <v>0</v>
      </c>
      <c r="BL227" s="19" t="s">
        <v>211</v>
      </c>
      <c r="BM227" s="200" t="s">
        <v>2588</v>
      </c>
    </row>
    <row r="228" s="2" customFormat="1" ht="24.15" customHeight="1">
      <c r="A228" s="38"/>
      <c r="B228" s="188"/>
      <c r="C228" s="189" t="s">
        <v>443</v>
      </c>
      <c r="D228" s="189" t="s">
        <v>207</v>
      </c>
      <c r="E228" s="190" t="s">
        <v>629</v>
      </c>
      <c r="F228" s="191" t="s">
        <v>630</v>
      </c>
      <c r="G228" s="192" t="s">
        <v>265</v>
      </c>
      <c r="H228" s="193">
        <v>68.165000000000006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46</v>
      </c>
      <c r="O228" s="82"/>
      <c r="P228" s="198">
        <f>O228*H228</f>
        <v>0</v>
      </c>
      <c r="Q228" s="198">
        <v>0.00042999999999999999</v>
      </c>
      <c r="R228" s="198">
        <f>Q228*H228</f>
        <v>0.029310950000000002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211</v>
      </c>
      <c r="AT228" s="200" t="s">
        <v>207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211</v>
      </c>
      <c r="BM228" s="200" t="s">
        <v>2589</v>
      </c>
    </row>
    <row r="229" s="2" customFormat="1" ht="24.15" customHeight="1">
      <c r="A229" s="38"/>
      <c r="B229" s="188"/>
      <c r="C229" s="189" t="s">
        <v>461</v>
      </c>
      <c r="D229" s="189" t="s">
        <v>207</v>
      </c>
      <c r="E229" s="190" t="s">
        <v>2590</v>
      </c>
      <c r="F229" s="191" t="s">
        <v>2591</v>
      </c>
      <c r="G229" s="192" t="s">
        <v>265</v>
      </c>
      <c r="H229" s="193">
        <v>68.165000000000006</v>
      </c>
      <c r="I229" s="194"/>
      <c r="J229" s="193">
        <f>ROUND(I229*H229,3)</f>
        <v>0</v>
      </c>
      <c r="K229" s="195"/>
      <c r="L229" s="39"/>
      <c r="M229" s="196" t="s">
        <v>1</v>
      </c>
      <c r="N229" s="197" t="s">
        <v>46</v>
      </c>
      <c r="O229" s="82"/>
      <c r="P229" s="198">
        <f>O229*H229</f>
        <v>0</v>
      </c>
      <c r="Q229" s="198">
        <v>0.00232</v>
      </c>
      <c r="R229" s="198">
        <f>Q229*H229</f>
        <v>0.15814280000000003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211</v>
      </c>
      <c r="AT229" s="200" t="s">
        <v>207</v>
      </c>
      <c r="AU229" s="200" t="s">
        <v>91</v>
      </c>
      <c r="AY229" s="19" t="s">
        <v>205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91</v>
      </c>
      <c r="BK229" s="202">
        <f>ROUND(I229*H229,3)</f>
        <v>0</v>
      </c>
      <c r="BL229" s="19" t="s">
        <v>211</v>
      </c>
      <c r="BM229" s="200" t="s">
        <v>2592</v>
      </c>
    </row>
    <row r="230" s="2" customFormat="1" ht="24.15" customHeight="1">
      <c r="A230" s="38"/>
      <c r="B230" s="188"/>
      <c r="C230" s="189" t="s">
        <v>465</v>
      </c>
      <c r="D230" s="189" t="s">
        <v>207</v>
      </c>
      <c r="E230" s="190" t="s">
        <v>698</v>
      </c>
      <c r="F230" s="191" t="s">
        <v>699</v>
      </c>
      <c r="G230" s="192" t="s">
        <v>265</v>
      </c>
      <c r="H230" s="193">
        <v>15.033</v>
      </c>
      <c r="I230" s="194"/>
      <c r="J230" s="193">
        <f>ROUND(I230*H230,3)</f>
        <v>0</v>
      </c>
      <c r="K230" s="195"/>
      <c r="L230" s="39"/>
      <c r="M230" s="196" t="s">
        <v>1</v>
      </c>
      <c r="N230" s="197" t="s">
        <v>46</v>
      </c>
      <c r="O230" s="82"/>
      <c r="P230" s="198">
        <f>O230*H230</f>
        <v>0</v>
      </c>
      <c r="Q230" s="198">
        <v>0.00023000000000000001</v>
      </c>
      <c r="R230" s="198">
        <f>Q230*H230</f>
        <v>0.00345759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211</v>
      </c>
      <c r="AT230" s="200" t="s">
        <v>207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211</v>
      </c>
      <c r="BM230" s="200" t="s">
        <v>2593</v>
      </c>
    </row>
    <row r="231" s="13" customFormat="1">
      <c r="A231" s="13"/>
      <c r="B231" s="203"/>
      <c r="C231" s="13"/>
      <c r="D231" s="204" t="s">
        <v>213</v>
      </c>
      <c r="E231" s="205" t="s">
        <v>1</v>
      </c>
      <c r="F231" s="206" t="s">
        <v>684</v>
      </c>
      <c r="G231" s="13"/>
      <c r="H231" s="205" t="s">
        <v>1</v>
      </c>
      <c r="I231" s="207"/>
      <c r="J231" s="13"/>
      <c r="K231" s="13"/>
      <c r="L231" s="203"/>
      <c r="M231" s="208"/>
      <c r="N231" s="209"/>
      <c r="O231" s="209"/>
      <c r="P231" s="209"/>
      <c r="Q231" s="209"/>
      <c r="R231" s="209"/>
      <c r="S231" s="209"/>
      <c r="T231" s="21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5" t="s">
        <v>213</v>
      </c>
      <c r="AU231" s="205" t="s">
        <v>91</v>
      </c>
      <c r="AV231" s="13" t="s">
        <v>87</v>
      </c>
      <c r="AW231" s="13" t="s">
        <v>33</v>
      </c>
      <c r="AX231" s="13" t="s">
        <v>80</v>
      </c>
      <c r="AY231" s="205" t="s">
        <v>205</v>
      </c>
    </row>
    <row r="232" s="14" customFormat="1">
      <c r="A232" s="14"/>
      <c r="B232" s="211"/>
      <c r="C232" s="14"/>
      <c r="D232" s="204" t="s">
        <v>213</v>
      </c>
      <c r="E232" s="212" t="s">
        <v>1</v>
      </c>
      <c r="F232" s="213" t="s">
        <v>2594</v>
      </c>
      <c r="G232" s="14"/>
      <c r="H232" s="214">
        <v>15.033</v>
      </c>
      <c r="I232" s="215"/>
      <c r="J232" s="14"/>
      <c r="K232" s="14"/>
      <c r="L232" s="211"/>
      <c r="M232" s="216"/>
      <c r="N232" s="217"/>
      <c r="O232" s="217"/>
      <c r="P232" s="217"/>
      <c r="Q232" s="217"/>
      <c r="R232" s="217"/>
      <c r="S232" s="217"/>
      <c r="T232" s="21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2" t="s">
        <v>213</v>
      </c>
      <c r="AU232" s="212" t="s">
        <v>91</v>
      </c>
      <c r="AV232" s="14" t="s">
        <v>91</v>
      </c>
      <c r="AW232" s="14" t="s">
        <v>33</v>
      </c>
      <c r="AX232" s="14" t="s">
        <v>80</v>
      </c>
      <c r="AY232" s="212" t="s">
        <v>205</v>
      </c>
    </row>
    <row r="233" s="15" customFormat="1">
      <c r="A233" s="15"/>
      <c r="B233" s="219"/>
      <c r="C233" s="15"/>
      <c r="D233" s="204" t="s">
        <v>213</v>
      </c>
      <c r="E233" s="220" t="s">
        <v>1</v>
      </c>
      <c r="F233" s="221" t="s">
        <v>216</v>
      </c>
      <c r="G233" s="15"/>
      <c r="H233" s="222">
        <v>15.033</v>
      </c>
      <c r="I233" s="223"/>
      <c r="J233" s="15"/>
      <c r="K233" s="15"/>
      <c r="L233" s="219"/>
      <c r="M233" s="224"/>
      <c r="N233" s="225"/>
      <c r="O233" s="225"/>
      <c r="P233" s="225"/>
      <c r="Q233" s="225"/>
      <c r="R233" s="225"/>
      <c r="S233" s="225"/>
      <c r="T233" s="22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20" t="s">
        <v>213</v>
      </c>
      <c r="AU233" s="220" t="s">
        <v>91</v>
      </c>
      <c r="AV233" s="15" t="s">
        <v>211</v>
      </c>
      <c r="AW233" s="15" t="s">
        <v>33</v>
      </c>
      <c r="AX233" s="15" t="s">
        <v>87</v>
      </c>
      <c r="AY233" s="220" t="s">
        <v>205</v>
      </c>
    </row>
    <row r="234" s="2" customFormat="1" ht="24.15" customHeight="1">
      <c r="A234" s="38"/>
      <c r="B234" s="188"/>
      <c r="C234" s="189" t="s">
        <v>470</v>
      </c>
      <c r="D234" s="189" t="s">
        <v>207</v>
      </c>
      <c r="E234" s="190" t="s">
        <v>2595</v>
      </c>
      <c r="F234" s="191" t="s">
        <v>2596</v>
      </c>
      <c r="G234" s="192" t="s">
        <v>265</v>
      </c>
      <c r="H234" s="193">
        <v>15.033</v>
      </c>
      <c r="I234" s="194"/>
      <c r="J234" s="193">
        <f>ROUND(I234*H234,3)</f>
        <v>0</v>
      </c>
      <c r="K234" s="195"/>
      <c r="L234" s="39"/>
      <c r="M234" s="196" t="s">
        <v>1</v>
      </c>
      <c r="N234" s="197" t="s">
        <v>46</v>
      </c>
      <c r="O234" s="82"/>
      <c r="P234" s="198">
        <f>O234*H234</f>
        <v>0</v>
      </c>
      <c r="Q234" s="198">
        <v>0.00232</v>
      </c>
      <c r="R234" s="198">
        <f>Q234*H234</f>
        <v>0.034876560000000001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211</v>
      </c>
      <c r="AT234" s="200" t="s">
        <v>207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211</v>
      </c>
      <c r="BM234" s="200" t="s">
        <v>2597</v>
      </c>
    </row>
    <row r="235" s="2" customFormat="1" ht="33" customHeight="1">
      <c r="A235" s="38"/>
      <c r="B235" s="188"/>
      <c r="C235" s="189" t="s">
        <v>476</v>
      </c>
      <c r="D235" s="189" t="s">
        <v>207</v>
      </c>
      <c r="E235" s="190" t="s">
        <v>2598</v>
      </c>
      <c r="F235" s="191" t="s">
        <v>2599</v>
      </c>
      <c r="G235" s="192" t="s">
        <v>265</v>
      </c>
      <c r="H235" s="193">
        <v>6.5049999999999999</v>
      </c>
      <c r="I235" s="194"/>
      <c r="J235" s="193">
        <f>ROUND(I235*H235,3)</f>
        <v>0</v>
      </c>
      <c r="K235" s="195"/>
      <c r="L235" s="39"/>
      <c r="M235" s="196" t="s">
        <v>1</v>
      </c>
      <c r="N235" s="197" t="s">
        <v>46</v>
      </c>
      <c r="O235" s="82"/>
      <c r="P235" s="198">
        <f>O235*H235</f>
        <v>0</v>
      </c>
      <c r="Q235" s="198">
        <v>0.01136</v>
      </c>
      <c r="R235" s="198">
        <f>Q235*H235</f>
        <v>0.073896799999999999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211</v>
      </c>
      <c r="AT235" s="200" t="s">
        <v>207</v>
      </c>
      <c r="AU235" s="200" t="s">
        <v>91</v>
      </c>
      <c r="AY235" s="19" t="s">
        <v>205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91</v>
      </c>
      <c r="BK235" s="202">
        <f>ROUND(I235*H235,3)</f>
        <v>0</v>
      </c>
      <c r="BL235" s="19" t="s">
        <v>211</v>
      </c>
      <c r="BM235" s="200" t="s">
        <v>2600</v>
      </c>
    </row>
    <row r="236" s="13" customFormat="1">
      <c r="A236" s="13"/>
      <c r="B236" s="203"/>
      <c r="C236" s="13"/>
      <c r="D236" s="204" t="s">
        <v>213</v>
      </c>
      <c r="E236" s="205" t="s">
        <v>1</v>
      </c>
      <c r="F236" s="206" t="s">
        <v>2601</v>
      </c>
      <c r="G236" s="13"/>
      <c r="H236" s="205" t="s">
        <v>1</v>
      </c>
      <c r="I236" s="207"/>
      <c r="J236" s="13"/>
      <c r="K236" s="13"/>
      <c r="L236" s="203"/>
      <c r="M236" s="208"/>
      <c r="N236" s="209"/>
      <c r="O236" s="209"/>
      <c r="P236" s="209"/>
      <c r="Q236" s="209"/>
      <c r="R236" s="209"/>
      <c r="S236" s="209"/>
      <c r="T236" s="21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5" t="s">
        <v>213</v>
      </c>
      <c r="AU236" s="205" t="s">
        <v>91</v>
      </c>
      <c r="AV236" s="13" t="s">
        <v>87</v>
      </c>
      <c r="AW236" s="13" t="s">
        <v>33</v>
      </c>
      <c r="AX236" s="13" t="s">
        <v>80</v>
      </c>
      <c r="AY236" s="205" t="s">
        <v>205</v>
      </c>
    </row>
    <row r="237" s="14" customFormat="1">
      <c r="A237" s="14"/>
      <c r="B237" s="211"/>
      <c r="C237" s="14"/>
      <c r="D237" s="204" t="s">
        <v>213</v>
      </c>
      <c r="E237" s="212" t="s">
        <v>1</v>
      </c>
      <c r="F237" s="213" t="s">
        <v>2602</v>
      </c>
      <c r="G237" s="14"/>
      <c r="H237" s="214">
        <v>6.5049999999999999</v>
      </c>
      <c r="I237" s="215"/>
      <c r="J237" s="14"/>
      <c r="K237" s="14"/>
      <c r="L237" s="211"/>
      <c r="M237" s="216"/>
      <c r="N237" s="217"/>
      <c r="O237" s="217"/>
      <c r="P237" s="217"/>
      <c r="Q237" s="217"/>
      <c r="R237" s="217"/>
      <c r="S237" s="217"/>
      <c r="T237" s="21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2" t="s">
        <v>213</v>
      </c>
      <c r="AU237" s="212" t="s">
        <v>91</v>
      </c>
      <c r="AV237" s="14" t="s">
        <v>91</v>
      </c>
      <c r="AW237" s="14" t="s">
        <v>33</v>
      </c>
      <c r="AX237" s="14" t="s">
        <v>80</v>
      </c>
      <c r="AY237" s="212" t="s">
        <v>205</v>
      </c>
    </row>
    <row r="238" s="15" customFormat="1">
      <c r="A238" s="15"/>
      <c r="B238" s="219"/>
      <c r="C238" s="15"/>
      <c r="D238" s="204" t="s">
        <v>213</v>
      </c>
      <c r="E238" s="220" t="s">
        <v>1</v>
      </c>
      <c r="F238" s="221" t="s">
        <v>216</v>
      </c>
      <c r="G238" s="15"/>
      <c r="H238" s="222">
        <v>6.5049999999999999</v>
      </c>
      <c r="I238" s="223"/>
      <c r="J238" s="15"/>
      <c r="K238" s="15"/>
      <c r="L238" s="219"/>
      <c r="M238" s="224"/>
      <c r="N238" s="225"/>
      <c r="O238" s="225"/>
      <c r="P238" s="225"/>
      <c r="Q238" s="225"/>
      <c r="R238" s="225"/>
      <c r="S238" s="225"/>
      <c r="T238" s="22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20" t="s">
        <v>213</v>
      </c>
      <c r="AU238" s="220" t="s">
        <v>91</v>
      </c>
      <c r="AV238" s="15" t="s">
        <v>211</v>
      </c>
      <c r="AW238" s="15" t="s">
        <v>33</v>
      </c>
      <c r="AX238" s="15" t="s">
        <v>87</v>
      </c>
      <c r="AY238" s="220" t="s">
        <v>205</v>
      </c>
    </row>
    <row r="239" s="2" customFormat="1" ht="33" customHeight="1">
      <c r="A239" s="38"/>
      <c r="B239" s="188"/>
      <c r="C239" s="189" t="s">
        <v>483</v>
      </c>
      <c r="D239" s="189" t="s">
        <v>207</v>
      </c>
      <c r="E239" s="190" t="s">
        <v>2603</v>
      </c>
      <c r="F239" s="191" t="s">
        <v>2604</v>
      </c>
      <c r="G239" s="192" t="s">
        <v>265</v>
      </c>
      <c r="H239" s="193">
        <v>4.9699999999999998</v>
      </c>
      <c r="I239" s="194"/>
      <c r="J239" s="193">
        <f>ROUND(I239*H239,3)</f>
        <v>0</v>
      </c>
      <c r="K239" s="195"/>
      <c r="L239" s="39"/>
      <c r="M239" s="196" t="s">
        <v>1</v>
      </c>
      <c r="N239" s="197" t="s">
        <v>46</v>
      </c>
      <c r="O239" s="82"/>
      <c r="P239" s="198">
        <f>O239*H239</f>
        <v>0</v>
      </c>
      <c r="Q239" s="198">
        <v>0.014630000000000001</v>
      </c>
      <c r="R239" s="198">
        <f>Q239*H239</f>
        <v>0.072711100000000001</v>
      </c>
      <c r="S239" s="198">
        <v>0</v>
      </c>
      <c r="T239" s="19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0" t="s">
        <v>211</v>
      </c>
      <c r="AT239" s="200" t="s">
        <v>207</v>
      </c>
      <c r="AU239" s="200" t="s">
        <v>91</v>
      </c>
      <c r="AY239" s="19" t="s">
        <v>205</v>
      </c>
      <c r="BE239" s="201">
        <f>IF(N239="základná",J239,0)</f>
        <v>0</v>
      </c>
      <c r="BF239" s="201">
        <f>IF(N239="znížená",J239,0)</f>
        <v>0</v>
      </c>
      <c r="BG239" s="201">
        <f>IF(N239="zákl. prenesená",J239,0)</f>
        <v>0</v>
      </c>
      <c r="BH239" s="201">
        <f>IF(N239="zníž. prenesená",J239,0)</f>
        <v>0</v>
      </c>
      <c r="BI239" s="201">
        <f>IF(N239="nulová",J239,0)</f>
        <v>0</v>
      </c>
      <c r="BJ239" s="19" t="s">
        <v>91</v>
      </c>
      <c r="BK239" s="202">
        <f>ROUND(I239*H239,3)</f>
        <v>0</v>
      </c>
      <c r="BL239" s="19" t="s">
        <v>211</v>
      </c>
      <c r="BM239" s="200" t="s">
        <v>2605</v>
      </c>
    </row>
    <row r="240" s="13" customFormat="1">
      <c r="A240" s="13"/>
      <c r="B240" s="203"/>
      <c r="C240" s="13"/>
      <c r="D240" s="204" t="s">
        <v>213</v>
      </c>
      <c r="E240" s="205" t="s">
        <v>1</v>
      </c>
      <c r="F240" s="206" t="s">
        <v>2606</v>
      </c>
      <c r="G240" s="13"/>
      <c r="H240" s="205" t="s">
        <v>1</v>
      </c>
      <c r="I240" s="207"/>
      <c r="J240" s="13"/>
      <c r="K240" s="13"/>
      <c r="L240" s="203"/>
      <c r="M240" s="208"/>
      <c r="N240" s="209"/>
      <c r="O240" s="209"/>
      <c r="P240" s="209"/>
      <c r="Q240" s="209"/>
      <c r="R240" s="209"/>
      <c r="S240" s="209"/>
      <c r="T240" s="21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5" t="s">
        <v>213</v>
      </c>
      <c r="AU240" s="205" t="s">
        <v>91</v>
      </c>
      <c r="AV240" s="13" t="s">
        <v>87</v>
      </c>
      <c r="AW240" s="13" t="s">
        <v>33</v>
      </c>
      <c r="AX240" s="13" t="s">
        <v>80</v>
      </c>
      <c r="AY240" s="205" t="s">
        <v>205</v>
      </c>
    </row>
    <row r="241" s="14" customFormat="1">
      <c r="A241" s="14"/>
      <c r="B241" s="211"/>
      <c r="C241" s="14"/>
      <c r="D241" s="204" t="s">
        <v>213</v>
      </c>
      <c r="E241" s="212" t="s">
        <v>1</v>
      </c>
      <c r="F241" s="213" t="s">
        <v>2607</v>
      </c>
      <c r="G241" s="14"/>
      <c r="H241" s="214">
        <v>4.9699999999999998</v>
      </c>
      <c r="I241" s="215"/>
      <c r="J241" s="14"/>
      <c r="K241" s="14"/>
      <c r="L241" s="211"/>
      <c r="M241" s="216"/>
      <c r="N241" s="217"/>
      <c r="O241" s="217"/>
      <c r="P241" s="217"/>
      <c r="Q241" s="217"/>
      <c r="R241" s="217"/>
      <c r="S241" s="217"/>
      <c r="T241" s="21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2" t="s">
        <v>213</v>
      </c>
      <c r="AU241" s="212" t="s">
        <v>91</v>
      </c>
      <c r="AV241" s="14" t="s">
        <v>91</v>
      </c>
      <c r="AW241" s="14" t="s">
        <v>33</v>
      </c>
      <c r="AX241" s="14" t="s">
        <v>80</v>
      </c>
      <c r="AY241" s="212" t="s">
        <v>205</v>
      </c>
    </row>
    <row r="242" s="15" customFormat="1">
      <c r="A242" s="15"/>
      <c r="B242" s="219"/>
      <c r="C242" s="15"/>
      <c r="D242" s="204" t="s">
        <v>213</v>
      </c>
      <c r="E242" s="220" t="s">
        <v>1</v>
      </c>
      <c r="F242" s="221" t="s">
        <v>216</v>
      </c>
      <c r="G242" s="15"/>
      <c r="H242" s="222">
        <v>4.9699999999999998</v>
      </c>
      <c r="I242" s="223"/>
      <c r="J242" s="15"/>
      <c r="K242" s="15"/>
      <c r="L242" s="219"/>
      <c r="M242" s="224"/>
      <c r="N242" s="225"/>
      <c r="O242" s="225"/>
      <c r="P242" s="225"/>
      <c r="Q242" s="225"/>
      <c r="R242" s="225"/>
      <c r="S242" s="225"/>
      <c r="T242" s="22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20" t="s">
        <v>213</v>
      </c>
      <c r="AU242" s="220" t="s">
        <v>91</v>
      </c>
      <c r="AV242" s="15" t="s">
        <v>211</v>
      </c>
      <c r="AW242" s="15" t="s">
        <v>33</v>
      </c>
      <c r="AX242" s="15" t="s">
        <v>87</v>
      </c>
      <c r="AY242" s="220" t="s">
        <v>205</v>
      </c>
    </row>
    <row r="243" s="2" customFormat="1" ht="24.15" customHeight="1">
      <c r="A243" s="38"/>
      <c r="B243" s="188"/>
      <c r="C243" s="189" t="s">
        <v>489</v>
      </c>
      <c r="D243" s="189" t="s">
        <v>207</v>
      </c>
      <c r="E243" s="190" t="s">
        <v>2608</v>
      </c>
      <c r="F243" s="191" t="s">
        <v>2609</v>
      </c>
      <c r="G243" s="192" t="s">
        <v>265</v>
      </c>
      <c r="H243" s="193">
        <v>2.488</v>
      </c>
      <c r="I243" s="194"/>
      <c r="J243" s="193">
        <f>ROUND(I243*H243,3)</f>
        <v>0</v>
      </c>
      <c r="K243" s="195"/>
      <c r="L243" s="39"/>
      <c r="M243" s="196" t="s">
        <v>1</v>
      </c>
      <c r="N243" s="197" t="s">
        <v>46</v>
      </c>
      <c r="O243" s="82"/>
      <c r="P243" s="198">
        <f>O243*H243</f>
        <v>0</v>
      </c>
      <c r="Q243" s="198">
        <v>0.01023</v>
      </c>
      <c r="R243" s="198">
        <f>Q243*H243</f>
        <v>0.025452239999999998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211</v>
      </c>
      <c r="AT243" s="200" t="s">
        <v>207</v>
      </c>
      <c r="AU243" s="200" t="s">
        <v>91</v>
      </c>
      <c r="AY243" s="19" t="s">
        <v>205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91</v>
      </c>
      <c r="BK243" s="202">
        <f>ROUND(I243*H243,3)</f>
        <v>0</v>
      </c>
      <c r="BL243" s="19" t="s">
        <v>211</v>
      </c>
      <c r="BM243" s="200" t="s">
        <v>2610</v>
      </c>
    </row>
    <row r="244" s="13" customFormat="1">
      <c r="A244" s="13"/>
      <c r="B244" s="203"/>
      <c r="C244" s="13"/>
      <c r="D244" s="204" t="s">
        <v>213</v>
      </c>
      <c r="E244" s="205" t="s">
        <v>1</v>
      </c>
      <c r="F244" s="206" t="s">
        <v>704</v>
      </c>
      <c r="G244" s="13"/>
      <c r="H244" s="205" t="s">
        <v>1</v>
      </c>
      <c r="I244" s="207"/>
      <c r="J244" s="13"/>
      <c r="K244" s="13"/>
      <c r="L244" s="203"/>
      <c r="M244" s="208"/>
      <c r="N244" s="209"/>
      <c r="O244" s="209"/>
      <c r="P244" s="209"/>
      <c r="Q244" s="209"/>
      <c r="R244" s="209"/>
      <c r="S244" s="209"/>
      <c r="T244" s="21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5" t="s">
        <v>213</v>
      </c>
      <c r="AU244" s="205" t="s">
        <v>91</v>
      </c>
      <c r="AV244" s="13" t="s">
        <v>87</v>
      </c>
      <c r="AW244" s="13" t="s">
        <v>33</v>
      </c>
      <c r="AX244" s="13" t="s">
        <v>80</v>
      </c>
      <c r="AY244" s="205" t="s">
        <v>205</v>
      </c>
    </row>
    <row r="245" s="14" customFormat="1">
      <c r="A245" s="14"/>
      <c r="B245" s="211"/>
      <c r="C245" s="14"/>
      <c r="D245" s="204" t="s">
        <v>213</v>
      </c>
      <c r="E245" s="212" t="s">
        <v>1</v>
      </c>
      <c r="F245" s="213" t="s">
        <v>2611</v>
      </c>
      <c r="G245" s="14"/>
      <c r="H245" s="214">
        <v>2.488</v>
      </c>
      <c r="I245" s="215"/>
      <c r="J245" s="14"/>
      <c r="K245" s="14"/>
      <c r="L245" s="211"/>
      <c r="M245" s="216"/>
      <c r="N245" s="217"/>
      <c r="O245" s="217"/>
      <c r="P245" s="217"/>
      <c r="Q245" s="217"/>
      <c r="R245" s="217"/>
      <c r="S245" s="217"/>
      <c r="T245" s="21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2" t="s">
        <v>213</v>
      </c>
      <c r="AU245" s="212" t="s">
        <v>91</v>
      </c>
      <c r="AV245" s="14" t="s">
        <v>91</v>
      </c>
      <c r="AW245" s="14" t="s">
        <v>33</v>
      </c>
      <c r="AX245" s="14" t="s">
        <v>80</v>
      </c>
      <c r="AY245" s="212" t="s">
        <v>205</v>
      </c>
    </row>
    <row r="246" s="15" customFormat="1">
      <c r="A246" s="15"/>
      <c r="B246" s="219"/>
      <c r="C246" s="15"/>
      <c r="D246" s="204" t="s">
        <v>213</v>
      </c>
      <c r="E246" s="220" t="s">
        <v>1</v>
      </c>
      <c r="F246" s="221" t="s">
        <v>216</v>
      </c>
      <c r="G246" s="15"/>
      <c r="H246" s="222">
        <v>2.488</v>
      </c>
      <c r="I246" s="223"/>
      <c r="J246" s="15"/>
      <c r="K246" s="15"/>
      <c r="L246" s="219"/>
      <c r="M246" s="224"/>
      <c r="N246" s="225"/>
      <c r="O246" s="225"/>
      <c r="P246" s="225"/>
      <c r="Q246" s="225"/>
      <c r="R246" s="225"/>
      <c r="S246" s="225"/>
      <c r="T246" s="226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20" t="s">
        <v>213</v>
      </c>
      <c r="AU246" s="220" t="s">
        <v>91</v>
      </c>
      <c r="AV246" s="15" t="s">
        <v>211</v>
      </c>
      <c r="AW246" s="15" t="s">
        <v>33</v>
      </c>
      <c r="AX246" s="15" t="s">
        <v>87</v>
      </c>
      <c r="AY246" s="220" t="s">
        <v>205</v>
      </c>
    </row>
    <row r="247" s="2" customFormat="1" ht="24.15" customHeight="1">
      <c r="A247" s="38"/>
      <c r="B247" s="188"/>
      <c r="C247" s="189" t="s">
        <v>495</v>
      </c>
      <c r="D247" s="189" t="s">
        <v>207</v>
      </c>
      <c r="E247" s="190" t="s">
        <v>2612</v>
      </c>
      <c r="F247" s="191" t="s">
        <v>2613</v>
      </c>
      <c r="G247" s="192" t="s">
        <v>210</v>
      </c>
      <c r="H247" s="193">
        <v>4.6159999999999997</v>
      </c>
      <c r="I247" s="194"/>
      <c r="J247" s="193">
        <f>ROUND(I247*H247,3)</f>
        <v>0</v>
      </c>
      <c r="K247" s="195"/>
      <c r="L247" s="39"/>
      <c r="M247" s="196" t="s">
        <v>1</v>
      </c>
      <c r="N247" s="197" t="s">
        <v>46</v>
      </c>
      <c r="O247" s="82"/>
      <c r="P247" s="198">
        <f>O247*H247</f>
        <v>0</v>
      </c>
      <c r="Q247" s="198">
        <v>2.41648</v>
      </c>
      <c r="R247" s="198">
        <f>Q247*H247</f>
        <v>11.154471679999999</v>
      </c>
      <c r="S247" s="198">
        <v>0</v>
      </c>
      <c r="T247" s="199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00" t="s">
        <v>211</v>
      </c>
      <c r="AT247" s="200" t="s">
        <v>207</v>
      </c>
      <c r="AU247" s="200" t="s">
        <v>91</v>
      </c>
      <c r="AY247" s="19" t="s">
        <v>205</v>
      </c>
      <c r="BE247" s="201">
        <f>IF(N247="základná",J247,0)</f>
        <v>0</v>
      </c>
      <c r="BF247" s="201">
        <f>IF(N247="znížená",J247,0)</f>
        <v>0</v>
      </c>
      <c r="BG247" s="201">
        <f>IF(N247="zákl. prenesená",J247,0)</f>
        <v>0</v>
      </c>
      <c r="BH247" s="201">
        <f>IF(N247="zníž. prenesená",J247,0)</f>
        <v>0</v>
      </c>
      <c r="BI247" s="201">
        <f>IF(N247="nulová",J247,0)</f>
        <v>0</v>
      </c>
      <c r="BJ247" s="19" t="s">
        <v>91</v>
      </c>
      <c r="BK247" s="202">
        <f>ROUND(I247*H247,3)</f>
        <v>0</v>
      </c>
      <c r="BL247" s="19" t="s">
        <v>211</v>
      </c>
      <c r="BM247" s="200" t="s">
        <v>2614</v>
      </c>
    </row>
    <row r="248" s="14" customFormat="1">
      <c r="A248" s="14"/>
      <c r="B248" s="211"/>
      <c r="C248" s="14"/>
      <c r="D248" s="204" t="s">
        <v>213</v>
      </c>
      <c r="E248" s="212" t="s">
        <v>1</v>
      </c>
      <c r="F248" s="213" t="s">
        <v>2615</v>
      </c>
      <c r="G248" s="14"/>
      <c r="H248" s="214">
        <v>4.6159999999999997</v>
      </c>
      <c r="I248" s="215"/>
      <c r="J248" s="14"/>
      <c r="K248" s="14"/>
      <c r="L248" s="211"/>
      <c r="M248" s="216"/>
      <c r="N248" s="217"/>
      <c r="O248" s="217"/>
      <c r="P248" s="217"/>
      <c r="Q248" s="217"/>
      <c r="R248" s="217"/>
      <c r="S248" s="217"/>
      <c r="T248" s="21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12" t="s">
        <v>213</v>
      </c>
      <c r="AU248" s="212" t="s">
        <v>91</v>
      </c>
      <c r="AV248" s="14" t="s">
        <v>91</v>
      </c>
      <c r="AW248" s="14" t="s">
        <v>33</v>
      </c>
      <c r="AX248" s="14" t="s">
        <v>80</v>
      </c>
      <c r="AY248" s="212" t="s">
        <v>205</v>
      </c>
    </row>
    <row r="249" s="15" customFormat="1">
      <c r="A249" s="15"/>
      <c r="B249" s="219"/>
      <c r="C249" s="15"/>
      <c r="D249" s="204" t="s">
        <v>213</v>
      </c>
      <c r="E249" s="220" t="s">
        <v>1</v>
      </c>
      <c r="F249" s="221" t="s">
        <v>216</v>
      </c>
      <c r="G249" s="15"/>
      <c r="H249" s="222">
        <v>4.6159999999999997</v>
      </c>
      <c r="I249" s="223"/>
      <c r="J249" s="15"/>
      <c r="K249" s="15"/>
      <c r="L249" s="219"/>
      <c r="M249" s="224"/>
      <c r="N249" s="225"/>
      <c r="O249" s="225"/>
      <c r="P249" s="225"/>
      <c r="Q249" s="225"/>
      <c r="R249" s="225"/>
      <c r="S249" s="225"/>
      <c r="T249" s="22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20" t="s">
        <v>213</v>
      </c>
      <c r="AU249" s="220" t="s">
        <v>91</v>
      </c>
      <c r="AV249" s="15" t="s">
        <v>211</v>
      </c>
      <c r="AW249" s="15" t="s">
        <v>33</v>
      </c>
      <c r="AX249" s="15" t="s">
        <v>87</v>
      </c>
      <c r="AY249" s="220" t="s">
        <v>205</v>
      </c>
    </row>
    <row r="250" s="2" customFormat="1" ht="37.8" customHeight="1">
      <c r="A250" s="38"/>
      <c r="B250" s="188"/>
      <c r="C250" s="189" t="s">
        <v>500</v>
      </c>
      <c r="D250" s="189" t="s">
        <v>207</v>
      </c>
      <c r="E250" s="190" t="s">
        <v>2616</v>
      </c>
      <c r="F250" s="191" t="s">
        <v>2617</v>
      </c>
      <c r="G250" s="192" t="s">
        <v>265</v>
      </c>
      <c r="H250" s="193">
        <v>57.704999999999998</v>
      </c>
      <c r="I250" s="194"/>
      <c r="J250" s="193">
        <f>ROUND(I250*H250,3)</f>
        <v>0</v>
      </c>
      <c r="K250" s="195"/>
      <c r="L250" s="39"/>
      <c r="M250" s="196" t="s">
        <v>1</v>
      </c>
      <c r="N250" s="197" t="s">
        <v>46</v>
      </c>
      <c r="O250" s="82"/>
      <c r="P250" s="198">
        <f>O250*H250</f>
        <v>0</v>
      </c>
      <c r="Q250" s="198">
        <v>0.00313</v>
      </c>
      <c r="R250" s="198">
        <f>Q250*H250</f>
        <v>0.18061664999999999</v>
      </c>
      <c r="S250" s="198">
        <v>0</v>
      </c>
      <c r="T250" s="199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0" t="s">
        <v>211</v>
      </c>
      <c r="AT250" s="200" t="s">
        <v>207</v>
      </c>
      <c r="AU250" s="200" t="s">
        <v>91</v>
      </c>
      <c r="AY250" s="19" t="s">
        <v>205</v>
      </c>
      <c r="BE250" s="201">
        <f>IF(N250="základná",J250,0)</f>
        <v>0</v>
      </c>
      <c r="BF250" s="201">
        <f>IF(N250="znížená",J250,0)</f>
        <v>0</v>
      </c>
      <c r="BG250" s="201">
        <f>IF(N250="zákl. prenesená",J250,0)</f>
        <v>0</v>
      </c>
      <c r="BH250" s="201">
        <f>IF(N250="zníž. prenesená",J250,0)</f>
        <v>0</v>
      </c>
      <c r="BI250" s="201">
        <f>IF(N250="nulová",J250,0)</f>
        <v>0</v>
      </c>
      <c r="BJ250" s="19" t="s">
        <v>91</v>
      </c>
      <c r="BK250" s="202">
        <f>ROUND(I250*H250,3)</f>
        <v>0</v>
      </c>
      <c r="BL250" s="19" t="s">
        <v>211</v>
      </c>
      <c r="BM250" s="200" t="s">
        <v>2618</v>
      </c>
    </row>
    <row r="251" s="14" customFormat="1">
      <c r="A251" s="14"/>
      <c r="B251" s="211"/>
      <c r="C251" s="14"/>
      <c r="D251" s="204" t="s">
        <v>213</v>
      </c>
      <c r="E251" s="212" t="s">
        <v>1</v>
      </c>
      <c r="F251" s="213" t="s">
        <v>2619</v>
      </c>
      <c r="G251" s="14"/>
      <c r="H251" s="214">
        <v>57.704999999999998</v>
      </c>
      <c r="I251" s="215"/>
      <c r="J251" s="14"/>
      <c r="K251" s="14"/>
      <c r="L251" s="211"/>
      <c r="M251" s="216"/>
      <c r="N251" s="217"/>
      <c r="O251" s="217"/>
      <c r="P251" s="217"/>
      <c r="Q251" s="217"/>
      <c r="R251" s="217"/>
      <c r="S251" s="217"/>
      <c r="T251" s="21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12" t="s">
        <v>213</v>
      </c>
      <c r="AU251" s="212" t="s">
        <v>91</v>
      </c>
      <c r="AV251" s="14" t="s">
        <v>91</v>
      </c>
      <c r="AW251" s="14" t="s">
        <v>33</v>
      </c>
      <c r="AX251" s="14" t="s">
        <v>80</v>
      </c>
      <c r="AY251" s="212" t="s">
        <v>205</v>
      </c>
    </row>
    <row r="252" s="15" customFormat="1">
      <c r="A252" s="15"/>
      <c r="B252" s="219"/>
      <c r="C252" s="15"/>
      <c r="D252" s="204" t="s">
        <v>213</v>
      </c>
      <c r="E252" s="220" t="s">
        <v>1</v>
      </c>
      <c r="F252" s="221" t="s">
        <v>216</v>
      </c>
      <c r="G252" s="15"/>
      <c r="H252" s="222">
        <v>57.704999999999998</v>
      </c>
      <c r="I252" s="223"/>
      <c r="J252" s="15"/>
      <c r="K252" s="15"/>
      <c r="L252" s="219"/>
      <c r="M252" s="224"/>
      <c r="N252" s="225"/>
      <c r="O252" s="225"/>
      <c r="P252" s="225"/>
      <c r="Q252" s="225"/>
      <c r="R252" s="225"/>
      <c r="S252" s="225"/>
      <c r="T252" s="22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20" t="s">
        <v>213</v>
      </c>
      <c r="AU252" s="220" t="s">
        <v>91</v>
      </c>
      <c r="AV252" s="15" t="s">
        <v>211</v>
      </c>
      <c r="AW252" s="15" t="s">
        <v>33</v>
      </c>
      <c r="AX252" s="15" t="s">
        <v>87</v>
      </c>
      <c r="AY252" s="220" t="s">
        <v>205</v>
      </c>
    </row>
    <row r="253" s="2" customFormat="1" ht="33" customHeight="1">
      <c r="A253" s="38"/>
      <c r="B253" s="188"/>
      <c r="C253" s="189" t="s">
        <v>506</v>
      </c>
      <c r="D253" s="189" t="s">
        <v>207</v>
      </c>
      <c r="E253" s="190" t="s">
        <v>2620</v>
      </c>
      <c r="F253" s="191" t="s">
        <v>2621</v>
      </c>
      <c r="G253" s="192" t="s">
        <v>210</v>
      </c>
      <c r="H253" s="193">
        <v>4.6159999999999997</v>
      </c>
      <c r="I253" s="194"/>
      <c r="J253" s="193">
        <f>ROUND(I253*H253,3)</f>
        <v>0</v>
      </c>
      <c r="K253" s="195"/>
      <c r="L253" s="39"/>
      <c r="M253" s="196" t="s">
        <v>1</v>
      </c>
      <c r="N253" s="197" t="s">
        <v>46</v>
      </c>
      <c r="O253" s="8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00" t="s">
        <v>211</v>
      </c>
      <c r="AT253" s="200" t="s">
        <v>207</v>
      </c>
      <c r="AU253" s="200" t="s">
        <v>91</v>
      </c>
      <c r="AY253" s="19" t="s">
        <v>205</v>
      </c>
      <c r="BE253" s="201">
        <f>IF(N253="základná",J253,0)</f>
        <v>0</v>
      </c>
      <c r="BF253" s="201">
        <f>IF(N253="znížená",J253,0)</f>
        <v>0</v>
      </c>
      <c r="BG253" s="201">
        <f>IF(N253="zákl. prenesená",J253,0)</f>
        <v>0</v>
      </c>
      <c r="BH253" s="201">
        <f>IF(N253="zníž. prenesená",J253,0)</f>
        <v>0</v>
      </c>
      <c r="BI253" s="201">
        <f>IF(N253="nulová",J253,0)</f>
        <v>0</v>
      </c>
      <c r="BJ253" s="19" t="s">
        <v>91</v>
      </c>
      <c r="BK253" s="202">
        <f>ROUND(I253*H253,3)</f>
        <v>0</v>
      </c>
      <c r="BL253" s="19" t="s">
        <v>211</v>
      </c>
      <c r="BM253" s="200" t="s">
        <v>2622</v>
      </c>
    </row>
    <row r="254" s="2" customFormat="1" ht="24.15" customHeight="1">
      <c r="A254" s="38"/>
      <c r="B254" s="188"/>
      <c r="C254" s="189" t="s">
        <v>513</v>
      </c>
      <c r="D254" s="189" t="s">
        <v>207</v>
      </c>
      <c r="E254" s="190" t="s">
        <v>2623</v>
      </c>
      <c r="F254" s="191" t="s">
        <v>2624</v>
      </c>
      <c r="G254" s="192" t="s">
        <v>210</v>
      </c>
      <c r="H254" s="193">
        <v>4.6159999999999997</v>
      </c>
      <c r="I254" s="194"/>
      <c r="J254" s="193">
        <f>ROUND(I254*H254,3)</f>
        <v>0</v>
      </c>
      <c r="K254" s="195"/>
      <c r="L254" s="39"/>
      <c r="M254" s="196" t="s">
        <v>1</v>
      </c>
      <c r="N254" s="197" t="s">
        <v>46</v>
      </c>
      <c r="O254" s="8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0" t="s">
        <v>211</v>
      </c>
      <c r="AT254" s="200" t="s">
        <v>207</v>
      </c>
      <c r="AU254" s="200" t="s">
        <v>91</v>
      </c>
      <c r="AY254" s="19" t="s">
        <v>205</v>
      </c>
      <c r="BE254" s="201">
        <f>IF(N254="základná",J254,0)</f>
        <v>0</v>
      </c>
      <c r="BF254" s="201">
        <f>IF(N254="znížená",J254,0)</f>
        <v>0</v>
      </c>
      <c r="BG254" s="201">
        <f>IF(N254="zákl. prenesená",J254,0)</f>
        <v>0</v>
      </c>
      <c r="BH254" s="201">
        <f>IF(N254="zníž. prenesená",J254,0)</f>
        <v>0</v>
      </c>
      <c r="BI254" s="201">
        <f>IF(N254="nulová",J254,0)</f>
        <v>0</v>
      </c>
      <c r="BJ254" s="19" t="s">
        <v>91</v>
      </c>
      <c r="BK254" s="202">
        <f>ROUND(I254*H254,3)</f>
        <v>0</v>
      </c>
      <c r="BL254" s="19" t="s">
        <v>211</v>
      </c>
      <c r="BM254" s="200" t="s">
        <v>2625</v>
      </c>
    </row>
    <row r="255" s="2" customFormat="1" ht="33" customHeight="1">
      <c r="A255" s="38"/>
      <c r="B255" s="188"/>
      <c r="C255" s="189" t="s">
        <v>517</v>
      </c>
      <c r="D255" s="189" t="s">
        <v>207</v>
      </c>
      <c r="E255" s="190" t="s">
        <v>2626</v>
      </c>
      <c r="F255" s="191" t="s">
        <v>2627</v>
      </c>
      <c r="G255" s="192" t="s">
        <v>210</v>
      </c>
      <c r="H255" s="193">
        <v>4.6159999999999997</v>
      </c>
      <c r="I255" s="194"/>
      <c r="J255" s="193">
        <f>ROUND(I255*H255,3)</f>
        <v>0</v>
      </c>
      <c r="K255" s="195"/>
      <c r="L255" s="39"/>
      <c r="M255" s="196" t="s">
        <v>1</v>
      </c>
      <c r="N255" s="197" t="s">
        <v>46</v>
      </c>
      <c r="O255" s="82"/>
      <c r="P255" s="198">
        <f>O255*H255</f>
        <v>0</v>
      </c>
      <c r="Q255" s="198">
        <v>0</v>
      </c>
      <c r="R255" s="198">
        <f>Q255*H255</f>
        <v>0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211</v>
      </c>
      <c r="AT255" s="200" t="s">
        <v>207</v>
      </c>
      <c r="AU255" s="200" t="s">
        <v>91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211</v>
      </c>
      <c r="BM255" s="200" t="s">
        <v>2628</v>
      </c>
    </row>
    <row r="256" s="2" customFormat="1" ht="21.75" customHeight="1">
      <c r="A256" s="38"/>
      <c r="B256" s="188"/>
      <c r="C256" s="189" t="s">
        <v>521</v>
      </c>
      <c r="D256" s="189" t="s">
        <v>207</v>
      </c>
      <c r="E256" s="190" t="s">
        <v>2629</v>
      </c>
      <c r="F256" s="191" t="s">
        <v>2630</v>
      </c>
      <c r="G256" s="192" t="s">
        <v>265</v>
      </c>
      <c r="H256" s="193">
        <v>1.0700000000000001</v>
      </c>
      <c r="I256" s="194"/>
      <c r="J256" s="193">
        <f>ROUND(I256*H256,3)</f>
        <v>0</v>
      </c>
      <c r="K256" s="195"/>
      <c r="L256" s="39"/>
      <c r="M256" s="196" t="s">
        <v>1</v>
      </c>
      <c r="N256" s="197" t="s">
        <v>46</v>
      </c>
      <c r="O256" s="82"/>
      <c r="P256" s="198">
        <f>O256*H256</f>
        <v>0</v>
      </c>
      <c r="Q256" s="198">
        <v>0.0078600000000000007</v>
      </c>
      <c r="R256" s="198">
        <f>Q256*H256</f>
        <v>0.0084102000000000014</v>
      </c>
      <c r="S256" s="198">
        <v>0</v>
      </c>
      <c r="T256" s="199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0" t="s">
        <v>211</v>
      </c>
      <c r="AT256" s="200" t="s">
        <v>207</v>
      </c>
      <c r="AU256" s="200" t="s">
        <v>91</v>
      </c>
      <c r="AY256" s="19" t="s">
        <v>205</v>
      </c>
      <c r="BE256" s="201">
        <f>IF(N256="základná",J256,0)</f>
        <v>0</v>
      </c>
      <c r="BF256" s="201">
        <f>IF(N256="znížená",J256,0)</f>
        <v>0</v>
      </c>
      <c r="BG256" s="201">
        <f>IF(N256="zákl. prenesená",J256,0)</f>
        <v>0</v>
      </c>
      <c r="BH256" s="201">
        <f>IF(N256="zníž. prenesená",J256,0)</f>
        <v>0</v>
      </c>
      <c r="BI256" s="201">
        <f>IF(N256="nulová",J256,0)</f>
        <v>0</v>
      </c>
      <c r="BJ256" s="19" t="s">
        <v>91</v>
      </c>
      <c r="BK256" s="202">
        <f>ROUND(I256*H256,3)</f>
        <v>0</v>
      </c>
      <c r="BL256" s="19" t="s">
        <v>211</v>
      </c>
      <c r="BM256" s="200" t="s">
        <v>2631</v>
      </c>
    </row>
    <row r="257" s="14" customFormat="1">
      <c r="A257" s="14"/>
      <c r="B257" s="211"/>
      <c r="C257" s="14"/>
      <c r="D257" s="204" t="s">
        <v>213</v>
      </c>
      <c r="E257" s="212" t="s">
        <v>1</v>
      </c>
      <c r="F257" s="213" t="s">
        <v>2632</v>
      </c>
      <c r="G257" s="14"/>
      <c r="H257" s="214">
        <v>1.0700000000000001</v>
      </c>
      <c r="I257" s="215"/>
      <c r="J257" s="14"/>
      <c r="K257" s="14"/>
      <c r="L257" s="211"/>
      <c r="M257" s="216"/>
      <c r="N257" s="217"/>
      <c r="O257" s="217"/>
      <c r="P257" s="217"/>
      <c r="Q257" s="217"/>
      <c r="R257" s="217"/>
      <c r="S257" s="217"/>
      <c r="T257" s="21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2" t="s">
        <v>213</v>
      </c>
      <c r="AU257" s="212" t="s">
        <v>91</v>
      </c>
      <c r="AV257" s="14" t="s">
        <v>91</v>
      </c>
      <c r="AW257" s="14" t="s">
        <v>33</v>
      </c>
      <c r="AX257" s="14" t="s">
        <v>80</v>
      </c>
      <c r="AY257" s="212" t="s">
        <v>205</v>
      </c>
    </row>
    <row r="258" s="15" customFormat="1">
      <c r="A258" s="15"/>
      <c r="B258" s="219"/>
      <c r="C258" s="15"/>
      <c r="D258" s="204" t="s">
        <v>213</v>
      </c>
      <c r="E258" s="220" t="s">
        <v>1</v>
      </c>
      <c r="F258" s="221" t="s">
        <v>216</v>
      </c>
      <c r="G258" s="15"/>
      <c r="H258" s="222">
        <v>1.0700000000000001</v>
      </c>
      <c r="I258" s="223"/>
      <c r="J258" s="15"/>
      <c r="K258" s="15"/>
      <c r="L258" s="219"/>
      <c r="M258" s="224"/>
      <c r="N258" s="225"/>
      <c r="O258" s="225"/>
      <c r="P258" s="225"/>
      <c r="Q258" s="225"/>
      <c r="R258" s="225"/>
      <c r="S258" s="225"/>
      <c r="T258" s="226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20" t="s">
        <v>213</v>
      </c>
      <c r="AU258" s="220" t="s">
        <v>91</v>
      </c>
      <c r="AV258" s="15" t="s">
        <v>211</v>
      </c>
      <c r="AW258" s="15" t="s">
        <v>33</v>
      </c>
      <c r="AX258" s="15" t="s">
        <v>87</v>
      </c>
      <c r="AY258" s="220" t="s">
        <v>205</v>
      </c>
    </row>
    <row r="259" s="2" customFormat="1" ht="21.75" customHeight="1">
      <c r="A259" s="38"/>
      <c r="B259" s="188"/>
      <c r="C259" s="189" t="s">
        <v>525</v>
      </c>
      <c r="D259" s="189" t="s">
        <v>207</v>
      </c>
      <c r="E259" s="190" t="s">
        <v>2633</v>
      </c>
      <c r="F259" s="191" t="s">
        <v>2634</v>
      </c>
      <c r="G259" s="192" t="s">
        <v>265</v>
      </c>
      <c r="H259" s="193">
        <v>1.0700000000000001</v>
      </c>
      <c r="I259" s="194"/>
      <c r="J259" s="193">
        <f>ROUND(I259*H259,3)</f>
        <v>0</v>
      </c>
      <c r="K259" s="195"/>
      <c r="L259" s="39"/>
      <c r="M259" s="196" t="s">
        <v>1</v>
      </c>
      <c r="N259" s="197" t="s">
        <v>46</v>
      </c>
      <c r="O259" s="82"/>
      <c r="P259" s="198">
        <f>O259*H259</f>
        <v>0</v>
      </c>
      <c r="Q259" s="198">
        <v>0</v>
      </c>
      <c r="R259" s="198">
        <f>Q259*H259</f>
        <v>0</v>
      </c>
      <c r="S259" s="198">
        <v>0</v>
      </c>
      <c r="T259" s="19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0" t="s">
        <v>211</v>
      </c>
      <c r="AT259" s="200" t="s">
        <v>207</v>
      </c>
      <c r="AU259" s="200" t="s">
        <v>91</v>
      </c>
      <c r="AY259" s="19" t="s">
        <v>205</v>
      </c>
      <c r="BE259" s="201">
        <f>IF(N259="základná",J259,0)</f>
        <v>0</v>
      </c>
      <c r="BF259" s="201">
        <f>IF(N259="znížená",J259,0)</f>
        <v>0</v>
      </c>
      <c r="BG259" s="201">
        <f>IF(N259="zákl. prenesená",J259,0)</f>
        <v>0</v>
      </c>
      <c r="BH259" s="201">
        <f>IF(N259="zníž. prenesená",J259,0)</f>
        <v>0</v>
      </c>
      <c r="BI259" s="201">
        <f>IF(N259="nulová",J259,0)</f>
        <v>0</v>
      </c>
      <c r="BJ259" s="19" t="s">
        <v>91</v>
      </c>
      <c r="BK259" s="202">
        <f>ROUND(I259*H259,3)</f>
        <v>0</v>
      </c>
      <c r="BL259" s="19" t="s">
        <v>211</v>
      </c>
      <c r="BM259" s="200" t="s">
        <v>2635</v>
      </c>
    </row>
    <row r="260" s="2" customFormat="1" ht="24.15" customHeight="1">
      <c r="A260" s="38"/>
      <c r="B260" s="188"/>
      <c r="C260" s="189" t="s">
        <v>533</v>
      </c>
      <c r="D260" s="189" t="s">
        <v>207</v>
      </c>
      <c r="E260" s="190" t="s">
        <v>793</v>
      </c>
      <c r="F260" s="191" t="s">
        <v>794</v>
      </c>
      <c r="G260" s="192" t="s">
        <v>265</v>
      </c>
      <c r="H260" s="193">
        <v>57.704999999999998</v>
      </c>
      <c r="I260" s="194"/>
      <c r="J260" s="193">
        <f>ROUND(I260*H260,3)</f>
        <v>0</v>
      </c>
      <c r="K260" s="195"/>
      <c r="L260" s="39"/>
      <c r="M260" s="196" t="s">
        <v>1</v>
      </c>
      <c r="N260" s="197" t="s">
        <v>46</v>
      </c>
      <c r="O260" s="82"/>
      <c r="P260" s="198">
        <f>O260*H260</f>
        <v>0</v>
      </c>
      <c r="Q260" s="198">
        <v>0</v>
      </c>
      <c r="R260" s="198">
        <f>Q260*H260</f>
        <v>0</v>
      </c>
      <c r="S260" s="198">
        <v>0</v>
      </c>
      <c r="T260" s="199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0" t="s">
        <v>211</v>
      </c>
      <c r="AT260" s="200" t="s">
        <v>207</v>
      </c>
      <c r="AU260" s="200" t="s">
        <v>91</v>
      </c>
      <c r="AY260" s="19" t="s">
        <v>205</v>
      </c>
      <c r="BE260" s="201">
        <f>IF(N260="základná",J260,0)</f>
        <v>0</v>
      </c>
      <c r="BF260" s="201">
        <f>IF(N260="znížená",J260,0)</f>
        <v>0</v>
      </c>
      <c r="BG260" s="201">
        <f>IF(N260="zákl. prenesená",J260,0)</f>
        <v>0</v>
      </c>
      <c r="BH260" s="201">
        <f>IF(N260="zníž. prenesená",J260,0)</f>
        <v>0</v>
      </c>
      <c r="BI260" s="201">
        <f>IF(N260="nulová",J260,0)</f>
        <v>0</v>
      </c>
      <c r="BJ260" s="19" t="s">
        <v>91</v>
      </c>
      <c r="BK260" s="202">
        <f>ROUND(I260*H260,3)</f>
        <v>0</v>
      </c>
      <c r="BL260" s="19" t="s">
        <v>211</v>
      </c>
      <c r="BM260" s="200" t="s">
        <v>2636</v>
      </c>
    </row>
    <row r="261" s="14" customFormat="1">
      <c r="A261" s="14"/>
      <c r="B261" s="211"/>
      <c r="C261" s="14"/>
      <c r="D261" s="204" t="s">
        <v>213</v>
      </c>
      <c r="E261" s="212" t="s">
        <v>1</v>
      </c>
      <c r="F261" s="213" t="s">
        <v>2619</v>
      </c>
      <c r="G261" s="14"/>
      <c r="H261" s="214">
        <v>57.704999999999998</v>
      </c>
      <c r="I261" s="215"/>
      <c r="J261" s="14"/>
      <c r="K261" s="14"/>
      <c r="L261" s="211"/>
      <c r="M261" s="216"/>
      <c r="N261" s="217"/>
      <c r="O261" s="217"/>
      <c r="P261" s="217"/>
      <c r="Q261" s="217"/>
      <c r="R261" s="217"/>
      <c r="S261" s="217"/>
      <c r="T261" s="21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2" t="s">
        <v>213</v>
      </c>
      <c r="AU261" s="212" t="s">
        <v>91</v>
      </c>
      <c r="AV261" s="14" t="s">
        <v>91</v>
      </c>
      <c r="AW261" s="14" t="s">
        <v>33</v>
      </c>
      <c r="AX261" s="14" t="s">
        <v>80</v>
      </c>
      <c r="AY261" s="212" t="s">
        <v>205</v>
      </c>
    </row>
    <row r="262" s="15" customFormat="1">
      <c r="A262" s="15"/>
      <c r="B262" s="219"/>
      <c r="C262" s="15"/>
      <c r="D262" s="204" t="s">
        <v>213</v>
      </c>
      <c r="E262" s="220" t="s">
        <v>1</v>
      </c>
      <c r="F262" s="221" t="s">
        <v>216</v>
      </c>
      <c r="G262" s="15"/>
      <c r="H262" s="222">
        <v>57.704999999999998</v>
      </c>
      <c r="I262" s="223"/>
      <c r="J262" s="15"/>
      <c r="K262" s="15"/>
      <c r="L262" s="219"/>
      <c r="M262" s="224"/>
      <c r="N262" s="225"/>
      <c r="O262" s="225"/>
      <c r="P262" s="225"/>
      <c r="Q262" s="225"/>
      <c r="R262" s="225"/>
      <c r="S262" s="225"/>
      <c r="T262" s="22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20" t="s">
        <v>213</v>
      </c>
      <c r="AU262" s="220" t="s">
        <v>91</v>
      </c>
      <c r="AV262" s="15" t="s">
        <v>211</v>
      </c>
      <c r="AW262" s="15" t="s">
        <v>33</v>
      </c>
      <c r="AX262" s="15" t="s">
        <v>87</v>
      </c>
      <c r="AY262" s="220" t="s">
        <v>205</v>
      </c>
    </row>
    <row r="263" s="2" customFormat="1" ht="16.5" customHeight="1">
      <c r="A263" s="38"/>
      <c r="B263" s="188"/>
      <c r="C263" s="227" t="s">
        <v>537</v>
      </c>
      <c r="D263" s="227" t="s">
        <v>276</v>
      </c>
      <c r="E263" s="228" t="s">
        <v>838</v>
      </c>
      <c r="F263" s="229" t="s">
        <v>839</v>
      </c>
      <c r="G263" s="230" t="s">
        <v>265</v>
      </c>
      <c r="H263" s="231">
        <v>66.361000000000004</v>
      </c>
      <c r="I263" s="232"/>
      <c r="J263" s="231">
        <f>ROUND(I263*H263,3)</f>
        <v>0</v>
      </c>
      <c r="K263" s="233"/>
      <c r="L263" s="234"/>
      <c r="M263" s="235" t="s">
        <v>1</v>
      </c>
      <c r="N263" s="236" t="s">
        <v>46</v>
      </c>
      <c r="O263" s="82"/>
      <c r="P263" s="198">
        <f>O263*H263</f>
        <v>0</v>
      </c>
      <c r="Q263" s="198">
        <v>0.00010000000000000001</v>
      </c>
      <c r="R263" s="198">
        <f>Q263*H263</f>
        <v>0.0066361000000000007</v>
      </c>
      <c r="S263" s="198">
        <v>0</v>
      </c>
      <c r="T263" s="199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00" t="s">
        <v>254</v>
      </c>
      <c r="AT263" s="200" t="s">
        <v>276</v>
      </c>
      <c r="AU263" s="200" t="s">
        <v>91</v>
      </c>
      <c r="AY263" s="19" t="s">
        <v>205</v>
      </c>
      <c r="BE263" s="201">
        <f>IF(N263="základná",J263,0)</f>
        <v>0</v>
      </c>
      <c r="BF263" s="201">
        <f>IF(N263="znížená",J263,0)</f>
        <v>0</v>
      </c>
      <c r="BG263" s="201">
        <f>IF(N263="zákl. prenesená",J263,0)</f>
        <v>0</v>
      </c>
      <c r="BH263" s="201">
        <f>IF(N263="zníž. prenesená",J263,0)</f>
        <v>0</v>
      </c>
      <c r="BI263" s="201">
        <f>IF(N263="nulová",J263,0)</f>
        <v>0</v>
      </c>
      <c r="BJ263" s="19" t="s">
        <v>91</v>
      </c>
      <c r="BK263" s="202">
        <f>ROUND(I263*H263,3)</f>
        <v>0</v>
      </c>
      <c r="BL263" s="19" t="s">
        <v>211</v>
      </c>
      <c r="BM263" s="200" t="s">
        <v>2637</v>
      </c>
    </row>
    <row r="264" s="2" customFormat="1" ht="16.5" customHeight="1">
      <c r="A264" s="38"/>
      <c r="B264" s="188"/>
      <c r="C264" s="189" t="s">
        <v>541</v>
      </c>
      <c r="D264" s="189" t="s">
        <v>207</v>
      </c>
      <c r="E264" s="190" t="s">
        <v>842</v>
      </c>
      <c r="F264" s="191" t="s">
        <v>843</v>
      </c>
      <c r="G264" s="192" t="s">
        <v>284</v>
      </c>
      <c r="H264" s="193">
        <v>25.449999999999999</v>
      </c>
      <c r="I264" s="194"/>
      <c r="J264" s="193">
        <f>ROUND(I264*H264,3)</f>
        <v>0</v>
      </c>
      <c r="K264" s="195"/>
      <c r="L264" s="39"/>
      <c r="M264" s="196" t="s">
        <v>1</v>
      </c>
      <c r="N264" s="197" t="s">
        <v>46</v>
      </c>
      <c r="O264" s="82"/>
      <c r="P264" s="198">
        <f>O264*H264</f>
        <v>0</v>
      </c>
      <c r="Q264" s="198">
        <v>0</v>
      </c>
      <c r="R264" s="198">
        <f>Q264*H264</f>
        <v>0</v>
      </c>
      <c r="S264" s="198">
        <v>0</v>
      </c>
      <c r="T264" s="199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0" t="s">
        <v>211</v>
      </c>
      <c r="AT264" s="200" t="s">
        <v>207</v>
      </c>
      <c r="AU264" s="200" t="s">
        <v>91</v>
      </c>
      <c r="AY264" s="19" t="s">
        <v>205</v>
      </c>
      <c r="BE264" s="201">
        <f>IF(N264="základná",J264,0)</f>
        <v>0</v>
      </c>
      <c r="BF264" s="201">
        <f>IF(N264="znížená",J264,0)</f>
        <v>0</v>
      </c>
      <c r="BG264" s="201">
        <f>IF(N264="zákl. prenesená",J264,0)</f>
        <v>0</v>
      </c>
      <c r="BH264" s="201">
        <f>IF(N264="zníž. prenesená",J264,0)</f>
        <v>0</v>
      </c>
      <c r="BI264" s="201">
        <f>IF(N264="nulová",J264,0)</f>
        <v>0</v>
      </c>
      <c r="BJ264" s="19" t="s">
        <v>91</v>
      </c>
      <c r="BK264" s="202">
        <f>ROUND(I264*H264,3)</f>
        <v>0</v>
      </c>
      <c r="BL264" s="19" t="s">
        <v>211</v>
      </c>
      <c r="BM264" s="200" t="s">
        <v>2638</v>
      </c>
    </row>
    <row r="265" s="14" customFormat="1">
      <c r="A265" s="14"/>
      <c r="B265" s="211"/>
      <c r="C265" s="14"/>
      <c r="D265" s="204" t="s">
        <v>213</v>
      </c>
      <c r="E265" s="212" t="s">
        <v>1</v>
      </c>
      <c r="F265" s="213" t="s">
        <v>2639</v>
      </c>
      <c r="G265" s="14"/>
      <c r="H265" s="214">
        <v>25.449999999999999</v>
      </c>
      <c r="I265" s="215"/>
      <c r="J265" s="14"/>
      <c r="K265" s="14"/>
      <c r="L265" s="211"/>
      <c r="M265" s="216"/>
      <c r="N265" s="217"/>
      <c r="O265" s="217"/>
      <c r="P265" s="217"/>
      <c r="Q265" s="217"/>
      <c r="R265" s="217"/>
      <c r="S265" s="217"/>
      <c r="T265" s="21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2" t="s">
        <v>213</v>
      </c>
      <c r="AU265" s="212" t="s">
        <v>91</v>
      </c>
      <c r="AV265" s="14" t="s">
        <v>91</v>
      </c>
      <c r="AW265" s="14" t="s">
        <v>33</v>
      </c>
      <c r="AX265" s="14" t="s">
        <v>80</v>
      </c>
      <c r="AY265" s="212" t="s">
        <v>205</v>
      </c>
    </row>
    <row r="266" s="15" customFormat="1">
      <c r="A266" s="15"/>
      <c r="B266" s="219"/>
      <c r="C266" s="15"/>
      <c r="D266" s="204" t="s">
        <v>213</v>
      </c>
      <c r="E266" s="220" t="s">
        <v>1</v>
      </c>
      <c r="F266" s="221" t="s">
        <v>216</v>
      </c>
      <c r="G266" s="15"/>
      <c r="H266" s="222">
        <v>25.449999999999999</v>
      </c>
      <c r="I266" s="223"/>
      <c r="J266" s="15"/>
      <c r="K266" s="15"/>
      <c r="L266" s="219"/>
      <c r="M266" s="224"/>
      <c r="N266" s="225"/>
      <c r="O266" s="225"/>
      <c r="P266" s="225"/>
      <c r="Q266" s="225"/>
      <c r="R266" s="225"/>
      <c r="S266" s="225"/>
      <c r="T266" s="22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20" t="s">
        <v>213</v>
      </c>
      <c r="AU266" s="220" t="s">
        <v>91</v>
      </c>
      <c r="AV266" s="15" t="s">
        <v>211</v>
      </c>
      <c r="AW266" s="15" t="s">
        <v>33</v>
      </c>
      <c r="AX266" s="15" t="s">
        <v>87</v>
      </c>
      <c r="AY266" s="220" t="s">
        <v>205</v>
      </c>
    </row>
    <row r="267" s="2" customFormat="1" ht="33" customHeight="1">
      <c r="A267" s="38"/>
      <c r="B267" s="188"/>
      <c r="C267" s="227" t="s">
        <v>553</v>
      </c>
      <c r="D267" s="227" t="s">
        <v>276</v>
      </c>
      <c r="E267" s="228" t="s">
        <v>887</v>
      </c>
      <c r="F267" s="229" t="s">
        <v>888</v>
      </c>
      <c r="G267" s="230" t="s">
        <v>284</v>
      </c>
      <c r="H267" s="231">
        <v>25.704999999999998</v>
      </c>
      <c r="I267" s="232"/>
      <c r="J267" s="231">
        <f>ROUND(I267*H267,3)</f>
        <v>0</v>
      </c>
      <c r="K267" s="233"/>
      <c r="L267" s="234"/>
      <c r="M267" s="235" t="s">
        <v>1</v>
      </c>
      <c r="N267" s="236" t="s">
        <v>46</v>
      </c>
      <c r="O267" s="82"/>
      <c r="P267" s="198">
        <f>O267*H267</f>
        <v>0</v>
      </c>
      <c r="Q267" s="198">
        <v>0.00014999999999999999</v>
      </c>
      <c r="R267" s="198">
        <f>Q267*H267</f>
        <v>0.0038557499999999994</v>
      </c>
      <c r="S267" s="198">
        <v>0</v>
      </c>
      <c r="T267" s="199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0" t="s">
        <v>254</v>
      </c>
      <c r="AT267" s="200" t="s">
        <v>276</v>
      </c>
      <c r="AU267" s="200" t="s">
        <v>91</v>
      </c>
      <c r="AY267" s="19" t="s">
        <v>205</v>
      </c>
      <c r="BE267" s="201">
        <f>IF(N267="základná",J267,0)</f>
        <v>0</v>
      </c>
      <c r="BF267" s="201">
        <f>IF(N267="znížená",J267,0)</f>
        <v>0</v>
      </c>
      <c r="BG267" s="201">
        <f>IF(N267="zákl. prenesená",J267,0)</f>
        <v>0</v>
      </c>
      <c r="BH267" s="201">
        <f>IF(N267="zníž. prenesená",J267,0)</f>
        <v>0</v>
      </c>
      <c r="BI267" s="201">
        <f>IF(N267="nulová",J267,0)</f>
        <v>0</v>
      </c>
      <c r="BJ267" s="19" t="s">
        <v>91</v>
      </c>
      <c r="BK267" s="202">
        <f>ROUND(I267*H267,3)</f>
        <v>0</v>
      </c>
      <c r="BL267" s="19" t="s">
        <v>211</v>
      </c>
      <c r="BM267" s="200" t="s">
        <v>2640</v>
      </c>
    </row>
    <row r="268" s="2" customFormat="1" ht="16.5" customHeight="1">
      <c r="A268" s="38"/>
      <c r="B268" s="188"/>
      <c r="C268" s="189" t="s">
        <v>559</v>
      </c>
      <c r="D268" s="189" t="s">
        <v>207</v>
      </c>
      <c r="E268" s="190" t="s">
        <v>2641</v>
      </c>
      <c r="F268" s="191" t="s">
        <v>2642</v>
      </c>
      <c r="G268" s="192" t="s">
        <v>284</v>
      </c>
      <c r="H268" s="193">
        <v>5.3499999999999996</v>
      </c>
      <c r="I268" s="194"/>
      <c r="J268" s="193">
        <f>ROUND(I268*H268,3)</f>
        <v>0</v>
      </c>
      <c r="K268" s="195"/>
      <c r="L268" s="39"/>
      <c r="M268" s="196" t="s">
        <v>1</v>
      </c>
      <c r="N268" s="197" t="s">
        <v>46</v>
      </c>
      <c r="O268" s="82"/>
      <c r="P268" s="198">
        <f>O268*H268</f>
        <v>0</v>
      </c>
      <c r="Q268" s="198">
        <v>0</v>
      </c>
      <c r="R268" s="198">
        <f>Q268*H268</f>
        <v>0</v>
      </c>
      <c r="S268" s="198">
        <v>0</v>
      </c>
      <c r="T268" s="199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0" t="s">
        <v>211</v>
      </c>
      <c r="AT268" s="200" t="s">
        <v>207</v>
      </c>
      <c r="AU268" s="200" t="s">
        <v>91</v>
      </c>
      <c r="AY268" s="19" t="s">
        <v>205</v>
      </c>
      <c r="BE268" s="201">
        <f>IF(N268="základná",J268,0)</f>
        <v>0</v>
      </c>
      <c r="BF268" s="201">
        <f>IF(N268="znížená",J268,0)</f>
        <v>0</v>
      </c>
      <c r="BG268" s="201">
        <f>IF(N268="zákl. prenesená",J268,0)</f>
        <v>0</v>
      </c>
      <c r="BH268" s="201">
        <f>IF(N268="zníž. prenesená",J268,0)</f>
        <v>0</v>
      </c>
      <c r="BI268" s="201">
        <f>IF(N268="nulová",J268,0)</f>
        <v>0</v>
      </c>
      <c r="BJ268" s="19" t="s">
        <v>91</v>
      </c>
      <c r="BK268" s="202">
        <f>ROUND(I268*H268,3)</f>
        <v>0</v>
      </c>
      <c r="BL268" s="19" t="s">
        <v>211</v>
      </c>
      <c r="BM268" s="200" t="s">
        <v>2643</v>
      </c>
    </row>
    <row r="269" s="14" customFormat="1">
      <c r="A269" s="14"/>
      <c r="B269" s="211"/>
      <c r="C269" s="14"/>
      <c r="D269" s="204" t="s">
        <v>213</v>
      </c>
      <c r="E269" s="212" t="s">
        <v>1</v>
      </c>
      <c r="F269" s="213" t="s">
        <v>2644</v>
      </c>
      <c r="G269" s="14"/>
      <c r="H269" s="214">
        <v>5.3499999999999996</v>
      </c>
      <c r="I269" s="215"/>
      <c r="J269" s="14"/>
      <c r="K269" s="14"/>
      <c r="L269" s="211"/>
      <c r="M269" s="216"/>
      <c r="N269" s="217"/>
      <c r="O269" s="217"/>
      <c r="P269" s="217"/>
      <c r="Q269" s="217"/>
      <c r="R269" s="217"/>
      <c r="S269" s="217"/>
      <c r="T269" s="21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12" t="s">
        <v>213</v>
      </c>
      <c r="AU269" s="212" t="s">
        <v>91</v>
      </c>
      <c r="AV269" s="14" t="s">
        <v>91</v>
      </c>
      <c r="AW269" s="14" t="s">
        <v>33</v>
      </c>
      <c r="AX269" s="14" t="s">
        <v>80</v>
      </c>
      <c r="AY269" s="212" t="s">
        <v>205</v>
      </c>
    </row>
    <row r="270" s="15" customFormat="1">
      <c r="A270" s="15"/>
      <c r="B270" s="219"/>
      <c r="C270" s="15"/>
      <c r="D270" s="204" t="s">
        <v>213</v>
      </c>
      <c r="E270" s="220" t="s">
        <v>1</v>
      </c>
      <c r="F270" s="221" t="s">
        <v>216</v>
      </c>
      <c r="G270" s="15"/>
      <c r="H270" s="222">
        <v>5.3499999999999996</v>
      </c>
      <c r="I270" s="223"/>
      <c r="J270" s="15"/>
      <c r="K270" s="15"/>
      <c r="L270" s="219"/>
      <c r="M270" s="224"/>
      <c r="N270" s="225"/>
      <c r="O270" s="225"/>
      <c r="P270" s="225"/>
      <c r="Q270" s="225"/>
      <c r="R270" s="225"/>
      <c r="S270" s="225"/>
      <c r="T270" s="22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20" t="s">
        <v>213</v>
      </c>
      <c r="AU270" s="220" t="s">
        <v>91</v>
      </c>
      <c r="AV270" s="15" t="s">
        <v>211</v>
      </c>
      <c r="AW270" s="15" t="s">
        <v>33</v>
      </c>
      <c r="AX270" s="15" t="s">
        <v>87</v>
      </c>
      <c r="AY270" s="220" t="s">
        <v>205</v>
      </c>
    </row>
    <row r="271" s="2" customFormat="1" ht="37.8" customHeight="1">
      <c r="A271" s="38"/>
      <c r="B271" s="188"/>
      <c r="C271" s="227" t="s">
        <v>564</v>
      </c>
      <c r="D271" s="227" t="s">
        <v>276</v>
      </c>
      <c r="E271" s="228" t="s">
        <v>2645</v>
      </c>
      <c r="F271" s="229" t="s">
        <v>2646</v>
      </c>
      <c r="G271" s="230" t="s">
        <v>284</v>
      </c>
      <c r="H271" s="231">
        <v>5.6180000000000003</v>
      </c>
      <c r="I271" s="232"/>
      <c r="J271" s="231">
        <f>ROUND(I271*H271,3)</f>
        <v>0</v>
      </c>
      <c r="K271" s="233"/>
      <c r="L271" s="234"/>
      <c r="M271" s="235" t="s">
        <v>1</v>
      </c>
      <c r="N271" s="236" t="s">
        <v>46</v>
      </c>
      <c r="O271" s="82"/>
      <c r="P271" s="198">
        <f>O271*H271</f>
        <v>0</v>
      </c>
      <c r="Q271" s="198">
        <v>0.001</v>
      </c>
      <c r="R271" s="198">
        <f>Q271*H271</f>
        <v>0.0056180000000000006</v>
      </c>
      <c r="S271" s="198">
        <v>0</v>
      </c>
      <c r="T271" s="199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00" t="s">
        <v>254</v>
      </c>
      <c r="AT271" s="200" t="s">
        <v>276</v>
      </c>
      <c r="AU271" s="200" t="s">
        <v>91</v>
      </c>
      <c r="AY271" s="19" t="s">
        <v>205</v>
      </c>
      <c r="BE271" s="201">
        <f>IF(N271="základná",J271,0)</f>
        <v>0</v>
      </c>
      <c r="BF271" s="201">
        <f>IF(N271="znížená",J271,0)</f>
        <v>0</v>
      </c>
      <c r="BG271" s="201">
        <f>IF(N271="zákl. prenesená",J271,0)</f>
        <v>0</v>
      </c>
      <c r="BH271" s="201">
        <f>IF(N271="zníž. prenesená",J271,0)</f>
        <v>0</v>
      </c>
      <c r="BI271" s="201">
        <f>IF(N271="nulová",J271,0)</f>
        <v>0</v>
      </c>
      <c r="BJ271" s="19" t="s">
        <v>91</v>
      </c>
      <c r="BK271" s="202">
        <f>ROUND(I271*H271,3)</f>
        <v>0</v>
      </c>
      <c r="BL271" s="19" t="s">
        <v>211</v>
      </c>
      <c r="BM271" s="200" t="s">
        <v>2647</v>
      </c>
    </row>
    <row r="272" s="14" customFormat="1">
      <c r="A272" s="14"/>
      <c r="B272" s="211"/>
      <c r="C272" s="14"/>
      <c r="D272" s="204" t="s">
        <v>213</v>
      </c>
      <c r="E272" s="14"/>
      <c r="F272" s="213" t="s">
        <v>2648</v>
      </c>
      <c r="G272" s="14"/>
      <c r="H272" s="214">
        <v>5.6180000000000003</v>
      </c>
      <c r="I272" s="215"/>
      <c r="J272" s="14"/>
      <c r="K272" s="14"/>
      <c r="L272" s="211"/>
      <c r="M272" s="216"/>
      <c r="N272" s="217"/>
      <c r="O272" s="217"/>
      <c r="P272" s="217"/>
      <c r="Q272" s="217"/>
      <c r="R272" s="217"/>
      <c r="S272" s="217"/>
      <c r="T272" s="21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12" t="s">
        <v>213</v>
      </c>
      <c r="AU272" s="212" t="s">
        <v>91</v>
      </c>
      <c r="AV272" s="14" t="s">
        <v>91</v>
      </c>
      <c r="AW272" s="14" t="s">
        <v>3</v>
      </c>
      <c r="AX272" s="14" t="s">
        <v>87</v>
      </c>
      <c r="AY272" s="212" t="s">
        <v>205</v>
      </c>
    </row>
    <row r="273" s="12" customFormat="1" ht="22.8" customHeight="1">
      <c r="A273" s="12"/>
      <c r="B273" s="175"/>
      <c r="C273" s="12"/>
      <c r="D273" s="176" t="s">
        <v>79</v>
      </c>
      <c r="E273" s="186" t="s">
        <v>258</v>
      </c>
      <c r="F273" s="186" t="s">
        <v>904</v>
      </c>
      <c r="G273" s="12"/>
      <c r="H273" s="12"/>
      <c r="I273" s="178"/>
      <c r="J273" s="187">
        <f>BK273</f>
        <v>0</v>
      </c>
      <c r="K273" s="12"/>
      <c r="L273" s="175"/>
      <c r="M273" s="180"/>
      <c r="N273" s="181"/>
      <c r="O273" s="181"/>
      <c r="P273" s="182">
        <f>SUM(P274:P299)</f>
        <v>0</v>
      </c>
      <c r="Q273" s="181"/>
      <c r="R273" s="182">
        <f>SUM(R274:R299)</f>
        <v>4.3296014000000005</v>
      </c>
      <c r="S273" s="181"/>
      <c r="T273" s="183">
        <f>SUM(T274:T299)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6" t="s">
        <v>87</v>
      </c>
      <c r="AT273" s="184" t="s">
        <v>79</v>
      </c>
      <c r="AU273" s="184" t="s">
        <v>87</v>
      </c>
      <c r="AY273" s="176" t="s">
        <v>205</v>
      </c>
      <c r="BK273" s="185">
        <f>SUM(BK274:BK299)</f>
        <v>0</v>
      </c>
    </row>
    <row r="274" s="2" customFormat="1" ht="24.15" customHeight="1">
      <c r="A274" s="38"/>
      <c r="B274" s="188"/>
      <c r="C274" s="189" t="s">
        <v>570</v>
      </c>
      <c r="D274" s="189" t="s">
        <v>207</v>
      </c>
      <c r="E274" s="190" t="s">
        <v>906</v>
      </c>
      <c r="F274" s="191" t="s">
        <v>907</v>
      </c>
      <c r="G274" s="192" t="s">
        <v>284</v>
      </c>
      <c r="H274" s="193">
        <v>14.199999999999999</v>
      </c>
      <c r="I274" s="194"/>
      <c r="J274" s="193">
        <f>ROUND(I274*H274,3)</f>
        <v>0</v>
      </c>
      <c r="K274" s="195"/>
      <c r="L274" s="39"/>
      <c r="M274" s="196" t="s">
        <v>1</v>
      </c>
      <c r="N274" s="197" t="s">
        <v>46</v>
      </c>
      <c r="O274" s="82"/>
      <c r="P274" s="198">
        <f>O274*H274</f>
        <v>0</v>
      </c>
      <c r="Q274" s="198">
        <v>0.11743000000000001</v>
      </c>
      <c r="R274" s="198">
        <f>Q274*H274</f>
        <v>1.6675059999999999</v>
      </c>
      <c r="S274" s="198">
        <v>0</v>
      </c>
      <c r="T274" s="199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00" t="s">
        <v>211</v>
      </c>
      <c r="AT274" s="200" t="s">
        <v>207</v>
      </c>
      <c r="AU274" s="200" t="s">
        <v>91</v>
      </c>
      <c r="AY274" s="19" t="s">
        <v>205</v>
      </c>
      <c r="BE274" s="201">
        <f>IF(N274="základná",J274,0)</f>
        <v>0</v>
      </c>
      <c r="BF274" s="201">
        <f>IF(N274="znížená",J274,0)</f>
        <v>0</v>
      </c>
      <c r="BG274" s="201">
        <f>IF(N274="zákl. prenesená",J274,0)</f>
        <v>0</v>
      </c>
      <c r="BH274" s="201">
        <f>IF(N274="zníž. prenesená",J274,0)</f>
        <v>0</v>
      </c>
      <c r="BI274" s="201">
        <f>IF(N274="nulová",J274,0)</f>
        <v>0</v>
      </c>
      <c r="BJ274" s="19" t="s">
        <v>91</v>
      </c>
      <c r="BK274" s="202">
        <f>ROUND(I274*H274,3)</f>
        <v>0</v>
      </c>
      <c r="BL274" s="19" t="s">
        <v>211</v>
      </c>
      <c r="BM274" s="200" t="s">
        <v>2649</v>
      </c>
    </row>
    <row r="275" s="14" customFormat="1">
      <c r="A275" s="14"/>
      <c r="B275" s="211"/>
      <c r="C275" s="14"/>
      <c r="D275" s="204" t="s">
        <v>213</v>
      </c>
      <c r="E275" s="212" t="s">
        <v>1</v>
      </c>
      <c r="F275" s="213" t="s">
        <v>2650</v>
      </c>
      <c r="G275" s="14"/>
      <c r="H275" s="214">
        <v>14.199999999999999</v>
      </c>
      <c r="I275" s="215"/>
      <c r="J275" s="14"/>
      <c r="K275" s="14"/>
      <c r="L275" s="211"/>
      <c r="M275" s="216"/>
      <c r="N275" s="217"/>
      <c r="O275" s="217"/>
      <c r="P275" s="217"/>
      <c r="Q275" s="217"/>
      <c r="R275" s="217"/>
      <c r="S275" s="217"/>
      <c r="T275" s="21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12" t="s">
        <v>213</v>
      </c>
      <c r="AU275" s="212" t="s">
        <v>91</v>
      </c>
      <c r="AV275" s="14" t="s">
        <v>91</v>
      </c>
      <c r="AW275" s="14" t="s">
        <v>33</v>
      </c>
      <c r="AX275" s="14" t="s">
        <v>80</v>
      </c>
      <c r="AY275" s="212" t="s">
        <v>205</v>
      </c>
    </row>
    <row r="276" s="15" customFormat="1">
      <c r="A276" s="15"/>
      <c r="B276" s="219"/>
      <c r="C276" s="15"/>
      <c r="D276" s="204" t="s">
        <v>213</v>
      </c>
      <c r="E276" s="220" t="s">
        <v>1</v>
      </c>
      <c r="F276" s="221" t="s">
        <v>216</v>
      </c>
      <c r="G276" s="15"/>
      <c r="H276" s="222">
        <v>14.199999999999999</v>
      </c>
      <c r="I276" s="223"/>
      <c r="J276" s="15"/>
      <c r="K276" s="15"/>
      <c r="L276" s="219"/>
      <c r="M276" s="224"/>
      <c r="N276" s="225"/>
      <c r="O276" s="225"/>
      <c r="P276" s="225"/>
      <c r="Q276" s="225"/>
      <c r="R276" s="225"/>
      <c r="S276" s="225"/>
      <c r="T276" s="22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20" t="s">
        <v>213</v>
      </c>
      <c r="AU276" s="220" t="s">
        <v>91</v>
      </c>
      <c r="AV276" s="15" t="s">
        <v>211</v>
      </c>
      <c r="AW276" s="15" t="s">
        <v>33</v>
      </c>
      <c r="AX276" s="15" t="s">
        <v>87</v>
      </c>
      <c r="AY276" s="220" t="s">
        <v>205</v>
      </c>
    </row>
    <row r="277" s="2" customFormat="1" ht="24.15" customHeight="1">
      <c r="A277" s="38"/>
      <c r="B277" s="188"/>
      <c r="C277" s="227" t="s">
        <v>574</v>
      </c>
      <c r="D277" s="227" t="s">
        <v>276</v>
      </c>
      <c r="E277" s="228" t="s">
        <v>910</v>
      </c>
      <c r="F277" s="229" t="s">
        <v>911</v>
      </c>
      <c r="G277" s="230" t="s">
        <v>348</v>
      </c>
      <c r="H277" s="231">
        <v>57.368000000000002</v>
      </c>
      <c r="I277" s="232"/>
      <c r="J277" s="231">
        <f>ROUND(I277*H277,3)</f>
        <v>0</v>
      </c>
      <c r="K277" s="233"/>
      <c r="L277" s="234"/>
      <c r="M277" s="235" t="s">
        <v>1</v>
      </c>
      <c r="N277" s="236" t="s">
        <v>46</v>
      </c>
      <c r="O277" s="82"/>
      <c r="P277" s="198">
        <f>O277*H277</f>
        <v>0</v>
      </c>
      <c r="Q277" s="198">
        <v>0.0223</v>
      </c>
      <c r="R277" s="198">
        <f>Q277*H277</f>
        <v>1.2793064000000001</v>
      </c>
      <c r="S277" s="198">
        <v>0</v>
      </c>
      <c r="T277" s="199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0" t="s">
        <v>254</v>
      </c>
      <c r="AT277" s="200" t="s">
        <v>276</v>
      </c>
      <c r="AU277" s="200" t="s">
        <v>91</v>
      </c>
      <c r="AY277" s="19" t="s">
        <v>205</v>
      </c>
      <c r="BE277" s="201">
        <f>IF(N277="základná",J277,0)</f>
        <v>0</v>
      </c>
      <c r="BF277" s="201">
        <f>IF(N277="znížená",J277,0)</f>
        <v>0</v>
      </c>
      <c r="BG277" s="201">
        <f>IF(N277="zákl. prenesená",J277,0)</f>
        <v>0</v>
      </c>
      <c r="BH277" s="201">
        <f>IF(N277="zníž. prenesená",J277,0)</f>
        <v>0</v>
      </c>
      <c r="BI277" s="201">
        <f>IF(N277="nulová",J277,0)</f>
        <v>0</v>
      </c>
      <c r="BJ277" s="19" t="s">
        <v>91</v>
      </c>
      <c r="BK277" s="202">
        <f>ROUND(I277*H277,3)</f>
        <v>0</v>
      </c>
      <c r="BL277" s="19" t="s">
        <v>211</v>
      </c>
      <c r="BM277" s="200" t="s">
        <v>2651</v>
      </c>
    </row>
    <row r="278" s="14" customFormat="1">
      <c r="A278" s="14"/>
      <c r="B278" s="211"/>
      <c r="C278" s="14"/>
      <c r="D278" s="204" t="s">
        <v>213</v>
      </c>
      <c r="E278" s="14"/>
      <c r="F278" s="213" t="s">
        <v>2652</v>
      </c>
      <c r="G278" s="14"/>
      <c r="H278" s="214">
        <v>57.368000000000002</v>
      </c>
      <c r="I278" s="215"/>
      <c r="J278" s="14"/>
      <c r="K278" s="14"/>
      <c r="L278" s="211"/>
      <c r="M278" s="216"/>
      <c r="N278" s="217"/>
      <c r="O278" s="217"/>
      <c r="P278" s="217"/>
      <c r="Q278" s="217"/>
      <c r="R278" s="217"/>
      <c r="S278" s="217"/>
      <c r="T278" s="21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12" t="s">
        <v>213</v>
      </c>
      <c r="AU278" s="212" t="s">
        <v>91</v>
      </c>
      <c r="AV278" s="14" t="s">
        <v>91</v>
      </c>
      <c r="AW278" s="14" t="s">
        <v>3</v>
      </c>
      <c r="AX278" s="14" t="s">
        <v>87</v>
      </c>
      <c r="AY278" s="212" t="s">
        <v>205</v>
      </c>
    </row>
    <row r="279" s="2" customFormat="1" ht="33" customHeight="1">
      <c r="A279" s="38"/>
      <c r="B279" s="188"/>
      <c r="C279" s="189" t="s">
        <v>579</v>
      </c>
      <c r="D279" s="189" t="s">
        <v>207</v>
      </c>
      <c r="E279" s="190" t="s">
        <v>915</v>
      </c>
      <c r="F279" s="191" t="s">
        <v>916</v>
      </c>
      <c r="G279" s="192" t="s">
        <v>265</v>
      </c>
      <c r="H279" s="193">
        <v>25</v>
      </c>
      <c r="I279" s="194"/>
      <c r="J279" s="193">
        <f>ROUND(I279*H279,3)</f>
        <v>0</v>
      </c>
      <c r="K279" s="195"/>
      <c r="L279" s="39"/>
      <c r="M279" s="196" t="s">
        <v>1</v>
      </c>
      <c r="N279" s="197" t="s">
        <v>46</v>
      </c>
      <c r="O279" s="82"/>
      <c r="P279" s="198">
        <f>O279*H279</f>
        <v>0</v>
      </c>
      <c r="Q279" s="198">
        <v>0.02571</v>
      </c>
      <c r="R279" s="198">
        <f>Q279*H279</f>
        <v>0.64275000000000004</v>
      </c>
      <c r="S279" s="198">
        <v>0</v>
      </c>
      <c r="T279" s="199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00" t="s">
        <v>211</v>
      </c>
      <c r="AT279" s="200" t="s">
        <v>207</v>
      </c>
      <c r="AU279" s="200" t="s">
        <v>91</v>
      </c>
      <c r="AY279" s="19" t="s">
        <v>205</v>
      </c>
      <c r="BE279" s="201">
        <f>IF(N279="základná",J279,0)</f>
        <v>0</v>
      </c>
      <c r="BF279" s="201">
        <f>IF(N279="znížená",J279,0)</f>
        <v>0</v>
      </c>
      <c r="BG279" s="201">
        <f>IF(N279="zákl. prenesená",J279,0)</f>
        <v>0</v>
      </c>
      <c r="BH279" s="201">
        <f>IF(N279="zníž. prenesená",J279,0)</f>
        <v>0</v>
      </c>
      <c r="BI279" s="201">
        <f>IF(N279="nulová",J279,0)</f>
        <v>0</v>
      </c>
      <c r="BJ279" s="19" t="s">
        <v>91</v>
      </c>
      <c r="BK279" s="202">
        <f>ROUND(I279*H279,3)</f>
        <v>0</v>
      </c>
      <c r="BL279" s="19" t="s">
        <v>211</v>
      </c>
      <c r="BM279" s="200" t="s">
        <v>2653</v>
      </c>
    </row>
    <row r="280" s="2" customFormat="1" ht="44.25" customHeight="1">
      <c r="A280" s="38"/>
      <c r="B280" s="188"/>
      <c r="C280" s="189" t="s">
        <v>584</v>
      </c>
      <c r="D280" s="189" t="s">
        <v>207</v>
      </c>
      <c r="E280" s="190" t="s">
        <v>919</v>
      </c>
      <c r="F280" s="191" t="s">
        <v>920</v>
      </c>
      <c r="G280" s="192" t="s">
        <v>265</v>
      </c>
      <c r="H280" s="193">
        <v>25</v>
      </c>
      <c r="I280" s="194"/>
      <c r="J280" s="193">
        <f>ROUND(I280*H280,3)</f>
        <v>0</v>
      </c>
      <c r="K280" s="195"/>
      <c r="L280" s="39"/>
      <c r="M280" s="196" t="s">
        <v>1</v>
      </c>
      <c r="N280" s="197" t="s">
        <v>46</v>
      </c>
      <c r="O280" s="82"/>
      <c r="P280" s="198">
        <f>O280*H280</f>
        <v>0</v>
      </c>
      <c r="Q280" s="198">
        <v>0</v>
      </c>
      <c r="R280" s="198">
        <f>Q280*H280</f>
        <v>0</v>
      </c>
      <c r="S280" s="198">
        <v>0</v>
      </c>
      <c r="T280" s="199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00" t="s">
        <v>211</v>
      </c>
      <c r="AT280" s="200" t="s">
        <v>207</v>
      </c>
      <c r="AU280" s="200" t="s">
        <v>91</v>
      </c>
      <c r="AY280" s="19" t="s">
        <v>205</v>
      </c>
      <c r="BE280" s="201">
        <f>IF(N280="základná",J280,0)</f>
        <v>0</v>
      </c>
      <c r="BF280" s="201">
        <f>IF(N280="znížená",J280,0)</f>
        <v>0</v>
      </c>
      <c r="BG280" s="201">
        <f>IF(N280="zákl. prenesená",J280,0)</f>
        <v>0</v>
      </c>
      <c r="BH280" s="201">
        <f>IF(N280="zníž. prenesená",J280,0)</f>
        <v>0</v>
      </c>
      <c r="BI280" s="201">
        <f>IF(N280="nulová",J280,0)</f>
        <v>0</v>
      </c>
      <c r="BJ280" s="19" t="s">
        <v>91</v>
      </c>
      <c r="BK280" s="202">
        <f>ROUND(I280*H280,3)</f>
        <v>0</v>
      </c>
      <c r="BL280" s="19" t="s">
        <v>211</v>
      </c>
      <c r="BM280" s="200" t="s">
        <v>2654</v>
      </c>
    </row>
    <row r="281" s="2" customFormat="1" ht="33" customHeight="1">
      <c r="A281" s="38"/>
      <c r="B281" s="188"/>
      <c r="C281" s="189" t="s">
        <v>588</v>
      </c>
      <c r="D281" s="189" t="s">
        <v>207</v>
      </c>
      <c r="E281" s="190" t="s">
        <v>924</v>
      </c>
      <c r="F281" s="191" t="s">
        <v>925</v>
      </c>
      <c r="G281" s="192" t="s">
        <v>265</v>
      </c>
      <c r="H281" s="193">
        <v>25</v>
      </c>
      <c r="I281" s="194"/>
      <c r="J281" s="193">
        <f>ROUND(I281*H281,3)</f>
        <v>0</v>
      </c>
      <c r="K281" s="195"/>
      <c r="L281" s="39"/>
      <c r="M281" s="196" t="s">
        <v>1</v>
      </c>
      <c r="N281" s="197" t="s">
        <v>46</v>
      </c>
      <c r="O281" s="82"/>
      <c r="P281" s="198">
        <f>O281*H281</f>
        <v>0</v>
      </c>
      <c r="Q281" s="198">
        <v>0.02571</v>
      </c>
      <c r="R281" s="198">
        <f>Q281*H281</f>
        <v>0.64275000000000004</v>
      </c>
      <c r="S281" s="198">
        <v>0</v>
      </c>
      <c r="T281" s="199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0" t="s">
        <v>211</v>
      </c>
      <c r="AT281" s="200" t="s">
        <v>207</v>
      </c>
      <c r="AU281" s="200" t="s">
        <v>91</v>
      </c>
      <c r="AY281" s="19" t="s">
        <v>205</v>
      </c>
      <c r="BE281" s="201">
        <f>IF(N281="základná",J281,0)</f>
        <v>0</v>
      </c>
      <c r="BF281" s="201">
        <f>IF(N281="znížená",J281,0)</f>
        <v>0</v>
      </c>
      <c r="BG281" s="201">
        <f>IF(N281="zákl. prenesená",J281,0)</f>
        <v>0</v>
      </c>
      <c r="BH281" s="201">
        <f>IF(N281="zníž. prenesená",J281,0)</f>
        <v>0</v>
      </c>
      <c r="BI281" s="201">
        <f>IF(N281="nulová",J281,0)</f>
        <v>0</v>
      </c>
      <c r="BJ281" s="19" t="s">
        <v>91</v>
      </c>
      <c r="BK281" s="202">
        <f>ROUND(I281*H281,3)</f>
        <v>0</v>
      </c>
      <c r="BL281" s="19" t="s">
        <v>211</v>
      </c>
      <c r="BM281" s="200" t="s">
        <v>2655</v>
      </c>
    </row>
    <row r="282" s="2" customFormat="1" ht="24.15" customHeight="1">
      <c r="A282" s="38"/>
      <c r="B282" s="188"/>
      <c r="C282" s="189" t="s">
        <v>594</v>
      </c>
      <c r="D282" s="189" t="s">
        <v>207</v>
      </c>
      <c r="E282" s="190" t="s">
        <v>928</v>
      </c>
      <c r="F282" s="191" t="s">
        <v>929</v>
      </c>
      <c r="G282" s="192" t="s">
        <v>265</v>
      </c>
      <c r="H282" s="193">
        <v>55.75</v>
      </c>
      <c r="I282" s="194"/>
      <c r="J282" s="193">
        <f>ROUND(I282*H282,3)</f>
        <v>0</v>
      </c>
      <c r="K282" s="195"/>
      <c r="L282" s="39"/>
      <c r="M282" s="196" t="s">
        <v>1</v>
      </c>
      <c r="N282" s="197" t="s">
        <v>46</v>
      </c>
      <c r="O282" s="82"/>
      <c r="P282" s="198">
        <f>O282*H282</f>
        <v>0</v>
      </c>
      <c r="Q282" s="198">
        <v>0.0015299999999999999</v>
      </c>
      <c r="R282" s="198">
        <f>Q282*H282</f>
        <v>0.085297499999999998</v>
      </c>
      <c r="S282" s="198">
        <v>0</v>
      </c>
      <c r="T282" s="199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00" t="s">
        <v>211</v>
      </c>
      <c r="AT282" s="200" t="s">
        <v>207</v>
      </c>
      <c r="AU282" s="200" t="s">
        <v>91</v>
      </c>
      <c r="AY282" s="19" t="s">
        <v>205</v>
      </c>
      <c r="BE282" s="201">
        <f>IF(N282="základná",J282,0)</f>
        <v>0</v>
      </c>
      <c r="BF282" s="201">
        <f>IF(N282="znížená",J282,0)</f>
        <v>0</v>
      </c>
      <c r="BG282" s="201">
        <f>IF(N282="zákl. prenesená",J282,0)</f>
        <v>0</v>
      </c>
      <c r="BH282" s="201">
        <f>IF(N282="zníž. prenesená",J282,0)</f>
        <v>0</v>
      </c>
      <c r="BI282" s="201">
        <f>IF(N282="nulová",J282,0)</f>
        <v>0</v>
      </c>
      <c r="BJ282" s="19" t="s">
        <v>91</v>
      </c>
      <c r="BK282" s="202">
        <f>ROUND(I282*H282,3)</f>
        <v>0</v>
      </c>
      <c r="BL282" s="19" t="s">
        <v>211</v>
      </c>
      <c r="BM282" s="200" t="s">
        <v>2656</v>
      </c>
    </row>
    <row r="283" s="14" customFormat="1">
      <c r="A283" s="14"/>
      <c r="B283" s="211"/>
      <c r="C283" s="14"/>
      <c r="D283" s="204" t="s">
        <v>213</v>
      </c>
      <c r="E283" s="212" t="s">
        <v>1</v>
      </c>
      <c r="F283" s="213" t="s">
        <v>2657</v>
      </c>
      <c r="G283" s="14"/>
      <c r="H283" s="214">
        <v>55.75</v>
      </c>
      <c r="I283" s="215"/>
      <c r="J283" s="14"/>
      <c r="K283" s="14"/>
      <c r="L283" s="211"/>
      <c r="M283" s="216"/>
      <c r="N283" s="217"/>
      <c r="O283" s="217"/>
      <c r="P283" s="217"/>
      <c r="Q283" s="217"/>
      <c r="R283" s="217"/>
      <c r="S283" s="217"/>
      <c r="T283" s="21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2" t="s">
        <v>213</v>
      </c>
      <c r="AU283" s="212" t="s">
        <v>91</v>
      </c>
      <c r="AV283" s="14" t="s">
        <v>91</v>
      </c>
      <c r="AW283" s="14" t="s">
        <v>33</v>
      </c>
      <c r="AX283" s="14" t="s">
        <v>80</v>
      </c>
      <c r="AY283" s="212" t="s">
        <v>205</v>
      </c>
    </row>
    <row r="284" s="15" customFormat="1">
      <c r="A284" s="15"/>
      <c r="B284" s="219"/>
      <c r="C284" s="15"/>
      <c r="D284" s="204" t="s">
        <v>213</v>
      </c>
      <c r="E284" s="220" t="s">
        <v>1</v>
      </c>
      <c r="F284" s="221" t="s">
        <v>216</v>
      </c>
      <c r="G284" s="15"/>
      <c r="H284" s="222">
        <v>55.75</v>
      </c>
      <c r="I284" s="223"/>
      <c r="J284" s="15"/>
      <c r="K284" s="15"/>
      <c r="L284" s="219"/>
      <c r="M284" s="224"/>
      <c r="N284" s="225"/>
      <c r="O284" s="225"/>
      <c r="P284" s="225"/>
      <c r="Q284" s="225"/>
      <c r="R284" s="225"/>
      <c r="S284" s="225"/>
      <c r="T284" s="22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20" t="s">
        <v>213</v>
      </c>
      <c r="AU284" s="220" t="s">
        <v>91</v>
      </c>
      <c r="AV284" s="15" t="s">
        <v>211</v>
      </c>
      <c r="AW284" s="15" t="s">
        <v>33</v>
      </c>
      <c r="AX284" s="15" t="s">
        <v>87</v>
      </c>
      <c r="AY284" s="220" t="s">
        <v>205</v>
      </c>
    </row>
    <row r="285" s="2" customFormat="1" ht="16.5" customHeight="1">
      <c r="A285" s="38"/>
      <c r="B285" s="188"/>
      <c r="C285" s="189" t="s">
        <v>599</v>
      </c>
      <c r="D285" s="189" t="s">
        <v>207</v>
      </c>
      <c r="E285" s="190" t="s">
        <v>935</v>
      </c>
      <c r="F285" s="191" t="s">
        <v>936</v>
      </c>
      <c r="G285" s="192" t="s">
        <v>265</v>
      </c>
      <c r="H285" s="193">
        <v>55.75</v>
      </c>
      <c r="I285" s="194"/>
      <c r="J285" s="193">
        <f>ROUND(I285*H285,3)</f>
        <v>0</v>
      </c>
      <c r="K285" s="195"/>
      <c r="L285" s="39"/>
      <c r="M285" s="196" t="s">
        <v>1</v>
      </c>
      <c r="N285" s="197" t="s">
        <v>46</v>
      </c>
      <c r="O285" s="82"/>
      <c r="P285" s="198">
        <f>O285*H285</f>
        <v>0</v>
      </c>
      <c r="Q285" s="198">
        <v>5.0000000000000002E-05</v>
      </c>
      <c r="R285" s="198">
        <f>Q285*H285</f>
        <v>0.0027875</v>
      </c>
      <c r="S285" s="198">
        <v>0</v>
      </c>
      <c r="T285" s="199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00" t="s">
        <v>211</v>
      </c>
      <c r="AT285" s="200" t="s">
        <v>207</v>
      </c>
      <c r="AU285" s="200" t="s">
        <v>91</v>
      </c>
      <c r="AY285" s="19" t="s">
        <v>205</v>
      </c>
      <c r="BE285" s="201">
        <f>IF(N285="základná",J285,0)</f>
        <v>0</v>
      </c>
      <c r="BF285" s="201">
        <f>IF(N285="znížená",J285,0)</f>
        <v>0</v>
      </c>
      <c r="BG285" s="201">
        <f>IF(N285="zákl. prenesená",J285,0)</f>
        <v>0</v>
      </c>
      <c r="BH285" s="201">
        <f>IF(N285="zníž. prenesená",J285,0)</f>
        <v>0</v>
      </c>
      <c r="BI285" s="201">
        <f>IF(N285="nulová",J285,0)</f>
        <v>0</v>
      </c>
      <c r="BJ285" s="19" t="s">
        <v>91</v>
      </c>
      <c r="BK285" s="202">
        <f>ROUND(I285*H285,3)</f>
        <v>0</v>
      </c>
      <c r="BL285" s="19" t="s">
        <v>211</v>
      </c>
      <c r="BM285" s="200" t="s">
        <v>2658</v>
      </c>
    </row>
    <row r="286" s="14" customFormat="1">
      <c r="A286" s="14"/>
      <c r="B286" s="211"/>
      <c r="C286" s="14"/>
      <c r="D286" s="204" t="s">
        <v>213</v>
      </c>
      <c r="E286" s="212" t="s">
        <v>1</v>
      </c>
      <c r="F286" s="213" t="s">
        <v>2657</v>
      </c>
      <c r="G286" s="14"/>
      <c r="H286" s="214">
        <v>55.75</v>
      </c>
      <c r="I286" s="215"/>
      <c r="J286" s="14"/>
      <c r="K286" s="14"/>
      <c r="L286" s="211"/>
      <c r="M286" s="216"/>
      <c r="N286" s="217"/>
      <c r="O286" s="217"/>
      <c r="P286" s="217"/>
      <c r="Q286" s="217"/>
      <c r="R286" s="217"/>
      <c r="S286" s="217"/>
      <c r="T286" s="21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12" t="s">
        <v>213</v>
      </c>
      <c r="AU286" s="212" t="s">
        <v>91</v>
      </c>
      <c r="AV286" s="14" t="s">
        <v>91</v>
      </c>
      <c r="AW286" s="14" t="s">
        <v>33</v>
      </c>
      <c r="AX286" s="14" t="s">
        <v>80</v>
      </c>
      <c r="AY286" s="212" t="s">
        <v>205</v>
      </c>
    </row>
    <row r="287" s="15" customFormat="1">
      <c r="A287" s="15"/>
      <c r="B287" s="219"/>
      <c r="C287" s="15"/>
      <c r="D287" s="204" t="s">
        <v>213</v>
      </c>
      <c r="E287" s="220" t="s">
        <v>1</v>
      </c>
      <c r="F287" s="221" t="s">
        <v>216</v>
      </c>
      <c r="G287" s="15"/>
      <c r="H287" s="222">
        <v>55.75</v>
      </c>
      <c r="I287" s="223"/>
      <c r="J287" s="15"/>
      <c r="K287" s="15"/>
      <c r="L287" s="219"/>
      <c r="M287" s="224"/>
      <c r="N287" s="225"/>
      <c r="O287" s="225"/>
      <c r="P287" s="225"/>
      <c r="Q287" s="225"/>
      <c r="R287" s="225"/>
      <c r="S287" s="225"/>
      <c r="T287" s="22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20" t="s">
        <v>213</v>
      </c>
      <c r="AU287" s="220" t="s">
        <v>91</v>
      </c>
      <c r="AV287" s="15" t="s">
        <v>211</v>
      </c>
      <c r="AW287" s="15" t="s">
        <v>33</v>
      </c>
      <c r="AX287" s="15" t="s">
        <v>87</v>
      </c>
      <c r="AY287" s="220" t="s">
        <v>205</v>
      </c>
    </row>
    <row r="288" s="2" customFormat="1" ht="16.5" customHeight="1">
      <c r="A288" s="38"/>
      <c r="B288" s="188"/>
      <c r="C288" s="189" t="s">
        <v>603</v>
      </c>
      <c r="D288" s="189" t="s">
        <v>207</v>
      </c>
      <c r="E288" s="190" t="s">
        <v>2659</v>
      </c>
      <c r="F288" s="191" t="s">
        <v>2660</v>
      </c>
      <c r="G288" s="192" t="s">
        <v>284</v>
      </c>
      <c r="H288" s="193">
        <v>7.0999999999999996</v>
      </c>
      <c r="I288" s="194"/>
      <c r="J288" s="193">
        <f>ROUND(I288*H288,3)</f>
        <v>0</v>
      </c>
      <c r="K288" s="195"/>
      <c r="L288" s="39"/>
      <c r="M288" s="196" t="s">
        <v>1</v>
      </c>
      <c r="N288" s="197" t="s">
        <v>46</v>
      </c>
      <c r="O288" s="82"/>
      <c r="P288" s="198">
        <f>O288*H288</f>
        <v>0</v>
      </c>
      <c r="Q288" s="198">
        <v>0.00019000000000000001</v>
      </c>
      <c r="R288" s="198">
        <f>Q288*H288</f>
        <v>0.0013489999999999999</v>
      </c>
      <c r="S288" s="198">
        <v>0</v>
      </c>
      <c r="T288" s="199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00" t="s">
        <v>211</v>
      </c>
      <c r="AT288" s="200" t="s">
        <v>207</v>
      </c>
      <c r="AU288" s="200" t="s">
        <v>91</v>
      </c>
      <c r="AY288" s="19" t="s">
        <v>205</v>
      </c>
      <c r="BE288" s="201">
        <f>IF(N288="základná",J288,0)</f>
        <v>0</v>
      </c>
      <c r="BF288" s="201">
        <f>IF(N288="znížená",J288,0)</f>
        <v>0</v>
      </c>
      <c r="BG288" s="201">
        <f>IF(N288="zákl. prenesená",J288,0)</f>
        <v>0</v>
      </c>
      <c r="BH288" s="201">
        <f>IF(N288="zníž. prenesená",J288,0)</f>
        <v>0</v>
      </c>
      <c r="BI288" s="201">
        <f>IF(N288="nulová",J288,0)</f>
        <v>0</v>
      </c>
      <c r="BJ288" s="19" t="s">
        <v>91</v>
      </c>
      <c r="BK288" s="202">
        <f>ROUND(I288*H288,3)</f>
        <v>0</v>
      </c>
      <c r="BL288" s="19" t="s">
        <v>211</v>
      </c>
      <c r="BM288" s="200" t="s">
        <v>2661</v>
      </c>
    </row>
    <row r="289" s="14" customFormat="1">
      <c r="A289" s="14"/>
      <c r="B289" s="211"/>
      <c r="C289" s="14"/>
      <c r="D289" s="204" t="s">
        <v>213</v>
      </c>
      <c r="E289" s="212" t="s">
        <v>1</v>
      </c>
      <c r="F289" s="213" t="s">
        <v>2662</v>
      </c>
      <c r="G289" s="14"/>
      <c r="H289" s="214">
        <v>7.0999999999999996</v>
      </c>
      <c r="I289" s="215"/>
      <c r="J289" s="14"/>
      <c r="K289" s="14"/>
      <c r="L289" s="211"/>
      <c r="M289" s="216"/>
      <c r="N289" s="217"/>
      <c r="O289" s="217"/>
      <c r="P289" s="217"/>
      <c r="Q289" s="217"/>
      <c r="R289" s="217"/>
      <c r="S289" s="217"/>
      <c r="T289" s="21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12" t="s">
        <v>213</v>
      </c>
      <c r="AU289" s="212" t="s">
        <v>91</v>
      </c>
      <c r="AV289" s="14" t="s">
        <v>91</v>
      </c>
      <c r="AW289" s="14" t="s">
        <v>33</v>
      </c>
      <c r="AX289" s="14" t="s">
        <v>80</v>
      </c>
      <c r="AY289" s="212" t="s">
        <v>205</v>
      </c>
    </row>
    <row r="290" s="15" customFormat="1">
      <c r="A290" s="15"/>
      <c r="B290" s="219"/>
      <c r="C290" s="15"/>
      <c r="D290" s="204" t="s">
        <v>213</v>
      </c>
      <c r="E290" s="220" t="s">
        <v>1</v>
      </c>
      <c r="F290" s="221" t="s">
        <v>216</v>
      </c>
      <c r="G290" s="15"/>
      <c r="H290" s="222">
        <v>7.0999999999999996</v>
      </c>
      <c r="I290" s="223"/>
      <c r="J290" s="15"/>
      <c r="K290" s="15"/>
      <c r="L290" s="219"/>
      <c r="M290" s="224"/>
      <c r="N290" s="225"/>
      <c r="O290" s="225"/>
      <c r="P290" s="225"/>
      <c r="Q290" s="225"/>
      <c r="R290" s="225"/>
      <c r="S290" s="225"/>
      <c r="T290" s="22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20" t="s">
        <v>213</v>
      </c>
      <c r="AU290" s="220" t="s">
        <v>91</v>
      </c>
      <c r="AV290" s="15" t="s">
        <v>211</v>
      </c>
      <c r="AW290" s="15" t="s">
        <v>33</v>
      </c>
      <c r="AX290" s="15" t="s">
        <v>87</v>
      </c>
      <c r="AY290" s="220" t="s">
        <v>205</v>
      </c>
    </row>
    <row r="291" s="2" customFormat="1" ht="16.5" customHeight="1">
      <c r="A291" s="38"/>
      <c r="B291" s="188"/>
      <c r="C291" s="189" t="s">
        <v>607</v>
      </c>
      <c r="D291" s="189" t="s">
        <v>207</v>
      </c>
      <c r="E291" s="190" t="s">
        <v>2663</v>
      </c>
      <c r="F291" s="191" t="s">
        <v>2664</v>
      </c>
      <c r="G291" s="192" t="s">
        <v>284</v>
      </c>
      <c r="H291" s="193">
        <v>7.0999999999999996</v>
      </c>
      <c r="I291" s="194"/>
      <c r="J291" s="193">
        <f>ROUND(I291*H291,3)</f>
        <v>0</v>
      </c>
      <c r="K291" s="195"/>
      <c r="L291" s="39"/>
      <c r="M291" s="196" t="s">
        <v>1</v>
      </c>
      <c r="N291" s="197" t="s">
        <v>46</v>
      </c>
      <c r="O291" s="82"/>
      <c r="P291" s="198">
        <f>O291*H291</f>
        <v>0</v>
      </c>
      <c r="Q291" s="198">
        <v>0.00040000000000000002</v>
      </c>
      <c r="R291" s="198">
        <f>Q291*H291</f>
        <v>0.0028400000000000001</v>
      </c>
      <c r="S291" s="198">
        <v>0</v>
      </c>
      <c r="T291" s="199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00" t="s">
        <v>211</v>
      </c>
      <c r="AT291" s="200" t="s">
        <v>207</v>
      </c>
      <c r="AU291" s="200" t="s">
        <v>91</v>
      </c>
      <c r="AY291" s="19" t="s">
        <v>205</v>
      </c>
      <c r="BE291" s="201">
        <f>IF(N291="základná",J291,0)</f>
        <v>0</v>
      </c>
      <c r="BF291" s="201">
        <f>IF(N291="znížená",J291,0)</f>
        <v>0</v>
      </c>
      <c r="BG291" s="201">
        <f>IF(N291="zákl. prenesená",J291,0)</f>
        <v>0</v>
      </c>
      <c r="BH291" s="201">
        <f>IF(N291="zníž. prenesená",J291,0)</f>
        <v>0</v>
      </c>
      <c r="BI291" s="201">
        <f>IF(N291="nulová",J291,0)</f>
        <v>0</v>
      </c>
      <c r="BJ291" s="19" t="s">
        <v>91</v>
      </c>
      <c r="BK291" s="202">
        <f>ROUND(I291*H291,3)</f>
        <v>0</v>
      </c>
      <c r="BL291" s="19" t="s">
        <v>211</v>
      </c>
      <c r="BM291" s="200" t="s">
        <v>2665</v>
      </c>
    </row>
    <row r="292" s="14" customFormat="1">
      <c r="A292" s="14"/>
      <c r="B292" s="211"/>
      <c r="C292" s="14"/>
      <c r="D292" s="204" t="s">
        <v>213</v>
      </c>
      <c r="E292" s="212" t="s">
        <v>1</v>
      </c>
      <c r="F292" s="213" t="s">
        <v>2666</v>
      </c>
      <c r="G292" s="14"/>
      <c r="H292" s="214">
        <v>7.0999999999999996</v>
      </c>
      <c r="I292" s="215"/>
      <c r="J292" s="14"/>
      <c r="K292" s="14"/>
      <c r="L292" s="211"/>
      <c r="M292" s="216"/>
      <c r="N292" s="217"/>
      <c r="O292" s="217"/>
      <c r="P292" s="217"/>
      <c r="Q292" s="217"/>
      <c r="R292" s="217"/>
      <c r="S292" s="217"/>
      <c r="T292" s="21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12" t="s">
        <v>213</v>
      </c>
      <c r="AU292" s="212" t="s">
        <v>91</v>
      </c>
      <c r="AV292" s="14" t="s">
        <v>91</v>
      </c>
      <c r="AW292" s="14" t="s">
        <v>33</v>
      </c>
      <c r="AX292" s="14" t="s">
        <v>80</v>
      </c>
      <c r="AY292" s="212" t="s">
        <v>205</v>
      </c>
    </row>
    <row r="293" s="15" customFormat="1">
      <c r="A293" s="15"/>
      <c r="B293" s="219"/>
      <c r="C293" s="15"/>
      <c r="D293" s="204" t="s">
        <v>213</v>
      </c>
      <c r="E293" s="220" t="s">
        <v>1</v>
      </c>
      <c r="F293" s="221" t="s">
        <v>216</v>
      </c>
      <c r="G293" s="15"/>
      <c r="H293" s="222">
        <v>7.0999999999999996</v>
      </c>
      <c r="I293" s="223"/>
      <c r="J293" s="15"/>
      <c r="K293" s="15"/>
      <c r="L293" s="219"/>
      <c r="M293" s="224"/>
      <c r="N293" s="225"/>
      <c r="O293" s="225"/>
      <c r="P293" s="225"/>
      <c r="Q293" s="225"/>
      <c r="R293" s="225"/>
      <c r="S293" s="225"/>
      <c r="T293" s="226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20" t="s">
        <v>213</v>
      </c>
      <c r="AU293" s="220" t="s">
        <v>91</v>
      </c>
      <c r="AV293" s="15" t="s">
        <v>211</v>
      </c>
      <c r="AW293" s="15" t="s">
        <v>33</v>
      </c>
      <c r="AX293" s="15" t="s">
        <v>87</v>
      </c>
      <c r="AY293" s="220" t="s">
        <v>205</v>
      </c>
    </row>
    <row r="294" s="2" customFormat="1" ht="24.15" customHeight="1">
      <c r="A294" s="38"/>
      <c r="B294" s="188"/>
      <c r="C294" s="189" t="s">
        <v>611</v>
      </c>
      <c r="D294" s="189" t="s">
        <v>207</v>
      </c>
      <c r="E294" s="190" t="s">
        <v>2667</v>
      </c>
      <c r="F294" s="191" t="s">
        <v>2668</v>
      </c>
      <c r="G294" s="192" t="s">
        <v>284</v>
      </c>
      <c r="H294" s="193">
        <v>7.0999999999999996</v>
      </c>
      <c r="I294" s="194"/>
      <c r="J294" s="193">
        <f>ROUND(I294*H294,3)</f>
        <v>0</v>
      </c>
      <c r="K294" s="195"/>
      <c r="L294" s="39"/>
      <c r="M294" s="196" t="s">
        <v>1</v>
      </c>
      <c r="N294" s="197" t="s">
        <v>46</v>
      </c>
      <c r="O294" s="82"/>
      <c r="P294" s="198">
        <f>O294*H294</f>
        <v>0</v>
      </c>
      <c r="Q294" s="198">
        <v>0.00036999999999999999</v>
      </c>
      <c r="R294" s="198">
        <f>Q294*H294</f>
        <v>0.002627</v>
      </c>
      <c r="S294" s="198">
        <v>0</v>
      </c>
      <c r="T294" s="199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00" t="s">
        <v>211</v>
      </c>
      <c r="AT294" s="200" t="s">
        <v>207</v>
      </c>
      <c r="AU294" s="200" t="s">
        <v>91</v>
      </c>
      <c r="AY294" s="19" t="s">
        <v>205</v>
      </c>
      <c r="BE294" s="201">
        <f>IF(N294="základná",J294,0)</f>
        <v>0</v>
      </c>
      <c r="BF294" s="201">
        <f>IF(N294="znížená",J294,0)</f>
        <v>0</v>
      </c>
      <c r="BG294" s="201">
        <f>IF(N294="zákl. prenesená",J294,0)</f>
        <v>0</v>
      </c>
      <c r="BH294" s="201">
        <f>IF(N294="zníž. prenesená",J294,0)</f>
        <v>0</v>
      </c>
      <c r="BI294" s="201">
        <f>IF(N294="nulová",J294,0)</f>
        <v>0</v>
      </c>
      <c r="BJ294" s="19" t="s">
        <v>91</v>
      </c>
      <c r="BK294" s="202">
        <f>ROUND(I294*H294,3)</f>
        <v>0</v>
      </c>
      <c r="BL294" s="19" t="s">
        <v>211</v>
      </c>
      <c r="BM294" s="200" t="s">
        <v>2669</v>
      </c>
    </row>
    <row r="295" s="14" customFormat="1">
      <c r="A295" s="14"/>
      <c r="B295" s="211"/>
      <c r="C295" s="14"/>
      <c r="D295" s="204" t="s">
        <v>213</v>
      </c>
      <c r="E295" s="212" t="s">
        <v>1</v>
      </c>
      <c r="F295" s="213" t="s">
        <v>2670</v>
      </c>
      <c r="G295" s="14"/>
      <c r="H295" s="214">
        <v>7.0999999999999996</v>
      </c>
      <c r="I295" s="215"/>
      <c r="J295" s="14"/>
      <c r="K295" s="14"/>
      <c r="L295" s="211"/>
      <c r="M295" s="216"/>
      <c r="N295" s="217"/>
      <c r="O295" s="217"/>
      <c r="P295" s="217"/>
      <c r="Q295" s="217"/>
      <c r="R295" s="217"/>
      <c r="S295" s="217"/>
      <c r="T295" s="21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12" t="s">
        <v>213</v>
      </c>
      <c r="AU295" s="212" t="s">
        <v>91</v>
      </c>
      <c r="AV295" s="14" t="s">
        <v>91</v>
      </c>
      <c r="AW295" s="14" t="s">
        <v>33</v>
      </c>
      <c r="AX295" s="14" t="s">
        <v>80</v>
      </c>
      <c r="AY295" s="212" t="s">
        <v>205</v>
      </c>
    </row>
    <row r="296" s="15" customFormat="1">
      <c r="A296" s="15"/>
      <c r="B296" s="219"/>
      <c r="C296" s="15"/>
      <c r="D296" s="204" t="s">
        <v>213</v>
      </c>
      <c r="E296" s="220" t="s">
        <v>1</v>
      </c>
      <c r="F296" s="221" t="s">
        <v>216</v>
      </c>
      <c r="G296" s="15"/>
      <c r="H296" s="222">
        <v>7.0999999999999996</v>
      </c>
      <c r="I296" s="223"/>
      <c r="J296" s="15"/>
      <c r="K296" s="15"/>
      <c r="L296" s="219"/>
      <c r="M296" s="224"/>
      <c r="N296" s="225"/>
      <c r="O296" s="225"/>
      <c r="P296" s="225"/>
      <c r="Q296" s="225"/>
      <c r="R296" s="225"/>
      <c r="S296" s="225"/>
      <c r="T296" s="22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20" t="s">
        <v>213</v>
      </c>
      <c r="AU296" s="220" t="s">
        <v>91</v>
      </c>
      <c r="AV296" s="15" t="s">
        <v>211</v>
      </c>
      <c r="AW296" s="15" t="s">
        <v>33</v>
      </c>
      <c r="AX296" s="15" t="s">
        <v>87</v>
      </c>
      <c r="AY296" s="220" t="s">
        <v>205</v>
      </c>
    </row>
    <row r="297" s="2" customFormat="1" ht="21.75" customHeight="1">
      <c r="A297" s="38"/>
      <c r="B297" s="188"/>
      <c r="C297" s="189" t="s">
        <v>616</v>
      </c>
      <c r="D297" s="189" t="s">
        <v>207</v>
      </c>
      <c r="E297" s="190" t="s">
        <v>2671</v>
      </c>
      <c r="F297" s="191" t="s">
        <v>2672</v>
      </c>
      <c r="G297" s="192" t="s">
        <v>284</v>
      </c>
      <c r="H297" s="193">
        <v>9.9499999999999993</v>
      </c>
      <c r="I297" s="194"/>
      <c r="J297" s="193">
        <f>ROUND(I297*H297,3)</f>
        <v>0</v>
      </c>
      <c r="K297" s="195"/>
      <c r="L297" s="39"/>
      <c r="M297" s="196" t="s">
        <v>1</v>
      </c>
      <c r="N297" s="197" t="s">
        <v>46</v>
      </c>
      <c r="O297" s="82"/>
      <c r="P297" s="198">
        <f>O297*H297</f>
        <v>0</v>
      </c>
      <c r="Q297" s="198">
        <v>0.00024000000000000001</v>
      </c>
      <c r="R297" s="198">
        <f>Q297*H297</f>
        <v>0.0023879999999999999</v>
      </c>
      <c r="S297" s="198">
        <v>0</v>
      </c>
      <c r="T297" s="199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00" t="s">
        <v>211</v>
      </c>
      <c r="AT297" s="200" t="s">
        <v>207</v>
      </c>
      <c r="AU297" s="200" t="s">
        <v>91</v>
      </c>
      <c r="AY297" s="19" t="s">
        <v>205</v>
      </c>
      <c r="BE297" s="201">
        <f>IF(N297="základná",J297,0)</f>
        <v>0</v>
      </c>
      <c r="BF297" s="201">
        <f>IF(N297="znížená",J297,0)</f>
        <v>0</v>
      </c>
      <c r="BG297" s="201">
        <f>IF(N297="zákl. prenesená",J297,0)</f>
        <v>0</v>
      </c>
      <c r="BH297" s="201">
        <f>IF(N297="zníž. prenesená",J297,0)</f>
        <v>0</v>
      </c>
      <c r="BI297" s="201">
        <f>IF(N297="nulová",J297,0)</f>
        <v>0</v>
      </c>
      <c r="BJ297" s="19" t="s">
        <v>91</v>
      </c>
      <c r="BK297" s="202">
        <f>ROUND(I297*H297,3)</f>
        <v>0</v>
      </c>
      <c r="BL297" s="19" t="s">
        <v>211</v>
      </c>
      <c r="BM297" s="200" t="s">
        <v>2673</v>
      </c>
    </row>
    <row r="298" s="14" customFormat="1">
      <c r="A298" s="14"/>
      <c r="B298" s="211"/>
      <c r="C298" s="14"/>
      <c r="D298" s="204" t="s">
        <v>213</v>
      </c>
      <c r="E298" s="212" t="s">
        <v>1</v>
      </c>
      <c r="F298" s="213" t="s">
        <v>2674</v>
      </c>
      <c r="G298" s="14"/>
      <c r="H298" s="214">
        <v>9.9499999999999993</v>
      </c>
      <c r="I298" s="215"/>
      <c r="J298" s="14"/>
      <c r="K298" s="14"/>
      <c r="L298" s="211"/>
      <c r="M298" s="216"/>
      <c r="N298" s="217"/>
      <c r="O298" s="217"/>
      <c r="P298" s="217"/>
      <c r="Q298" s="217"/>
      <c r="R298" s="217"/>
      <c r="S298" s="217"/>
      <c r="T298" s="21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12" t="s">
        <v>213</v>
      </c>
      <c r="AU298" s="212" t="s">
        <v>91</v>
      </c>
      <c r="AV298" s="14" t="s">
        <v>91</v>
      </c>
      <c r="AW298" s="14" t="s">
        <v>33</v>
      </c>
      <c r="AX298" s="14" t="s">
        <v>80</v>
      </c>
      <c r="AY298" s="212" t="s">
        <v>205</v>
      </c>
    </row>
    <row r="299" s="15" customFormat="1">
      <c r="A299" s="15"/>
      <c r="B299" s="219"/>
      <c r="C299" s="15"/>
      <c r="D299" s="204" t="s">
        <v>213</v>
      </c>
      <c r="E299" s="220" t="s">
        <v>1</v>
      </c>
      <c r="F299" s="221" t="s">
        <v>216</v>
      </c>
      <c r="G299" s="15"/>
      <c r="H299" s="222">
        <v>9.9499999999999993</v>
      </c>
      <c r="I299" s="223"/>
      <c r="J299" s="15"/>
      <c r="K299" s="15"/>
      <c r="L299" s="219"/>
      <c r="M299" s="224"/>
      <c r="N299" s="225"/>
      <c r="O299" s="225"/>
      <c r="P299" s="225"/>
      <c r="Q299" s="225"/>
      <c r="R299" s="225"/>
      <c r="S299" s="225"/>
      <c r="T299" s="22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20" t="s">
        <v>213</v>
      </c>
      <c r="AU299" s="220" t="s">
        <v>91</v>
      </c>
      <c r="AV299" s="15" t="s">
        <v>211</v>
      </c>
      <c r="AW299" s="15" t="s">
        <v>33</v>
      </c>
      <c r="AX299" s="15" t="s">
        <v>87</v>
      </c>
      <c r="AY299" s="220" t="s">
        <v>205</v>
      </c>
    </row>
    <row r="300" s="12" customFormat="1" ht="22.8" customHeight="1">
      <c r="A300" s="12"/>
      <c r="B300" s="175"/>
      <c r="C300" s="12"/>
      <c r="D300" s="176" t="s">
        <v>79</v>
      </c>
      <c r="E300" s="186" t="s">
        <v>899</v>
      </c>
      <c r="F300" s="186" t="s">
        <v>947</v>
      </c>
      <c r="G300" s="12"/>
      <c r="H300" s="12"/>
      <c r="I300" s="178"/>
      <c r="J300" s="187">
        <f>BK300</f>
        <v>0</v>
      </c>
      <c r="K300" s="12"/>
      <c r="L300" s="175"/>
      <c r="M300" s="180"/>
      <c r="N300" s="181"/>
      <c r="O300" s="181"/>
      <c r="P300" s="182">
        <f>P301</f>
        <v>0</v>
      </c>
      <c r="Q300" s="181"/>
      <c r="R300" s="182">
        <f>R301</f>
        <v>0</v>
      </c>
      <c r="S300" s="181"/>
      <c r="T300" s="183">
        <f>T301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76" t="s">
        <v>87</v>
      </c>
      <c r="AT300" s="184" t="s">
        <v>79</v>
      </c>
      <c r="AU300" s="184" t="s">
        <v>87</v>
      </c>
      <c r="AY300" s="176" t="s">
        <v>205</v>
      </c>
      <c r="BK300" s="185">
        <f>BK301</f>
        <v>0</v>
      </c>
    </row>
    <row r="301" s="2" customFormat="1" ht="24.15" customHeight="1">
      <c r="A301" s="38"/>
      <c r="B301" s="188"/>
      <c r="C301" s="189" t="s">
        <v>624</v>
      </c>
      <c r="D301" s="189" t="s">
        <v>207</v>
      </c>
      <c r="E301" s="190" t="s">
        <v>2675</v>
      </c>
      <c r="F301" s="191" t="s">
        <v>2676</v>
      </c>
      <c r="G301" s="192" t="s">
        <v>313</v>
      </c>
      <c r="H301" s="193">
        <v>187.31999999999999</v>
      </c>
      <c r="I301" s="194"/>
      <c r="J301" s="193">
        <f>ROUND(I301*H301,3)</f>
        <v>0</v>
      </c>
      <c r="K301" s="195"/>
      <c r="L301" s="39"/>
      <c r="M301" s="196" t="s">
        <v>1</v>
      </c>
      <c r="N301" s="197" t="s">
        <v>46</v>
      </c>
      <c r="O301" s="82"/>
      <c r="P301" s="198">
        <f>O301*H301</f>
        <v>0</v>
      </c>
      <c r="Q301" s="198">
        <v>0</v>
      </c>
      <c r="R301" s="198">
        <f>Q301*H301</f>
        <v>0</v>
      </c>
      <c r="S301" s="198">
        <v>0</v>
      </c>
      <c r="T301" s="199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00" t="s">
        <v>211</v>
      </c>
      <c r="AT301" s="200" t="s">
        <v>207</v>
      </c>
      <c r="AU301" s="200" t="s">
        <v>91</v>
      </c>
      <c r="AY301" s="19" t="s">
        <v>205</v>
      </c>
      <c r="BE301" s="201">
        <f>IF(N301="základná",J301,0)</f>
        <v>0</v>
      </c>
      <c r="BF301" s="201">
        <f>IF(N301="znížená",J301,0)</f>
        <v>0</v>
      </c>
      <c r="BG301" s="201">
        <f>IF(N301="zákl. prenesená",J301,0)</f>
        <v>0</v>
      </c>
      <c r="BH301" s="201">
        <f>IF(N301="zníž. prenesená",J301,0)</f>
        <v>0</v>
      </c>
      <c r="BI301" s="201">
        <f>IF(N301="nulová",J301,0)</f>
        <v>0</v>
      </c>
      <c r="BJ301" s="19" t="s">
        <v>91</v>
      </c>
      <c r="BK301" s="202">
        <f>ROUND(I301*H301,3)</f>
        <v>0</v>
      </c>
      <c r="BL301" s="19" t="s">
        <v>211</v>
      </c>
      <c r="BM301" s="200" t="s">
        <v>2677</v>
      </c>
    </row>
    <row r="302" s="12" customFormat="1" ht="25.92" customHeight="1">
      <c r="A302" s="12"/>
      <c r="B302" s="175"/>
      <c r="C302" s="12"/>
      <c r="D302" s="176" t="s">
        <v>79</v>
      </c>
      <c r="E302" s="177" t="s">
        <v>952</v>
      </c>
      <c r="F302" s="177" t="s">
        <v>953</v>
      </c>
      <c r="G302" s="12"/>
      <c r="H302" s="12"/>
      <c r="I302" s="178"/>
      <c r="J302" s="179">
        <f>BK302</f>
        <v>0</v>
      </c>
      <c r="K302" s="12"/>
      <c r="L302" s="175"/>
      <c r="M302" s="180"/>
      <c r="N302" s="181"/>
      <c r="O302" s="181"/>
      <c r="P302" s="182">
        <f>P303+P332+P354+P399</f>
        <v>0</v>
      </c>
      <c r="Q302" s="181"/>
      <c r="R302" s="182">
        <f>R303+R332+R354+R399</f>
        <v>4.1522116899999997</v>
      </c>
      <c r="S302" s="181"/>
      <c r="T302" s="183">
        <f>T303+T332+T354+T399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76" t="s">
        <v>91</v>
      </c>
      <c r="AT302" s="184" t="s">
        <v>79</v>
      </c>
      <c r="AU302" s="184" t="s">
        <v>80</v>
      </c>
      <c r="AY302" s="176" t="s">
        <v>205</v>
      </c>
      <c r="BK302" s="185">
        <f>BK303+BK332+BK354+BK399</f>
        <v>0</v>
      </c>
    </row>
    <row r="303" s="12" customFormat="1" ht="22.8" customHeight="1">
      <c r="A303" s="12"/>
      <c r="B303" s="175"/>
      <c r="C303" s="12"/>
      <c r="D303" s="176" t="s">
        <v>79</v>
      </c>
      <c r="E303" s="186" t="s">
        <v>954</v>
      </c>
      <c r="F303" s="186" t="s">
        <v>955</v>
      </c>
      <c r="G303" s="12"/>
      <c r="H303" s="12"/>
      <c r="I303" s="178"/>
      <c r="J303" s="187">
        <f>BK303</f>
        <v>0</v>
      </c>
      <c r="K303" s="12"/>
      <c r="L303" s="175"/>
      <c r="M303" s="180"/>
      <c r="N303" s="181"/>
      <c r="O303" s="181"/>
      <c r="P303" s="182">
        <f>SUM(P304:P331)</f>
        <v>0</v>
      </c>
      <c r="Q303" s="181"/>
      <c r="R303" s="182">
        <f>SUM(R304:R331)</f>
        <v>1.7005946999999999</v>
      </c>
      <c r="S303" s="181"/>
      <c r="T303" s="183">
        <f>SUM(T304:T331)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176" t="s">
        <v>91</v>
      </c>
      <c r="AT303" s="184" t="s">
        <v>79</v>
      </c>
      <c r="AU303" s="184" t="s">
        <v>87</v>
      </c>
      <c r="AY303" s="176" t="s">
        <v>205</v>
      </c>
      <c r="BK303" s="185">
        <f>SUM(BK304:BK331)</f>
        <v>0</v>
      </c>
    </row>
    <row r="304" s="2" customFormat="1" ht="24.15" customHeight="1">
      <c r="A304" s="38"/>
      <c r="B304" s="188"/>
      <c r="C304" s="189" t="s">
        <v>628</v>
      </c>
      <c r="D304" s="189" t="s">
        <v>207</v>
      </c>
      <c r="E304" s="190" t="s">
        <v>957</v>
      </c>
      <c r="F304" s="191" t="s">
        <v>958</v>
      </c>
      <c r="G304" s="192" t="s">
        <v>265</v>
      </c>
      <c r="H304" s="193">
        <v>63.899999999999999</v>
      </c>
      <c r="I304" s="194"/>
      <c r="J304" s="193">
        <f>ROUND(I304*H304,3)</f>
        <v>0</v>
      </c>
      <c r="K304" s="195"/>
      <c r="L304" s="39"/>
      <c r="M304" s="196" t="s">
        <v>1</v>
      </c>
      <c r="N304" s="197" t="s">
        <v>46</v>
      </c>
      <c r="O304" s="82"/>
      <c r="P304" s="198">
        <f>O304*H304</f>
        <v>0</v>
      </c>
      <c r="Q304" s="198">
        <v>0</v>
      </c>
      <c r="R304" s="198">
        <f>Q304*H304</f>
        <v>0</v>
      </c>
      <c r="S304" s="198">
        <v>0</v>
      </c>
      <c r="T304" s="199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0" t="s">
        <v>299</v>
      </c>
      <c r="AT304" s="200" t="s">
        <v>207</v>
      </c>
      <c r="AU304" s="200" t="s">
        <v>91</v>
      </c>
      <c r="AY304" s="19" t="s">
        <v>205</v>
      </c>
      <c r="BE304" s="201">
        <f>IF(N304="základná",J304,0)</f>
        <v>0</v>
      </c>
      <c r="BF304" s="201">
        <f>IF(N304="znížená",J304,0)</f>
        <v>0</v>
      </c>
      <c r="BG304" s="201">
        <f>IF(N304="zákl. prenesená",J304,0)</f>
        <v>0</v>
      </c>
      <c r="BH304" s="201">
        <f>IF(N304="zníž. prenesená",J304,0)</f>
        <v>0</v>
      </c>
      <c r="BI304" s="201">
        <f>IF(N304="nulová",J304,0)</f>
        <v>0</v>
      </c>
      <c r="BJ304" s="19" t="s">
        <v>91</v>
      </c>
      <c r="BK304" s="202">
        <f>ROUND(I304*H304,3)</f>
        <v>0</v>
      </c>
      <c r="BL304" s="19" t="s">
        <v>299</v>
      </c>
      <c r="BM304" s="200" t="s">
        <v>2678</v>
      </c>
    </row>
    <row r="305" s="14" customFormat="1">
      <c r="A305" s="14"/>
      <c r="B305" s="211"/>
      <c r="C305" s="14"/>
      <c r="D305" s="204" t="s">
        <v>213</v>
      </c>
      <c r="E305" s="212" t="s">
        <v>1</v>
      </c>
      <c r="F305" s="213" t="s">
        <v>2679</v>
      </c>
      <c r="G305" s="14"/>
      <c r="H305" s="214">
        <v>63.899999999999999</v>
      </c>
      <c r="I305" s="215"/>
      <c r="J305" s="14"/>
      <c r="K305" s="14"/>
      <c r="L305" s="211"/>
      <c r="M305" s="216"/>
      <c r="N305" s="217"/>
      <c r="O305" s="217"/>
      <c r="P305" s="217"/>
      <c r="Q305" s="217"/>
      <c r="R305" s="217"/>
      <c r="S305" s="217"/>
      <c r="T305" s="21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12" t="s">
        <v>213</v>
      </c>
      <c r="AU305" s="212" t="s">
        <v>91</v>
      </c>
      <c r="AV305" s="14" t="s">
        <v>91</v>
      </c>
      <c r="AW305" s="14" t="s">
        <v>33</v>
      </c>
      <c r="AX305" s="14" t="s">
        <v>80</v>
      </c>
      <c r="AY305" s="212" t="s">
        <v>205</v>
      </c>
    </row>
    <row r="306" s="15" customFormat="1">
      <c r="A306" s="15"/>
      <c r="B306" s="219"/>
      <c r="C306" s="15"/>
      <c r="D306" s="204" t="s">
        <v>213</v>
      </c>
      <c r="E306" s="220" t="s">
        <v>1</v>
      </c>
      <c r="F306" s="221" t="s">
        <v>216</v>
      </c>
      <c r="G306" s="15"/>
      <c r="H306" s="222">
        <v>63.899999999999999</v>
      </c>
      <c r="I306" s="223"/>
      <c r="J306" s="15"/>
      <c r="K306" s="15"/>
      <c r="L306" s="219"/>
      <c r="M306" s="224"/>
      <c r="N306" s="225"/>
      <c r="O306" s="225"/>
      <c r="P306" s="225"/>
      <c r="Q306" s="225"/>
      <c r="R306" s="225"/>
      <c r="S306" s="225"/>
      <c r="T306" s="22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20" t="s">
        <v>213</v>
      </c>
      <c r="AU306" s="220" t="s">
        <v>91</v>
      </c>
      <c r="AV306" s="15" t="s">
        <v>211</v>
      </c>
      <c r="AW306" s="15" t="s">
        <v>33</v>
      </c>
      <c r="AX306" s="15" t="s">
        <v>87</v>
      </c>
      <c r="AY306" s="220" t="s">
        <v>205</v>
      </c>
    </row>
    <row r="307" s="2" customFormat="1" ht="16.5" customHeight="1">
      <c r="A307" s="38"/>
      <c r="B307" s="188"/>
      <c r="C307" s="227" t="s">
        <v>642</v>
      </c>
      <c r="D307" s="227" t="s">
        <v>276</v>
      </c>
      <c r="E307" s="228" t="s">
        <v>962</v>
      </c>
      <c r="F307" s="229" t="s">
        <v>963</v>
      </c>
      <c r="G307" s="230" t="s">
        <v>313</v>
      </c>
      <c r="H307" s="231">
        <v>0.019</v>
      </c>
      <c r="I307" s="232"/>
      <c r="J307" s="231">
        <f>ROUND(I307*H307,3)</f>
        <v>0</v>
      </c>
      <c r="K307" s="233"/>
      <c r="L307" s="234"/>
      <c r="M307" s="235" t="s">
        <v>1</v>
      </c>
      <c r="N307" s="236" t="s">
        <v>46</v>
      </c>
      <c r="O307" s="82"/>
      <c r="P307" s="198">
        <f>O307*H307</f>
        <v>0</v>
      </c>
      <c r="Q307" s="198">
        <v>1</v>
      </c>
      <c r="R307" s="198">
        <f>Q307*H307</f>
        <v>0.019</v>
      </c>
      <c r="S307" s="198">
        <v>0</v>
      </c>
      <c r="T307" s="199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00" t="s">
        <v>401</v>
      </c>
      <c r="AT307" s="200" t="s">
        <v>276</v>
      </c>
      <c r="AU307" s="200" t="s">
        <v>91</v>
      </c>
      <c r="AY307" s="19" t="s">
        <v>205</v>
      </c>
      <c r="BE307" s="201">
        <f>IF(N307="základná",J307,0)</f>
        <v>0</v>
      </c>
      <c r="BF307" s="201">
        <f>IF(N307="znížená",J307,0)</f>
        <v>0</v>
      </c>
      <c r="BG307" s="201">
        <f>IF(N307="zákl. prenesená",J307,0)</f>
        <v>0</v>
      </c>
      <c r="BH307" s="201">
        <f>IF(N307="zníž. prenesená",J307,0)</f>
        <v>0</v>
      </c>
      <c r="BI307" s="201">
        <f>IF(N307="nulová",J307,0)</f>
        <v>0</v>
      </c>
      <c r="BJ307" s="19" t="s">
        <v>91</v>
      </c>
      <c r="BK307" s="202">
        <f>ROUND(I307*H307,3)</f>
        <v>0</v>
      </c>
      <c r="BL307" s="19" t="s">
        <v>299</v>
      </c>
      <c r="BM307" s="200" t="s">
        <v>2680</v>
      </c>
    </row>
    <row r="308" s="14" customFormat="1">
      <c r="A308" s="14"/>
      <c r="B308" s="211"/>
      <c r="C308" s="14"/>
      <c r="D308" s="204" t="s">
        <v>213</v>
      </c>
      <c r="E308" s="14"/>
      <c r="F308" s="213" t="s">
        <v>2681</v>
      </c>
      <c r="G308" s="14"/>
      <c r="H308" s="214">
        <v>0.019</v>
      </c>
      <c r="I308" s="215"/>
      <c r="J308" s="14"/>
      <c r="K308" s="14"/>
      <c r="L308" s="211"/>
      <c r="M308" s="216"/>
      <c r="N308" s="217"/>
      <c r="O308" s="217"/>
      <c r="P308" s="217"/>
      <c r="Q308" s="217"/>
      <c r="R308" s="217"/>
      <c r="S308" s="217"/>
      <c r="T308" s="21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12" t="s">
        <v>213</v>
      </c>
      <c r="AU308" s="212" t="s">
        <v>91</v>
      </c>
      <c r="AV308" s="14" t="s">
        <v>91</v>
      </c>
      <c r="AW308" s="14" t="s">
        <v>3</v>
      </c>
      <c r="AX308" s="14" t="s">
        <v>87</v>
      </c>
      <c r="AY308" s="212" t="s">
        <v>205</v>
      </c>
    </row>
    <row r="309" s="2" customFormat="1" ht="24.15" customHeight="1">
      <c r="A309" s="38"/>
      <c r="B309" s="188"/>
      <c r="C309" s="189" t="s">
        <v>659</v>
      </c>
      <c r="D309" s="189" t="s">
        <v>207</v>
      </c>
      <c r="E309" s="190" t="s">
        <v>967</v>
      </c>
      <c r="F309" s="191" t="s">
        <v>968</v>
      </c>
      <c r="G309" s="192" t="s">
        <v>265</v>
      </c>
      <c r="H309" s="193">
        <v>87.984999999999999</v>
      </c>
      <c r="I309" s="194"/>
      <c r="J309" s="193">
        <f>ROUND(I309*H309,3)</f>
        <v>0</v>
      </c>
      <c r="K309" s="195"/>
      <c r="L309" s="39"/>
      <c r="M309" s="196" t="s">
        <v>1</v>
      </c>
      <c r="N309" s="197" t="s">
        <v>46</v>
      </c>
      <c r="O309" s="82"/>
      <c r="P309" s="198">
        <f>O309*H309</f>
        <v>0</v>
      </c>
      <c r="Q309" s="198">
        <v>0</v>
      </c>
      <c r="R309" s="198">
        <f>Q309*H309</f>
        <v>0</v>
      </c>
      <c r="S309" s="198">
        <v>0</v>
      </c>
      <c r="T309" s="199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00" t="s">
        <v>299</v>
      </c>
      <c r="AT309" s="200" t="s">
        <v>207</v>
      </c>
      <c r="AU309" s="200" t="s">
        <v>91</v>
      </c>
      <c r="AY309" s="19" t="s">
        <v>205</v>
      </c>
      <c r="BE309" s="201">
        <f>IF(N309="základná",J309,0)</f>
        <v>0</v>
      </c>
      <c r="BF309" s="201">
        <f>IF(N309="znížená",J309,0)</f>
        <v>0</v>
      </c>
      <c r="BG309" s="201">
        <f>IF(N309="zákl. prenesená",J309,0)</f>
        <v>0</v>
      </c>
      <c r="BH309" s="201">
        <f>IF(N309="zníž. prenesená",J309,0)</f>
        <v>0</v>
      </c>
      <c r="BI309" s="201">
        <f>IF(N309="nulová",J309,0)</f>
        <v>0</v>
      </c>
      <c r="BJ309" s="19" t="s">
        <v>91</v>
      </c>
      <c r="BK309" s="202">
        <f>ROUND(I309*H309,3)</f>
        <v>0</v>
      </c>
      <c r="BL309" s="19" t="s">
        <v>299</v>
      </c>
      <c r="BM309" s="200" t="s">
        <v>2682</v>
      </c>
    </row>
    <row r="310" s="14" customFormat="1">
      <c r="A310" s="14"/>
      <c r="B310" s="211"/>
      <c r="C310" s="14"/>
      <c r="D310" s="204" t="s">
        <v>213</v>
      </c>
      <c r="E310" s="212" t="s">
        <v>1</v>
      </c>
      <c r="F310" s="213" t="s">
        <v>2683</v>
      </c>
      <c r="G310" s="14"/>
      <c r="H310" s="214">
        <v>87.984999999999999</v>
      </c>
      <c r="I310" s="215"/>
      <c r="J310" s="14"/>
      <c r="K310" s="14"/>
      <c r="L310" s="211"/>
      <c r="M310" s="216"/>
      <c r="N310" s="217"/>
      <c r="O310" s="217"/>
      <c r="P310" s="217"/>
      <c r="Q310" s="217"/>
      <c r="R310" s="217"/>
      <c r="S310" s="217"/>
      <c r="T310" s="21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12" t="s">
        <v>213</v>
      </c>
      <c r="AU310" s="212" t="s">
        <v>91</v>
      </c>
      <c r="AV310" s="14" t="s">
        <v>91</v>
      </c>
      <c r="AW310" s="14" t="s">
        <v>33</v>
      </c>
      <c r="AX310" s="14" t="s">
        <v>80</v>
      </c>
      <c r="AY310" s="212" t="s">
        <v>205</v>
      </c>
    </row>
    <row r="311" s="15" customFormat="1">
      <c r="A311" s="15"/>
      <c r="B311" s="219"/>
      <c r="C311" s="15"/>
      <c r="D311" s="204" t="s">
        <v>213</v>
      </c>
      <c r="E311" s="220" t="s">
        <v>1</v>
      </c>
      <c r="F311" s="221" t="s">
        <v>216</v>
      </c>
      <c r="G311" s="15"/>
      <c r="H311" s="222">
        <v>87.984999999999999</v>
      </c>
      <c r="I311" s="223"/>
      <c r="J311" s="15"/>
      <c r="K311" s="15"/>
      <c r="L311" s="219"/>
      <c r="M311" s="224"/>
      <c r="N311" s="225"/>
      <c r="O311" s="225"/>
      <c r="P311" s="225"/>
      <c r="Q311" s="225"/>
      <c r="R311" s="225"/>
      <c r="S311" s="225"/>
      <c r="T311" s="22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20" t="s">
        <v>213</v>
      </c>
      <c r="AU311" s="220" t="s">
        <v>91</v>
      </c>
      <c r="AV311" s="15" t="s">
        <v>211</v>
      </c>
      <c r="AW311" s="15" t="s">
        <v>33</v>
      </c>
      <c r="AX311" s="15" t="s">
        <v>87</v>
      </c>
      <c r="AY311" s="220" t="s">
        <v>205</v>
      </c>
    </row>
    <row r="312" s="2" customFormat="1" ht="16.5" customHeight="1">
      <c r="A312" s="38"/>
      <c r="B312" s="188"/>
      <c r="C312" s="227" t="s">
        <v>664</v>
      </c>
      <c r="D312" s="227" t="s">
        <v>276</v>
      </c>
      <c r="E312" s="228" t="s">
        <v>962</v>
      </c>
      <c r="F312" s="229" t="s">
        <v>963</v>
      </c>
      <c r="G312" s="230" t="s">
        <v>313</v>
      </c>
      <c r="H312" s="231">
        <v>0.031</v>
      </c>
      <c r="I312" s="232"/>
      <c r="J312" s="231">
        <f>ROUND(I312*H312,3)</f>
        <v>0</v>
      </c>
      <c r="K312" s="233"/>
      <c r="L312" s="234"/>
      <c r="M312" s="235" t="s">
        <v>1</v>
      </c>
      <c r="N312" s="236" t="s">
        <v>46</v>
      </c>
      <c r="O312" s="82"/>
      <c r="P312" s="198">
        <f>O312*H312</f>
        <v>0</v>
      </c>
      <c r="Q312" s="198">
        <v>1</v>
      </c>
      <c r="R312" s="198">
        <f>Q312*H312</f>
        <v>0.031</v>
      </c>
      <c r="S312" s="198">
        <v>0</v>
      </c>
      <c r="T312" s="199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00" t="s">
        <v>401</v>
      </c>
      <c r="AT312" s="200" t="s">
        <v>276</v>
      </c>
      <c r="AU312" s="200" t="s">
        <v>91</v>
      </c>
      <c r="AY312" s="19" t="s">
        <v>205</v>
      </c>
      <c r="BE312" s="201">
        <f>IF(N312="základná",J312,0)</f>
        <v>0</v>
      </c>
      <c r="BF312" s="201">
        <f>IF(N312="znížená",J312,0)</f>
        <v>0</v>
      </c>
      <c r="BG312" s="201">
        <f>IF(N312="zákl. prenesená",J312,0)</f>
        <v>0</v>
      </c>
      <c r="BH312" s="201">
        <f>IF(N312="zníž. prenesená",J312,0)</f>
        <v>0</v>
      </c>
      <c r="BI312" s="201">
        <f>IF(N312="nulová",J312,0)</f>
        <v>0</v>
      </c>
      <c r="BJ312" s="19" t="s">
        <v>91</v>
      </c>
      <c r="BK312" s="202">
        <f>ROUND(I312*H312,3)</f>
        <v>0</v>
      </c>
      <c r="BL312" s="19" t="s">
        <v>299</v>
      </c>
      <c r="BM312" s="200" t="s">
        <v>2684</v>
      </c>
    </row>
    <row r="313" s="14" customFormat="1">
      <c r="A313" s="14"/>
      <c r="B313" s="211"/>
      <c r="C313" s="14"/>
      <c r="D313" s="204" t="s">
        <v>213</v>
      </c>
      <c r="E313" s="14"/>
      <c r="F313" s="213" t="s">
        <v>2685</v>
      </c>
      <c r="G313" s="14"/>
      <c r="H313" s="214">
        <v>0.031</v>
      </c>
      <c r="I313" s="215"/>
      <c r="J313" s="14"/>
      <c r="K313" s="14"/>
      <c r="L313" s="211"/>
      <c r="M313" s="216"/>
      <c r="N313" s="217"/>
      <c r="O313" s="217"/>
      <c r="P313" s="217"/>
      <c r="Q313" s="217"/>
      <c r="R313" s="217"/>
      <c r="S313" s="217"/>
      <c r="T313" s="21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12" t="s">
        <v>213</v>
      </c>
      <c r="AU313" s="212" t="s">
        <v>91</v>
      </c>
      <c r="AV313" s="14" t="s">
        <v>91</v>
      </c>
      <c r="AW313" s="14" t="s">
        <v>3</v>
      </c>
      <c r="AX313" s="14" t="s">
        <v>87</v>
      </c>
      <c r="AY313" s="212" t="s">
        <v>205</v>
      </c>
    </row>
    <row r="314" s="2" customFormat="1" ht="24.15" customHeight="1">
      <c r="A314" s="38"/>
      <c r="B314" s="188"/>
      <c r="C314" s="189" t="s">
        <v>671</v>
      </c>
      <c r="D314" s="189" t="s">
        <v>207</v>
      </c>
      <c r="E314" s="190" t="s">
        <v>2686</v>
      </c>
      <c r="F314" s="191" t="s">
        <v>2687</v>
      </c>
      <c r="G314" s="192" t="s">
        <v>265</v>
      </c>
      <c r="H314" s="193">
        <v>12.07</v>
      </c>
      <c r="I314" s="194"/>
      <c r="J314" s="193">
        <f>ROUND(I314*H314,3)</f>
        <v>0</v>
      </c>
      <c r="K314" s="195"/>
      <c r="L314" s="39"/>
      <c r="M314" s="196" t="s">
        <v>1</v>
      </c>
      <c r="N314" s="197" t="s">
        <v>46</v>
      </c>
      <c r="O314" s="82"/>
      <c r="P314" s="198">
        <f>O314*H314</f>
        <v>0</v>
      </c>
      <c r="Q314" s="198">
        <v>0.00075000000000000002</v>
      </c>
      <c r="R314" s="198">
        <f>Q314*H314</f>
        <v>0.0090524999999999998</v>
      </c>
      <c r="S314" s="198">
        <v>0</v>
      </c>
      <c r="T314" s="199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0" t="s">
        <v>299</v>
      </c>
      <c r="AT314" s="200" t="s">
        <v>207</v>
      </c>
      <c r="AU314" s="200" t="s">
        <v>91</v>
      </c>
      <c r="AY314" s="19" t="s">
        <v>205</v>
      </c>
      <c r="BE314" s="201">
        <f>IF(N314="základná",J314,0)</f>
        <v>0</v>
      </c>
      <c r="BF314" s="201">
        <f>IF(N314="znížená",J314,0)</f>
        <v>0</v>
      </c>
      <c r="BG314" s="201">
        <f>IF(N314="zákl. prenesená",J314,0)</f>
        <v>0</v>
      </c>
      <c r="BH314" s="201">
        <f>IF(N314="zníž. prenesená",J314,0)</f>
        <v>0</v>
      </c>
      <c r="BI314" s="201">
        <f>IF(N314="nulová",J314,0)</f>
        <v>0</v>
      </c>
      <c r="BJ314" s="19" t="s">
        <v>91</v>
      </c>
      <c r="BK314" s="202">
        <f>ROUND(I314*H314,3)</f>
        <v>0</v>
      </c>
      <c r="BL314" s="19" t="s">
        <v>299</v>
      </c>
      <c r="BM314" s="200" t="s">
        <v>2688</v>
      </c>
    </row>
    <row r="315" s="13" customFormat="1">
      <c r="A315" s="13"/>
      <c r="B315" s="203"/>
      <c r="C315" s="13"/>
      <c r="D315" s="204" t="s">
        <v>213</v>
      </c>
      <c r="E315" s="205" t="s">
        <v>1</v>
      </c>
      <c r="F315" s="206" t="s">
        <v>2689</v>
      </c>
      <c r="G315" s="13"/>
      <c r="H315" s="205" t="s">
        <v>1</v>
      </c>
      <c r="I315" s="207"/>
      <c r="J315" s="13"/>
      <c r="K315" s="13"/>
      <c r="L315" s="203"/>
      <c r="M315" s="208"/>
      <c r="N315" s="209"/>
      <c r="O315" s="209"/>
      <c r="P315" s="209"/>
      <c r="Q315" s="209"/>
      <c r="R315" s="209"/>
      <c r="S315" s="209"/>
      <c r="T315" s="21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5" t="s">
        <v>213</v>
      </c>
      <c r="AU315" s="205" t="s">
        <v>91</v>
      </c>
      <c r="AV315" s="13" t="s">
        <v>87</v>
      </c>
      <c r="AW315" s="13" t="s">
        <v>33</v>
      </c>
      <c r="AX315" s="13" t="s">
        <v>80</v>
      </c>
      <c r="AY315" s="205" t="s">
        <v>205</v>
      </c>
    </row>
    <row r="316" s="13" customFormat="1">
      <c r="A316" s="13"/>
      <c r="B316" s="203"/>
      <c r="C316" s="13"/>
      <c r="D316" s="204" t="s">
        <v>213</v>
      </c>
      <c r="E316" s="205" t="s">
        <v>1</v>
      </c>
      <c r="F316" s="206" t="s">
        <v>2690</v>
      </c>
      <c r="G316" s="13"/>
      <c r="H316" s="205" t="s">
        <v>1</v>
      </c>
      <c r="I316" s="207"/>
      <c r="J316" s="13"/>
      <c r="K316" s="13"/>
      <c r="L316" s="203"/>
      <c r="M316" s="208"/>
      <c r="N316" s="209"/>
      <c r="O316" s="209"/>
      <c r="P316" s="209"/>
      <c r="Q316" s="209"/>
      <c r="R316" s="209"/>
      <c r="S316" s="209"/>
      <c r="T316" s="21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05" t="s">
        <v>213</v>
      </c>
      <c r="AU316" s="205" t="s">
        <v>91</v>
      </c>
      <c r="AV316" s="13" t="s">
        <v>87</v>
      </c>
      <c r="AW316" s="13" t="s">
        <v>33</v>
      </c>
      <c r="AX316" s="13" t="s">
        <v>80</v>
      </c>
      <c r="AY316" s="205" t="s">
        <v>205</v>
      </c>
    </row>
    <row r="317" s="14" customFormat="1">
      <c r="A317" s="14"/>
      <c r="B317" s="211"/>
      <c r="C317" s="14"/>
      <c r="D317" s="204" t="s">
        <v>213</v>
      </c>
      <c r="E317" s="212" t="s">
        <v>1</v>
      </c>
      <c r="F317" s="213" t="s">
        <v>2691</v>
      </c>
      <c r="G317" s="14"/>
      <c r="H317" s="214">
        <v>12.07</v>
      </c>
      <c r="I317" s="215"/>
      <c r="J317" s="14"/>
      <c r="K317" s="14"/>
      <c r="L317" s="211"/>
      <c r="M317" s="216"/>
      <c r="N317" s="217"/>
      <c r="O317" s="217"/>
      <c r="P317" s="217"/>
      <c r="Q317" s="217"/>
      <c r="R317" s="217"/>
      <c r="S317" s="217"/>
      <c r="T317" s="21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12" t="s">
        <v>213</v>
      </c>
      <c r="AU317" s="212" t="s">
        <v>91</v>
      </c>
      <c r="AV317" s="14" t="s">
        <v>91</v>
      </c>
      <c r="AW317" s="14" t="s">
        <v>33</v>
      </c>
      <c r="AX317" s="14" t="s">
        <v>80</v>
      </c>
      <c r="AY317" s="212" t="s">
        <v>205</v>
      </c>
    </row>
    <row r="318" s="15" customFormat="1">
      <c r="A318" s="15"/>
      <c r="B318" s="219"/>
      <c r="C318" s="15"/>
      <c r="D318" s="204" t="s">
        <v>213</v>
      </c>
      <c r="E318" s="220" t="s">
        <v>1</v>
      </c>
      <c r="F318" s="221" t="s">
        <v>216</v>
      </c>
      <c r="G318" s="15"/>
      <c r="H318" s="222">
        <v>12.07</v>
      </c>
      <c r="I318" s="223"/>
      <c r="J318" s="15"/>
      <c r="K318" s="15"/>
      <c r="L318" s="219"/>
      <c r="M318" s="224"/>
      <c r="N318" s="225"/>
      <c r="O318" s="225"/>
      <c r="P318" s="225"/>
      <c r="Q318" s="225"/>
      <c r="R318" s="225"/>
      <c r="S318" s="225"/>
      <c r="T318" s="22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20" t="s">
        <v>213</v>
      </c>
      <c r="AU318" s="220" t="s">
        <v>91</v>
      </c>
      <c r="AV318" s="15" t="s">
        <v>211</v>
      </c>
      <c r="AW318" s="15" t="s">
        <v>33</v>
      </c>
      <c r="AX318" s="15" t="s">
        <v>87</v>
      </c>
      <c r="AY318" s="220" t="s">
        <v>205</v>
      </c>
    </row>
    <row r="319" s="2" customFormat="1" ht="37.8" customHeight="1">
      <c r="A319" s="38"/>
      <c r="B319" s="188"/>
      <c r="C319" s="227" t="s">
        <v>680</v>
      </c>
      <c r="D319" s="227" t="s">
        <v>276</v>
      </c>
      <c r="E319" s="228" t="s">
        <v>2692</v>
      </c>
      <c r="F319" s="229" t="s">
        <v>2693</v>
      </c>
      <c r="G319" s="230" t="s">
        <v>265</v>
      </c>
      <c r="H319" s="231">
        <v>13.881</v>
      </c>
      <c r="I319" s="232"/>
      <c r="J319" s="231">
        <f>ROUND(I319*H319,3)</f>
        <v>0</v>
      </c>
      <c r="K319" s="233"/>
      <c r="L319" s="234"/>
      <c r="M319" s="235" t="s">
        <v>1</v>
      </c>
      <c r="N319" s="236" t="s">
        <v>46</v>
      </c>
      <c r="O319" s="82"/>
      <c r="P319" s="198">
        <f>O319*H319</f>
        <v>0</v>
      </c>
      <c r="Q319" s="198">
        <v>0.002</v>
      </c>
      <c r="R319" s="198">
        <f>Q319*H319</f>
        <v>0.027762000000000002</v>
      </c>
      <c r="S319" s="198">
        <v>0</v>
      </c>
      <c r="T319" s="199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00" t="s">
        <v>401</v>
      </c>
      <c r="AT319" s="200" t="s">
        <v>276</v>
      </c>
      <c r="AU319" s="200" t="s">
        <v>91</v>
      </c>
      <c r="AY319" s="19" t="s">
        <v>205</v>
      </c>
      <c r="BE319" s="201">
        <f>IF(N319="základná",J319,0)</f>
        <v>0</v>
      </c>
      <c r="BF319" s="201">
        <f>IF(N319="znížená",J319,0)</f>
        <v>0</v>
      </c>
      <c r="BG319" s="201">
        <f>IF(N319="zákl. prenesená",J319,0)</f>
        <v>0</v>
      </c>
      <c r="BH319" s="201">
        <f>IF(N319="zníž. prenesená",J319,0)</f>
        <v>0</v>
      </c>
      <c r="BI319" s="201">
        <f>IF(N319="nulová",J319,0)</f>
        <v>0</v>
      </c>
      <c r="BJ319" s="19" t="s">
        <v>91</v>
      </c>
      <c r="BK319" s="202">
        <f>ROUND(I319*H319,3)</f>
        <v>0</v>
      </c>
      <c r="BL319" s="19" t="s">
        <v>299</v>
      </c>
      <c r="BM319" s="200" t="s">
        <v>2694</v>
      </c>
    </row>
    <row r="320" s="14" customFormat="1">
      <c r="A320" s="14"/>
      <c r="B320" s="211"/>
      <c r="C320" s="14"/>
      <c r="D320" s="204" t="s">
        <v>213</v>
      </c>
      <c r="E320" s="14"/>
      <c r="F320" s="213" t="s">
        <v>2695</v>
      </c>
      <c r="G320" s="14"/>
      <c r="H320" s="214">
        <v>13.881</v>
      </c>
      <c r="I320" s="215"/>
      <c r="J320" s="14"/>
      <c r="K320" s="14"/>
      <c r="L320" s="211"/>
      <c r="M320" s="216"/>
      <c r="N320" s="217"/>
      <c r="O320" s="217"/>
      <c r="P320" s="217"/>
      <c r="Q320" s="217"/>
      <c r="R320" s="217"/>
      <c r="S320" s="217"/>
      <c r="T320" s="21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2" t="s">
        <v>213</v>
      </c>
      <c r="AU320" s="212" t="s">
        <v>91</v>
      </c>
      <c r="AV320" s="14" t="s">
        <v>91</v>
      </c>
      <c r="AW320" s="14" t="s">
        <v>3</v>
      </c>
      <c r="AX320" s="14" t="s">
        <v>87</v>
      </c>
      <c r="AY320" s="212" t="s">
        <v>205</v>
      </c>
    </row>
    <row r="321" s="2" customFormat="1" ht="24.15" customHeight="1">
      <c r="A321" s="38"/>
      <c r="B321" s="188"/>
      <c r="C321" s="189" t="s">
        <v>687</v>
      </c>
      <c r="D321" s="189" t="s">
        <v>207</v>
      </c>
      <c r="E321" s="190" t="s">
        <v>977</v>
      </c>
      <c r="F321" s="191" t="s">
        <v>978</v>
      </c>
      <c r="G321" s="192" t="s">
        <v>265</v>
      </c>
      <c r="H321" s="193">
        <v>127.8</v>
      </c>
      <c r="I321" s="194"/>
      <c r="J321" s="193">
        <f>ROUND(I321*H321,3)</f>
        <v>0</v>
      </c>
      <c r="K321" s="195"/>
      <c r="L321" s="39"/>
      <c r="M321" s="196" t="s">
        <v>1</v>
      </c>
      <c r="N321" s="197" t="s">
        <v>46</v>
      </c>
      <c r="O321" s="82"/>
      <c r="P321" s="198">
        <f>O321*H321</f>
        <v>0</v>
      </c>
      <c r="Q321" s="198">
        <v>0.00054000000000000001</v>
      </c>
      <c r="R321" s="198">
        <f>Q321*H321</f>
        <v>0.069012000000000004</v>
      </c>
      <c r="S321" s="198">
        <v>0</v>
      </c>
      <c r="T321" s="199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00" t="s">
        <v>299</v>
      </c>
      <c r="AT321" s="200" t="s">
        <v>207</v>
      </c>
      <c r="AU321" s="200" t="s">
        <v>91</v>
      </c>
      <c r="AY321" s="19" t="s">
        <v>205</v>
      </c>
      <c r="BE321" s="201">
        <f>IF(N321="základná",J321,0)</f>
        <v>0</v>
      </c>
      <c r="BF321" s="201">
        <f>IF(N321="znížená",J321,0)</f>
        <v>0</v>
      </c>
      <c r="BG321" s="201">
        <f>IF(N321="zákl. prenesená",J321,0)</f>
        <v>0</v>
      </c>
      <c r="BH321" s="201">
        <f>IF(N321="zníž. prenesená",J321,0)</f>
        <v>0</v>
      </c>
      <c r="BI321" s="201">
        <f>IF(N321="nulová",J321,0)</f>
        <v>0</v>
      </c>
      <c r="BJ321" s="19" t="s">
        <v>91</v>
      </c>
      <c r="BK321" s="202">
        <f>ROUND(I321*H321,3)</f>
        <v>0</v>
      </c>
      <c r="BL321" s="19" t="s">
        <v>299</v>
      </c>
      <c r="BM321" s="200" t="s">
        <v>2696</v>
      </c>
    </row>
    <row r="322" s="14" customFormat="1">
      <c r="A322" s="14"/>
      <c r="B322" s="211"/>
      <c r="C322" s="14"/>
      <c r="D322" s="204" t="s">
        <v>213</v>
      </c>
      <c r="E322" s="212" t="s">
        <v>1</v>
      </c>
      <c r="F322" s="213" t="s">
        <v>2697</v>
      </c>
      <c r="G322" s="14"/>
      <c r="H322" s="214">
        <v>127.8</v>
      </c>
      <c r="I322" s="215"/>
      <c r="J322" s="14"/>
      <c r="K322" s="14"/>
      <c r="L322" s="211"/>
      <c r="M322" s="216"/>
      <c r="N322" s="217"/>
      <c r="O322" s="217"/>
      <c r="P322" s="217"/>
      <c r="Q322" s="217"/>
      <c r="R322" s="217"/>
      <c r="S322" s="217"/>
      <c r="T322" s="21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12" t="s">
        <v>213</v>
      </c>
      <c r="AU322" s="212" t="s">
        <v>91</v>
      </c>
      <c r="AV322" s="14" t="s">
        <v>91</v>
      </c>
      <c r="AW322" s="14" t="s">
        <v>33</v>
      </c>
      <c r="AX322" s="14" t="s">
        <v>80</v>
      </c>
      <c r="AY322" s="212" t="s">
        <v>205</v>
      </c>
    </row>
    <row r="323" s="15" customFormat="1">
      <c r="A323" s="15"/>
      <c r="B323" s="219"/>
      <c r="C323" s="15"/>
      <c r="D323" s="204" t="s">
        <v>213</v>
      </c>
      <c r="E323" s="220" t="s">
        <v>1</v>
      </c>
      <c r="F323" s="221" t="s">
        <v>216</v>
      </c>
      <c r="G323" s="15"/>
      <c r="H323" s="222">
        <v>127.8</v>
      </c>
      <c r="I323" s="223"/>
      <c r="J323" s="15"/>
      <c r="K323" s="15"/>
      <c r="L323" s="219"/>
      <c r="M323" s="224"/>
      <c r="N323" s="225"/>
      <c r="O323" s="225"/>
      <c r="P323" s="225"/>
      <c r="Q323" s="225"/>
      <c r="R323" s="225"/>
      <c r="S323" s="225"/>
      <c r="T323" s="22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20" t="s">
        <v>213</v>
      </c>
      <c r="AU323" s="220" t="s">
        <v>91</v>
      </c>
      <c r="AV323" s="15" t="s">
        <v>211</v>
      </c>
      <c r="AW323" s="15" t="s">
        <v>33</v>
      </c>
      <c r="AX323" s="15" t="s">
        <v>87</v>
      </c>
      <c r="AY323" s="220" t="s">
        <v>205</v>
      </c>
    </row>
    <row r="324" s="2" customFormat="1" ht="49.05" customHeight="1">
      <c r="A324" s="38"/>
      <c r="B324" s="188"/>
      <c r="C324" s="227" t="s">
        <v>692</v>
      </c>
      <c r="D324" s="227" t="s">
        <v>276</v>
      </c>
      <c r="E324" s="228" t="s">
        <v>982</v>
      </c>
      <c r="F324" s="229" t="s">
        <v>983</v>
      </c>
      <c r="G324" s="230" t="s">
        <v>265</v>
      </c>
      <c r="H324" s="231">
        <v>146.97</v>
      </c>
      <c r="I324" s="232"/>
      <c r="J324" s="231">
        <f>ROUND(I324*H324,3)</f>
        <v>0</v>
      </c>
      <c r="K324" s="233"/>
      <c r="L324" s="234"/>
      <c r="M324" s="235" t="s">
        <v>1</v>
      </c>
      <c r="N324" s="236" t="s">
        <v>46</v>
      </c>
      <c r="O324" s="82"/>
      <c r="P324" s="198">
        <f>O324*H324</f>
        <v>0</v>
      </c>
      <c r="Q324" s="198">
        <v>0.00415</v>
      </c>
      <c r="R324" s="198">
        <f>Q324*H324</f>
        <v>0.60992550000000001</v>
      </c>
      <c r="S324" s="198">
        <v>0</v>
      </c>
      <c r="T324" s="19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0" t="s">
        <v>401</v>
      </c>
      <c r="AT324" s="200" t="s">
        <v>276</v>
      </c>
      <c r="AU324" s="200" t="s">
        <v>91</v>
      </c>
      <c r="AY324" s="19" t="s">
        <v>205</v>
      </c>
      <c r="BE324" s="201">
        <f>IF(N324="základná",J324,0)</f>
        <v>0</v>
      </c>
      <c r="BF324" s="201">
        <f>IF(N324="znížená",J324,0)</f>
        <v>0</v>
      </c>
      <c r="BG324" s="201">
        <f>IF(N324="zákl. prenesená",J324,0)</f>
        <v>0</v>
      </c>
      <c r="BH324" s="201">
        <f>IF(N324="zníž. prenesená",J324,0)</f>
        <v>0</v>
      </c>
      <c r="BI324" s="201">
        <f>IF(N324="nulová",J324,0)</f>
        <v>0</v>
      </c>
      <c r="BJ324" s="19" t="s">
        <v>91</v>
      </c>
      <c r="BK324" s="202">
        <f>ROUND(I324*H324,3)</f>
        <v>0</v>
      </c>
      <c r="BL324" s="19" t="s">
        <v>299</v>
      </c>
      <c r="BM324" s="200" t="s">
        <v>2698</v>
      </c>
    </row>
    <row r="325" s="14" customFormat="1">
      <c r="A325" s="14"/>
      <c r="B325" s="211"/>
      <c r="C325" s="14"/>
      <c r="D325" s="204" t="s">
        <v>213</v>
      </c>
      <c r="E325" s="14"/>
      <c r="F325" s="213" t="s">
        <v>2699</v>
      </c>
      <c r="G325" s="14"/>
      <c r="H325" s="214">
        <v>146.97</v>
      </c>
      <c r="I325" s="215"/>
      <c r="J325" s="14"/>
      <c r="K325" s="14"/>
      <c r="L325" s="211"/>
      <c r="M325" s="216"/>
      <c r="N325" s="217"/>
      <c r="O325" s="217"/>
      <c r="P325" s="217"/>
      <c r="Q325" s="217"/>
      <c r="R325" s="217"/>
      <c r="S325" s="217"/>
      <c r="T325" s="21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12" t="s">
        <v>213</v>
      </c>
      <c r="AU325" s="212" t="s">
        <v>91</v>
      </c>
      <c r="AV325" s="14" t="s">
        <v>91</v>
      </c>
      <c r="AW325" s="14" t="s">
        <v>3</v>
      </c>
      <c r="AX325" s="14" t="s">
        <v>87</v>
      </c>
      <c r="AY325" s="212" t="s">
        <v>205</v>
      </c>
    </row>
    <row r="326" s="2" customFormat="1" ht="24.15" customHeight="1">
      <c r="A326" s="38"/>
      <c r="B326" s="188"/>
      <c r="C326" s="189" t="s">
        <v>697</v>
      </c>
      <c r="D326" s="189" t="s">
        <v>207</v>
      </c>
      <c r="E326" s="190" t="s">
        <v>993</v>
      </c>
      <c r="F326" s="191" t="s">
        <v>994</v>
      </c>
      <c r="G326" s="192" t="s">
        <v>265</v>
      </c>
      <c r="H326" s="193">
        <v>175.97</v>
      </c>
      <c r="I326" s="194"/>
      <c r="J326" s="193">
        <f>ROUND(I326*H326,3)</f>
        <v>0</v>
      </c>
      <c r="K326" s="195"/>
      <c r="L326" s="39"/>
      <c r="M326" s="196" t="s">
        <v>1</v>
      </c>
      <c r="N326" s="197" t="s">
        <v>46</v>
      </c>
      <c r="O326" s="82"/>
      <c r="P326" s="198">
        <f>O326*H326</f>
        <v>0</v>
      </c>
      <c r="Q326" s="198">
        <v>0.00054000000000000001</v>
      </c>
      <c r="R326" s="198">
        <f>Q326*H326</f>
        <v>0.095023800000000005</v>
      </c>
      <c r="S326" s="198">
        <v>0</v>
      </c>
      <c r="T326" s="199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00" t="s">
        <v>299</v>
      </c>
      <c r="AT326" s="200" t="s">
        <v>207</v>
      </c>
      <c r="AU326" s="200" t="s">
        <v>91</v>
      </c>
      <c r="AY326" s="19" t="s">
        <v>205</v>
      </c>
      <c r="BE326" s="201">
        <f>IF(N326="základná",J326,0)</f>
        <v>0</v>
      </c>
      <c r="BF326" s="201">
        <f>IF(N326="znížená",J326,0)</f>
        <v>0</v>
      </c>
      <c r="BG326" s="201">
        <f>IF(N326="zákl. prenesená",J326,0)</f>
        <v>0</v>
      </c>
      <c r="BH326" s="201">
        <f>IF(N326="zníž. prenesená",J326,0)</f>
        <v>0</v>
      </c>
      <c r="BI326" s="201">
        <f>IF(N326="nulová",J326,0)</f>
        <v>0</v>
      </c>
      <c r="BJ326" s="19" t="s">
        <v>91</v>
      </c>
      <c r="BK326" s="202">
        <f>ROUND(I326*H326,3)</f>
        <v>0</v>
      </c>
      <c r="BL326" s="19" t="s">
        <v>299</v>
      </c>
      <c r="BM326" s="200" t="s">
        <v>2700</v>
      </c>
    </row>
    <row r="327" s="14" customFormat="1">
      <c r="A327" s="14"/>
      <c r="B327" s="211"/>
      <c r="C327" s="14"/>
      <c r="D327" s="204" t="s">
        <v>213</v>
      </c>
      <c r="E327" s="212" t="s">
        <v>1</v>
      </c>
      <c r="F327" s="213" t="s">
        <v>2701</v>
      </c>
      <c r="G327" s="14"/>
      <c r="H327" s="214">
        <v>175.97</v>
      </c>
      <c r="I327" s="215"/>
      <c r="J327" s="14"/>
      <c r="K327" s="14"/>
      <c r="L327" s="211"/>
      <c r="M327" s="216"/>
      <c r="N327" s="217"/>
      <c r="O327" s="217"/>
      <c r="P327" s="217"/>
      <c r="Q327" s="217"/>
      <c r="R327" s="217"/>
      <c r="S327" s="217"/>
      <c r="T327" s="21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12" t="s">
        <v>213</v>
      </c>
      <c r="AU327" s="212" t="s">
        <v>91</v>
      </c>
      <c r="AV327" s="14" t="s">
        <v>91</v>
      </c>
      <c r="AW327" s="14" t="s">
        <v>33</v>
      </c>
      <c r="AX327" s="14" t="s">
        <v>80</v>
      </c>
      <c r="AY327" s="212" t="s">
        <v>205</v>
      </c>
    </row>
    <row r="328" s="15" customFormat="1">
      <c r="A328" s="15"/>
      <c r="B328" s="219"/>
      <c r="C328" s="15"/>
      <c r="D328" s="204" t="s">
        <v>213</v>
      </c>
      <c r="E328" s="220" t="s">
        <v>1</v>
      </c>
      <c r="F328" s="221" t="s">
        <v>216</v>
      </c>
      <c r="G328" s="15"/>
      <c r="H328" s="222">
        <v>175.97</v>
      </c>
      <c r="I328" s="223"/>
      <c r="J328" s="15"/>
      <c r="K328" s="15"/>
      <c r="L328" s="219"/>
      <c r="M328" s="224"/>
      <c r="N328" s="225"/>
      <c r="O328" s="225"/>
      <c r="P328" s="225"/>
      <c r="Q328" s="225"/>
      <c r="R328" s="225"/>
      <c r="S328" s="225"/>
      <c r="T328" s="22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20" t="s">
        <v>213</v>
      </c>
      <c r="AU328" s="220" t="s">
        <v>91</v>
      </c>
      <c r="AV328" s="15" t="s">
        <v>211</v>
      </c>
      <c r="AW328" s="15" t="s">
        <v>33</v>
      </c>
      <c r="AX328" s="15" t="s">
        <v>87</v>
      </c>
      <c r="AY328" s="220" t="s">
        <v>205</v>
      </c>
    </row>
    <row r="329" s="2" customFormat="1" ht="49.05" customHeight="1">
      <c r="A329" s="38"/>
      <c r="B329" s="188"/>
      <c r="C329" s="227" t="s">
        <v>720</v>
      </c>
      <c r="D329" s="227" t="s">
        <v>276</v>
      </c>
      <c r="E329" s="228" t="s">
        <v>982</v>
      </c>
      <c r="F329" s="229" t="s">
        <v>983</v>
      </c>
      <c r="G329" s="230" t="s">
        <v>265</v>
      </c>
      <c r="H329" s="231">
        <v>202.36600000000001</v>
      </c>
      <c r="I329" s="232"/>
      <c r="J329" s="231">
        <f>ROUND(I329*H329,3)</f>
        <v>0</v>
      </c>
      <c r="K329" s="233"/>
      <c r="L329" s="234"/>
      <c r="M329" s="235" t="s">
        <v>1</v>
      </c>
      <c r="N329" s="236" t="s">
        <v>46</v>
      </c>
      <c r="O329" s="82"/>
      <c r="P329" s="198">
        <f>O329*H329</f>
        <v>0</v>
      </c>
      <c r="Q329" s="198">
        <v>0.00415</v>
      </c>
      <c r="R329" s="198">
        <f>Q329*H329</f>
        <v>0.83981890000000003</v>
      </c>
      <c r="S329" s="198">
        <v>0</v>
      </c>
      <c r="T329" s="199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00" t="s">
        <v>401</v>
      </c>
      <c r="AT329" s="200" t="s">
        <v>276</v>
      </c>
      <c r="AU329" s="200" t="s">
        <v>91</v>
      </c>
      <c r="AY329" s="19" t="s">
        <v>205</v>
      </c>
      <c r="BE329" s="201">
        <f>IF(N329="základná",J329,0)</f>
        <v>0</v>
      </c>
      <c r="BF329" s="201">
        <f>IF(N329="znížená",J329,0)</f>
        <v>0</v>
      </c>
      <c r="BG329" s="201">
        <f>IF(N329="zákl. prenesená",J329,0)</f>
        <v>0</v>
      </c>
      <c r="BH329" s="201">
        <f>IF(N329="zníž. prenesená",J329,0)</f>
        <v>0</v>
      </c>
      <c r="BI329" s="201">
        <f>IF(N329="nulová",J329,0)</f>
        <v>0</v>
      </c>
      <c r="BJ329" s="19" t="s">
        <v>91</v>
      </c>
      <c r="BK329" s="202">
        <f>ROUND(I329*H329,3)</f>
        <v>0</v>
      </c>
      <c r="BL329" s="19" t="s">
        <v>299</v>
      </c>
      <c r="BM329" s="200" t="s">
        <v>2702</v>
      </c>
    </row>
    <row r="330" s="14" customFormat="1">
      <c r="A330" s="14"/>
      <c r="B330" s="211"/>
      <c r="C330" s="14"/>
      <c r="D330" s="204" t="s">
        <v>213</v>
      </c>
      <c r="E330" s="14"/>
      <c r="F330" s="213" t="s">
        <v>2703</v>
      </c>
      <c r="G330" s="14"/>
      <c r="H330" s="214">
        <v>202.36600000000001</v>
      </c>
      <c r="I330" s="215"/>
      <c r="J330" s="14"/>
      <c r="K330" s="14"/>
      <c r="L330" s="211"/>
      <c r="M330" s="216"/>
      <c r="N330" s="217"/>
      <c r="O330" s="217"/>
      <c r="P330" s="217"/>
      <c r="Q330" s="217"/>
      <c r="R330" s="217"/>
      <c r="S330" s="217"/>
      <c r="T330" s="21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12" t="s">
        <v>213</v>
      </c>
      <c r="AU330" s="212" t="s">
        <v>91</v>
      </c>
      <c r="AV330" s="14" t="s">
        <v>91</v>
      </c>
      <c r="AW330" s="14" t="s">
        <v>3</v>
      </c>
      <c r="AX330" s="14" t="s">
        <v>87</v>
      </c>
      <c r="AY330" s="212" t="s">
        <v>205</v>
      </c>
    </row>
    <row r="331" s="2" customFormat="1" ht="24.15" customHeight="1">
      <c r="A331" s="38"/>
      <c r="B331" s="188"/>
      <c r="C331" s="189" t="s">
        <v>726</v>
      </c>
      <c r="D331" s="189" t="s">
        <v>207</v>
      </c>
      <c r="E331" s="190" t="s">
        <v>2704</v>
      </c>
      <c r="F331" s="191" t="s">
        <v>2705</v>
      </c>
      <c r="G331" s="192" t="s">
        <v>313</v>
      </c>
      <c r="H331" s="193">
        <v>1.7010000000000001</v>
      </c>
      <c r="I331" s="194"/>
      <c r="J331" s="193">
        <f>ROUND(I331*H331,3)</f>
        <v>0</v>
      </c>
      <c r="K331" s="195"/>
      <c r="L331" s="39"/>
      <c r="M331" s="196" t="s">
        <v>1</v>
      </c>
      <c r="N331" s="197" t="s">
        <v>46</v>
      </c>
      <c r="O331" s="82"/>
      <c r="P331" s="198">
        <f>O331*H331</f>
        <v>0</v>
      </c>
      <c r="Q331" s="198">
        <v>0</v>
      </c>
      <c r="R331" s="198">
        <f>Q331*H331</f>
        <v>0</v>
      </c>
      <c r="S331" s="198">
        <v>0</v>
      </c>
      <c r="T331" s="199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00" t="s">
        <v>299</v>
      </c>
      <c r="AT331" s="200" t="s">
        <v>207</v>
      </c>
      <c r="AU331" s="200" t="s">
        <v>91</v>
      </c>
      <c r="AY331" s="19" t="s">
        <v>205</v>
      </c>
      <c r="BE331" s="201">
        <f>IF(N331="základná",J331,0)</f>
        <v>0</v>
      </c>
      <c r="BF331" s="201">
        <f>IF(N331="znížená",J331,0)</f>
        <v>0</v>
      </c>
      <c r="BG331" s="201">
        <f>IF(N331="zákl. prenesená",J331,0)</f>
        <v>0</v>
      </c>
      <c r="BH331" s="201">
        <f>IF(N331="zníž. prenesená",J331,0)</f>
        <v>0</v>
      </c>
      <c r="BI331" s="201">
        <f>IF(N331="nulová",J331,0)</f>
        <v>0</v>
      </c>
      <c r="BJ331" s="19" t="s">
        <v>91</v>
      </c>
      <c r="BK331" s="202">
        <f>ROUND(I331*H331,3)</f>
        <v>0</v>
      </c>
      <c r="BL331" s="19" t="s">
        <v>299</v>
      </c>
      <c r="BM331" s="200" t="s">
        <v>2706</v>
      </c>
    </row>
    <row r="332" s="12" customFormat="1" ht="22.8" customHeight="1">
      <c r="A332" s="12"/>
      <c r="B332" s="175"/>
      <c r="C332" s="12"/>
      <c r="D332" s="176" t="s">
        <v>79</v>
      </c>
      <c r="E332" s="186" t="s">
        <v>1005</v>
      </c>
      <c r="F332" s="186" t="s">
        <v>1006</v>
      </c>
      <c r="G332" s="12"/>
      <c r="H332" s="12"/>
      <c r="I332" s="178"/>
      <c r="J332" s="187">
        <f>BK332</f>
        <v>0</v>
      </c>
      <c r="K332" s="12"/>
      <c r="L332" s="175"/>
      <c r="M332" s="180"/>
      <c r="N332" s="181"/>
      <c r="O332" s="181"/>
      <c r="P332" s="182">
        <f>SUM(P333:P353)</f>
        <v>0</v>
      </c>
      <c r="Q332" s="181"/>
      <c r="R332" s="182">
        <f>SUM(R333:R353)</f>
        <v>1.23959924</v>
      </c>
      <c r="S332" s="181"/>
      <c r="T332" s="183">
        <f>SUM(T333:T353)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76" t="s">
        <v>91</v>
      </c>
      <c r="AT332" s="184" t="s">
        <v>79</v>
      </c>
      <c r="AU332" s="184" t="s">
        <v>87</v>
      </c>
      <c r="AY332" s="176" t="s">
        <v>205</v>
      </c>
      <c r="BK332" s="185">
        <f>SUM(BK333:BK353)</f>
        <v>0</v>
      </c>
    </row>
    <row r="333" s="2" customFormat="1" ht="24.15" customHeight="1">
      <c r="A333" s="38"/>
      <c r="B333" s="188"/>
      <c r="C333" s="189" t="s">
        <v>730</v>
      </c>
      <c r="D333" s="189" t="s">
        <v>207</v>
      </c>
      <c r="E333" s="190" t="s">
        <v>1008</v>
      </c>
      <c r="F333" s="191" t="s">
        <v>1009</v>
      </c>
      <c r="G333" s="192" t="s">
        <v>265</v>
      </c>
      <c r="H333" s="193">
        <v>72.064999999999998</v>
      </c>
      <c r="I333" s="194"/>
      <c r="J333" s="193">
        <f>ROUND(I333*H333,3)</f>
        <v>0</v>
      </c>
      <c r="K333" s="195"/>
      <c r="L333" s="39"/>
      <c r="M333" s="196" t="s">
        <v>1</v>
      </c>
      <c r="N333" s="197" t="s">
        <v>46</v>
      </c>
      <c r="O333" s="82"/>
      <c r="P333" s="198">
        <f>O333*H333</f>
        <v>0</v>
      </c>
      <c r="Q333" s="198">
        <v>0</v>
      </c>
      <c r="R333" s="198">
        <f>Q333*H333</f>
        <v>0</v>
      </c>
      <c r="S333" s="198">
        <v>0</v>
      </c>
      <c r="T333" s="199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00" t="s">
        <v>299</v>
      </c>
      <c r="AT333" s="200" t="s">
        <v>207</v>
      </c>
      <c r="AU333" s="200" t="s">
        <v>91</v>
      </c>
      <c r="AY333" s="19" t="s">
        <v>205</v>
      </c>
      <c r="BE333" s="201">
        <f>IF(N333="základná",J333,0)</f>
        <v>0</v>
      </c>
      <c r="BF333" s="201">
        <f>IF(N333="znížená",J333,0)</f>
        <v>0</v>
      </c>
      <c r="BG333" s="201">
        <f>IF(N333="zákl. prenesená",J333,0)</f>
        <v>0</v>
      </c>
      <c r="BH333" s="201">
        <f>IF(N333="zníž. prenesená",J333,0)</f>
        <v>0</v>
      </c>
      <c r="BI333" s="201">
        <f>IF(N333="nulová",J333,0)</f>
        <v>0</v>
      </c>
      <c r="BJ333" s="19" t="s">
        <v>91</v>
      </c>
      <c r="BK333" s="202">
        <f>ROUND(I333*H333,3)</f>
        <v>0</v>
      </c>
      <c r="BL333" s="19" t="s">
        <v>299</v>
      </c>
      <c r="BM333" s="200" t="s">
        <v>2707</v>
      </c>
    </row>
    <row r="334" s="14" customFormat="1">
      <c r="A334" s="14"/>
      <c r="B334" s="211"/>
      <c r="C334" s="14"/>
      <c r="D334" s="204" t="s">
        <v>213</v>
      </c>
      <c r="E334" s="212" t="s">
        <v>1</v>
      </c>
      <c r="F334" s="213" t="s">
        <v>2708</v>
      </c>
      <c r="G334" s="14"/>
      <c r="H334" s="214">
        <v>72.064999999999998</v>
      </c>
      <c r="I334" s="215"/>
      <c r="J334" s="14"/>
      <c r="K334" s="14"/>
      <c r="L334" s="211"/>
      <c r="M334" s="216"/>
      <c r="N334" s="217"/>
      <c r="O334" s="217"/>
      <c r="P334" s="217"/>
      <c r="Q334" s="217"/>
      <c r="R334" s="217"/>
      <c r="S334" s="217"/>
      <c r="T334" s="21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12" t="s">
        <v>213</v>
      </c>
      <c r="AU334" s="212" t="s">
        <v>91</v>
      </c>
      <c r="AV334" s="14" t="s">
        <v>91</v>
      </c>
      <c r="AW334" s="14" t="s">
        <v>33</v>
      </c>
      <c r="AX334" s="14" t="s">
        <v>80</v>
      </c>
      <c r="AY334" s="212" t="s">
        <v>205</v>
      </c>
    </row>
    <row r="335" s="15" customFormat="1">
      <c r="A335" s="15"/>
      <c r="B335" s="219"/>
      <c r="C335" s="15"/>
      <c r="D335" s="204" t="s">
        <v>213</v>
      </c>
      <c r="E335" s="220" t="s">
        <v>1</v>
      </c>
      <c r="F335" s="221" t="s">
        <v>216</v>
      </c>
      <c r="G335" s="15"/>
      <c r="H335" s="222">
        <v>72.064999999999998</v>
      </c>
      <c r="I335" s="223"/>
      <c r="J335" s="15"/>
      <c r="K335" s="15"/>
      <c r="L335" s="219"/>
      <c r="M335" s="224"/>
      <c r="N335" s="225"/>
      <c r="O335" s="225"/>
      <c r="P335" s="225"/>
      <c r="Q335" s="225"/>
      <c r="R335" s="225"/>
      <c r="S335" s="225"/>
      <c r="T335" s="22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20" t="s">
        <v>213</v>
      </c>
      <c r="AU335" s="220" t="s">
        <v>91</v>
      </c>
      <c r="AV335" s="15" t="s">
        <v>211</v>
      </c>
      <c r="AW335" s="15" t="s">
        <v>33</v>
      </c>
      <c r="AX335" s="15" t="s">
        <v>87</v>
      </c>
      <c r="AY335" s="220" t="s">
        <v>205</v>
      </c>
    </row>
    <row r="336" s="2" customFormat="1" ht="24.15" customHeight="1">
      <c r="A336" s="38"/>
      <c r="B336" s="188"/>
      <c r="C336" s="227" t="s">
        <v>736</v>
      </c>
      <c r="D336" s="227" t="s">
        <v>276</v>
      </c>
      <c r="E336" s="228" t="s">
        <v>1016</v>
      </c>
      <c r="F336" s="229" t="s">
        <v>1017</v>
      </c>
      <c r="G336" s="230" t="s">
        <v>1018</v>
      </c>
      <c r="H336" s="231">
        <v>18.015999999999998</v>
      </c>
      <c r="I336" s="232"/>
      <c r="J336" s="231">
        <f>ROUND(I336*H336,3)</f>
        <v>0</v>
      </c>
      <c r="K336" s="233"/>
      <c r="L336" s="234"/>
      <c r="M336" s="235" t="s">
        <v>1</v>
      </c>
      <c r="N336" s="236" t="s">
        <v>46</v>
      </c>
      <c r="O336" s="82"/>
      <c r="P336" s="198">
        <f>O336*H336</f>
        <v>0</v>
      </c>
      <c r="Q336" s="198">
        <v>0.00092000000000000003</v>
      </c>
      <c r="R336" s="198">
        <f>Q336*H336</f>
        <v>0.016574719999999998</v>
      </c>
      <c r="S336" s="198">
        <v>0</v>
      </c>
      <c r="T336" s="199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00" t="s">
        <v>401</v>
      </c>
      <c r="AT336" s="200" t="s">
        <v>276</v>
      </c>
      <c r="AU336" s="200" t="s">
        <v>91</v>
      </c>
      <c r="AY336" s="19" t="s">
        <v>205</v>
      </c>
      <c r="BE336" s="201">
        <f>IF(N336="základná",J336,0)</f>
        <v>0</v>
      </c>
      <c r="BF336" s="201">
        <f>IF(N336="znížená",J336,0)</f>
        <v>0</v>
      </c>
      <c r="BG336" s="201">
        <f>IF(N336="zákl. prenesená",J336,0)</f>
        <v>0</v>
      </c>
      <c r="BH336" s="201">
        <f>IF(N336="zníž. prenesená",J336,0)</f>
        <v>0</v>
      </c>
      <c r="BI336" s="201">
        <f>IF(N336="nulová",J336,0)</f>
        <v>0</v>
      </c>
      <c r="BJ336" s="19" t="s">
        <v>91</v>
      </c>
      <c r="BK336" s="202">
        <f>ROUND(I336*H336,3)</f>
        <v>0</v>
      </c>
      <c r="BL336" s="19" t="s">
        <v>299</v>
      </c>
      <c r="BM336" s="200" t="s">
        <v>2709</v>
      </c>
    </row>
    <row r="337" s="14" customFormat="1">
      <c r="A337" s="14"/>
      <c r="B337" s="211"/>
      <c r="C337" s="14"/>
      <c r="D337" s="204" t="s">
        <v>213</v>
      </c>
      <c r="E337" s="14"/>
      <c r="F337" s="213" t="s">
        <v>2710</v>
      </c>
      <c r="G337" s="14"/>
      <c r="H337" s="214">
        <v>18.015999999999998</v>
      </c>
      <c r="I337" s="215"/>
      <c r="J337" s="14"/>
      <c r="K337" s="14"/>
      <c r="L337" s="211"/>
      <c r="M337" s="216"/>
      <c r="N337" s="217"/>
      <c r="O337" s="217"/>
      <c r="P337" s="217"/>
      <c r="Q337" s="217"/>
      <c r="R337" s="217"/>
      <c r="S337" s="217"/>
      <c r="T337" s="21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12" t="s">
        <v>213</v>
      </c>
      <c r="AU337" s="212" t="s">
        <v>91</v>
      </c>
      <c r="AV337" s="14" t="s">
        <v>91</v>
      </c>
      <c r="AW337" s="14" t="s">
        <v>3</v>
      </c>
      <c r="AX337" s="14" t="s">
        <v>87</v>
      </c>
      <c r="AY337" s="212" t="s">
        <v>205</v>
      </c>
    </row>
    <row r="338" s="2" customFormat="1" ht="37.8" customHeight="1">
      <c r="A338" s="38"/>
      <c r="B338" s="188"/>
      <c r="C338" s="189" t="s">
        <v>740</v>
      </c>
      <c r="D338" s="189" t="s">
        <v>207</v>
      </c>
      <c r="E338" s="190" t="s">
        <v>1022</v>
      </c>
      <c r="F338" s="191" t="s">
        <v>1023</v>
      </c>
      <c r="G338" s="192" t="s">
        <v>265</v>
      </c>
      <c r="H338" s="193">
        <v>72.064999999999998</v>
      </c>
      <c r="I338" s="194"/>
      <c r="J338" s="193">
        <f>ROUND(I338*H338,3)</f>
        <v>0</v>
      </c>
      <c r="K338" s="195"/>
      <c r="L338" s="39"/>
      <c r="M338" s="196" t="s">
        <v>1</v>
      </c>
      <c r="N338" s="197" t="s">
        <v>46</v>
      </c>
      <c r="O338" s="82"/>
      <c r="P338" s="198">
        <f>O338*H338</f>
        <v>0</v>
      </c>
      <c r="Q338" s="198">
        <v>0.00055000000000000003</v>
      </c>
      <c r="R338" s="198">
        <f>Q338*H338</f>
        <v>0.039635750000000004</v>
      </c>
      <c r="S338" s="198">
        <v>0</v>
      </c>
      <c r="T338" s="199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00" t="s">
        <v>299</v>
      </c>
      <c r="AT338" s="200" t="s">
        <v>207</v>
      </c>
      <c r="AU338" s="200" t="s">
        <v>91</v>
      </c>
      <c r="AY338" s="19" t="s">
        <v>205</v>
      </c>
      <c r="BE338" s="201">
        <f>IF(N338="základná",J338,0)</f>
        <v>0</v>
      </c>
      <c r="BF338" s="201">
        <f>IF(N338="znížená",J338,0)</f>
        <v>0</v>
      </c>
      <c r="BG338" s="201">
        <f>IF(N338="zákl. prenesená",J338,0)</f>
        <v>0</v>
      </c>
      <c r="BH338" s="201">
        <f>IF(N338="zníž. prenesená",J338,0)</f>
        <v>0</v>
      </c>
      <c r="BI338" s="201">
        <f>IF(N338="nulová",J338,0)</f>
        <v>0</v>
      </c>
      <c r="BJ338" s="19" t="s">
        <v>91</v>
      </c>
      <c r="BK338" s="202">
        <f>ROUND(I338*H338,3)</f>
        <v>0</v>
      </c>
      <c r="BL338" s="19" t="s">
        <v>299</v>
      </c>
      <c r="BM338" s="200" t="s">
        <v>2711</v>
      </c>
    </row>
    <row r="339" s="14" customFormat="1">
      <c r="A339" s="14"/>
      <c r="B339" s="211"/>
      <c r="C339" s="14"/>
      <c r="D339" s="204" t="s">
        <v>213</v>
      </c>
      <c r="E339" s="212" t="s">
        <v>1</v>
      </c>
      <c r="F339" s="213" t="s">
        <v>2708</v>
      </c>
      <c r="G339" s="14"/>
      <c r="H339" s="214">
        <v>72.064999999999998</v>
      </c>
      <c r="I339" s="215"/>
      <c r="J339" s="14"/>
      <c r="K339" s="14"/>
      <c r="L339" s="211"/>
      <c r="M339" s="216"/>
      <c r="N339" s="217"/>
      <c r="O339" s="217"/>
      <c r="P339" s="217"/>
      <c r="Q339" s="217"/>
      <c r="R339" s="217"/>
      <c r="S339" s="217"/>
      <c r="T339" s="21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12" t="s">
        <v>213</v>
      </c>
      <c r="AU339" s="212" t="s">
        <v>91</v>
      </c>
      <c r="AV339" s="14" t="s">
        <v>91</v>
      </c>
      <c r="AW339" s="14" t="s">
        <v>33</v>
      </c>
      <c r="AX339" s="14" t="s">
        <v>80</v>
      </c>
      <c r="AY339" s="212" t="s">
        <v>205</v>
      </c>
    </row>
    <row r="340" s="15" customFormat="1">
      <c r="A340" s="15"/>
      <c r="B340" s="219"/>
      <c r="C340" s="15"/>
      <c r="D340" s="204" t="s">
        <v>213</v>
      </c>
      <c r="E340" s="220" t="s">
        <v>1</v>
      </c>
      <c r="F340" s="221" t="s">
        <v>216</v>
      </c>
      <c r="G340" s="15"/>
      <c r="H340" s="222">
        <v>72.064999999999998</v>
      </c>
      <c r="I340" s="223"/>
      <c r="J340" s="15"/>
      <c r="K340" s="15"/>
      <c r="L340" s="219"/>
      <c r="M340" s="224"/>
      <c r="N340" s="225"/>
      <c r="O340" s="225"/>
      <c r="P340" s="225"/>
      <c r="Q340" s="225"/>
      <c r="R340" s="225"/>
      <c r="S340" s="225"/>
      <c r="T340" s="22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20" t="s">
        <v>213</v>
      </c>
      <c r="AU340" s="220" t="s">
        <v>91</v>
      </c>
      <c r="AV340" s="15" t="s">
        <v>211</v>
      </c>
      <c r="AW340" s="15" t="s">
        <v>33</v>
      </c>
      <c r="AX340" s="15" t="s">
        <v>87</v>
      </c>
      <c r="AY340" s="220" t="s">
        <v>205</v>
      </c>
    </row>
    <row r="341" s="2" customFormat="1" ht="49.05" customHeight="1">
      <c r="A341" s="38"/>
      <c r="B341" s="188"/>
      <c r="C341" s="227" t="s">
        <v>746</v>
      </c>
      <c r="D341" s="227" t="s">
        <v>276</v>
      </c>
      <c r="E341" s="228" t="s">
        <v>982</v>
      </c>
      <c r="F341" s="229" t="s">
        <v>983</v>
      </c>
      <c r="G341" s="230" t="s">
        <v>265</v>
      </c>
      <c r="H341" s="231">
        <v>82.875</v>
      </c>
      <c r="I341" s="232"/>
      <c r="J341" s="231">
        <f>ROUND(I341*H341,3)</f>
        <v>0</v>
      </c>
      <c r="K341" s="233"/>
      <c r="L341" s="234"/>
      <c r="M341" s="235" t="s">
        <v>1</v>
      </c>
      <c r="N341" s="236" t="s">
        <v>46</v>
      </c>
      <c r="O341" s="82"/>
      <c r="P341" s="198">
        <f>O341*H341</f>
        <v>0</v>
      </c>
      <c r="Q341" s="198">
        <v>0.00415</v>
      </c>
      <c r="R341" s="198">
        <f>Q341*H341</f>
        <v>0.34393125000000002</v>
      </c>
      <c r="S341" s="198">
        <v>0</v>
      </c>
      <c r="T341" s="199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00" t="s">
        <v>401</v>
      </c>
      <c r="AT341" s="200" t="s">
        <v>276</v>
      </c>
      <c r="AU341" s="200" t="s">
        <v>91</v>
      </c>
      <c r="AY341" s="19" t="s">
        <v>205</v>
      </c>
      <c r="BE341" s="201">
        <f>IF(N341="základná",J341,0)</f>
        <v>0</v>
      </c>
      <c r="BF341" s="201">
        <f>IF(N341="znížená",J341,0)</f>
        <v>0</v>
      </c>
      <c r="BG341" s="201">
        <f>IF(N341="zákl. prenesená",J341,0)</f>
        <v>0</v>
      </c>
      <c r="BH341" s="201">
        <f>IF(N341="zníž. prenesená",J341,0)</f>
        <v>0</v>
      </c>
      <c r="BI341" s="201">
        <f>IF(N341="nulová",J341,0)</f>
        <v>0</v>
      </c>
      <c r="BJ341" s="19" t="s">
        <v>91</v>
      </c>
      <c r="BK341" s="202">
        <f>ROUND(I341*H341,3)</f>
        <v>0</v>
      </c>
      <c r="BL341" s="19" t="s">
        <v>299</v>
      </c>
      <c r="BM341" s="200" t="s">
        <v>2712</v>
      </c>
    </row>
    <row r="342" s="14" customFormat="1">
      <c r="A342" s="14"/>
      <c r="B342" s="211"/>
      <c r="C342" s="14"/>
      <c r="D342" s="204" t="s">
        <v>213</v>
      </c>
      <c r="E342" s="14"/>
      <c r="F342" s="213" t="s">
        <v>2713</v>
      </c>
      <c r="G342" s="14"/>
      <c r="H342" s="214">
        <v>82.875</v>
      </c>
      <c r="I342" s="215"/>
      <c r="J342" s="14"/>
      <c r="K342" s="14"/>
      <c r="L342" s="211"/>
      <c r="M342" s="216"/>
      <c r="N342" s="217"/>
      <c r="O342" s="217"/>
      <c r="P342" s="217"/>
      <c r="Q342" s="217"/>
      <c r="R342" s="217"/>
      <c r="S342" s="217"/>
      <c r="T342" s="21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12" t="s">
        <v>213</v>
      </c>
      <c r="AU342" s="212" t="s">
        <v>91</v>
      </c>
      <c r="AV342" s="14" t="s">
        <v>91</v>
      </c>
      <c r="AW342" s="14" t="s">
        <v>3</v>
      </c>
      <c r="AX342" s="14" t="s">
        <v>87</v>
      </c>
      <c r="AY342" s="212" t="s">
        <v>205</v>
      </c>
    </row>
    <row r="343" s="2" customFormat="1" ht="37.8" customHeight="1">
      <c r="A343" s="38"/>
      <c r="B343" s="188"/>
      <c r="C343" s="189" t="s">
        <v>750</v>
      </c>
      <c r="D343" s="189" t="s">
        <v>207</v>
      </c>
      <c r="E343" s="190" t="s">
        <v>1031</v>
      </c>
      <c r="F343" s="191" t="s">
        <v>1032</v>
      </c>
      <c r="G343" s="192" t="s">
        <v>265</v>
      </c>
      <c r="H343" s="193">
        <v>70.432000000000002</v>
      </c>
      <c r="I343" s="194"/>
      <c r="J343" s="193">
        <f>ROUND(I343*H343,3)</f>
        <v>0</v>
      </c>
      <c r="K343" s="195"/>
      <c r="L343" s="39"/>
      <c r="M343" s="196" t="s">
        <v>1</v>
      </c>
      <c r="N343" s="197" t="s">
        <v>46</v>
      </c>
      <c r="O343" s="82"/>
      <c r="P343" s="198">
        <f>O343*H343</f>
        <v>0</v>
      </c>
      <c r="Q343" s="198">
        <v>0.00098999999999999999</v>
      </c>
      <c r="R343" s="198">
        <f>Q343*H343</f>
        <v>0.06972768</v>
      </c>
      <c r="S343" s="198">
        <v>0</v>
      </c>
      <c r="T343" s="199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00" t="s">
        <v>299</v>
      </c>
      <c r="AT343" s="200" t="s">
        <v>207</v>
      </c>
      <c r="AU343" s="200" t="s">
        <v>91</v>
      </c>
      <c r="AY343" s="19" t="s">
        <v>205</v>
      </c>
      <c r="BE343" s="201">
        <f>IF(N343="základná",J343,0)</f>
        <v>0</v>
      </c>
      <c r="BF343" s="201">
        <f>IF(N343="znížená",J343,0)</f>
        <v>0</v>
      </c>
      <c r="BG343" s="201">
        <f>IF(N343="zákl. prenesená",J343,0)</f>
        <v>0</v>
      </c>
      <c r="BH343" s="201">
        <f>IF(N343="zníž. prenesená",J343,0)</f>
        <v>0</v>
      </c>
      <c r="BI343" s="201">
        <f>IF(N343="nulová",J343,0)</f>
        <v>0</v>
      </c>
      <c r="BJ343" s="19" t="s">
        <v>91</v>
      </c>
      <c r="BK343" s="202">
        <f>ROUND(I343*H343,3)</f>
        <v>0</v>
      </c>
      <c r="BL343" s="19" t="s">
        <v>299</v>
      </c>
      <c r="BM343" s="200" t="s">
        <v>2714</v>
      </c>
    </row>
    <row r="344" s="14" customFormat="1">
      <c r="A344" s="14"/>
      <c r="B344" s="211"/>
      <c r="C344" s="14"/>
      <c r="D344" s="204" t="s">
        <v>213</v>
      </c>
      <c r="E344" s="212" t="s">
        <v>1</v>
      </c>
      <c r="F344" s="213" t="s">
        <v>2715</v>
      </c>
      <c r="G344" s="14"/>
      <c r="H344" s="214">
        <v>70.432000000000002</v>
      </c>
      <c r="I344" s="215"/>
      <c r="J344" s="14"/>
      <c r="K344" s="14"/>
      <c r="L344" s="211"/>
      <c r="M344" s="216"/>
      <c r="N344" s="217"/>
      <c r="O344" s="217"/>
      <c r="P344" s="217"/>
      <c r="Q344" s="217"/>
      <c r="R344" s="217"/>
      <c r="S344" s="217"/>
      <c r="T344" s="21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12" t="s">
        <v>213</v>
      </c>
      <c r="AU344" s="212" t="s">
        <v>91</v>
      </c>
      <c r="AV344" s="14" t="s">
        <v>91</v>
      </c>
      <c r="AW344" s="14" t="s">
        <v>33</v>
      </c>
      <c r="AX344" s="14" t="s">
        <v>80</v>
      </c>
      <c r="AY344" s="212" t="s">
        <v>205</v>
      </c>
    </row>
    <row r="345" s="15" customFormat="1">
      <c r="A345" s="15"/>
      <c r="B345" s="219"/>
      <c r="C345" s="15"/>
      <c r="D345" s="204" t="s">
        <v>213</v>
      </c>
      <c r="E345" s="220" t="s">
        <v>1</v>
      </c>
      <c r="F345" s="221" t="s">
        <v>216</v>
      </c>
      <c r="G345" s="15"/>
      <c r="H345" s="222">
        <v>70.432000000000002</v>
      </c>
      <c r="I345" s="223"/>
      <c r="J345" s="15"/>
      <c r="K345" s="15"/>
      <c r="L345" s="219"/>
      <c r="M345" s="224"/>
      <c r="N345" s="225"/>
      <c r="O345" s="225"/>
      <c r="P345" s="225"/>
      <c r="Q345" s="225"/>
      <c r="R345" s="225"/>
      <c r="S345" s="225"/>
      <c r="T345" s="226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20" t="s">
        <v>213</v>
      </c>
      <c r="AU345" s="220" t="s">
        <v>91</v>
      </c>
      <c r="AV345" s="15" t="s">
        <v>211</v>
      </c>
      <c r="AW345" s="15" t="s">
        <v>33</v>
      </c>
      <c r="AX345" s="15" t="s">
        <v>87</v>
      </c>
      <c r="AY345" s="220" t="s">
        <v>205</v>
      </c>
    </row>
    <row r="346" s="2" customFormat="1" ht="24.15" customHeight="1">
      <c r="A346" s="38"/>
      <c r="B346" s="188"/>
      <c r="C346" s="227" t="s">
        <v>755</v>
      </c>
      <c r="D346" s="227" t="s">
        <v>276</v>
      </c>
      <c r="E346" s="228" t="s">
        <v>1038</v>
      </c>
      <c r="F346" s="229" t="s">
        <v>1039</v>
      </c>
      <c r="G346" s="230" t="s">
        <v>265</v>
      </c>
      <c r="H346" s="231">
        <v>80.997</v>
      </c>
      <c r="I346" s="232"/>
      <c r="J346" s="231">
        <f>ROUND(I346*H346,3)</f>
        <v>0</v>
      </c>
      <c r="K346" s="233"/>
      <c r="L346" s="234"/>
      <c r="M346" s="235" t="s">
        <v>1</v>
      </c>
      <c r="N346" s="236" t="s">
        <v>46</v>
      </c>
      <c r="O346" s="82"/>
      <c r="P346" s="198">
        <f>O346*H346</f>
        <v>0</v>
      </c>
      <c r="Q346" s="198">
        <v>0.0044999999999999997</v>
      </c>
      <c r="R346" s="198">
        <f>Q346*H346</f>
        <v>0.36448649999999999</v>
      </c>
      <c r="S346" s="198">
        <v>0</v>
      </c>
      <c r="T346" s="199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00" t="s">
        <v>401</v>
      </c>
      <c r="AT346" s="200" t="s">
        <v>276</v>
      </c>
      <c r="AU346" s="200" t="s">
        <v>91</v>
      </c>
      <c r="AY346" s="19" t="s">
        <v>205</v>
      </c>
      <c r="BE346" s="201">
        <f>IF(N346="základná",J346,0)</f>
        <v>0</v>
      </c>
      <c r="BF346" s="201">
        <f>IF(N346="znížená",J346,0)</f>
        <v>0</v>
      </c>
      <c r="BG346" s="201">
        <f>IF(N346="zákl. prenesená",J346,0)</f>
        <v>0</v>
      </c>
      <c r="BH346" s="201">
        <f>IF(N346="zníž. prenesená",J346,0)</f>
        <v>0</v>
      </c>
      <c r="BI346" s="201">
        <f>IF(N346="nulová",J346,0)</f>
        <v>0</v>
      </c>
      <c r="BJ346" s="19" t="s">
        <v>91</v>
      </c>
      <c r="BK346" s="202">
        <f>ROUND(I346*H346,3)</f>
        <v>0</v>
      </c>
      <c r="BL346" s="19" t="s">
        <v>299</v>
      </c>
      <c r="BM346" s="200" t="s">
        <v>2716</v>
      </c>
    </row>
    <row r="347" s="2" customFormat="1" ht="24.15" customHeight="1">
      <c r="A347" s="38"/>
      <c r="B347" s="188"/>
      <c r="C347" s="227" t="s">
        <v>759</v>
      </c>
      <c r="D347" s="227" t="s">
        <v>276</v>
      </c>
      <c r="E347" s="228" t="s">
        <v>1042</v>
      </c>
      <c r="F347" s="229" t="s">
        <v>1043</v>
      </c>
      <c r="G347" s="230" t="s">
        <v>265</v>
      </c>
      <c r="H347" s="231">
        <v>80.997</v>
      </c>
      <c r="I347" s="232"/>
      <c r="J347" s="231">
        <f>ROUND(I347*H347,3)</f>
        <v>0</v>
      </c>
      <c r="K347" s="233"/>
      <c r="L347" s="234"/>
      <c r="M347" s="235" t="s">
        <v>1</v>
      </c>
      <c r="N347" s="236" t="s">
        <v>46</v>
      </c>
      <c r="O347" s="82"/>
      <c r="P347" s="198">
        <f>O347*H347</f>
        <v>0</v>
      </c>
      <c r="Q347" s="198">
        <v>0.0044999999999999997</v>
      </c>
      <c r="R347" s="198">
        <f>Q347*H347</f>
        <v>0.36448649999999999</v>
      </c>
      <c r="S347" s="198">
        <v>0</v>
      </c>
      <c r="T347" s="199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0" t="s">
        <v>401</v>
      </c>
      <c r="AT347" s="200" t="s">
        <v>276</v>
      </c>
      <c r="AU347" s="200" t="s">
        <v>91</v>
      </c>
      <c r="AY347" s="19" t="s">
        <v>205</v>
      </c>
      <c r="BE347" s="201">
        <f>IF(N347="základná",J347,0)</f>
        <v>0</v>
      </c>
      <c r="BF347" s="201">
        <f>IF(N347="znížená",J347,0)</f>
        <v>0</v>
      </c>
      <c r="BG347" s="201">
        <f>IF(N347="zákl. prenesená",J347,0)</f>
        <v>0</v>
      </c>
      <c r="BH347" s="201">
        <f>IF(N347="zníž. prenesená",J347,0)</f>
        <v>0</v>
      </c>
      <c r="BI347" s="201">
        <f>IF(N347="nulová",J347,0)</f>
        <v>0</v>
      </c>
      <c r="BJ347" s="19" t="s">
        <v>91</v>
      </c>
      <c r="BK347" s="202">
        <f>ROUND(I347*H347,3)</f>
        <v>0</v>
      </c>
      <c r="BL347" s="19" t="s">
        <v>299</v>
      </c>
      <c r="BM347" s="200" t="s">
        <v>2717</v>
      </c>
    </row>
    <row r="348" s="2" customFormat="1" ht="33" customHeight="1">
      <c r="A348" s="38"/>
      <c r="B348" s="188"/>
      <c r="C348" s="189" t="s">
        <v>763</v>
      </c>
      <c r="D348" s="189" t="s">
        <v>207</v>
      </c>
      <c r="E348" s="190" t="s">
        <v>2718</v>
      </c>
      <c r="F348" s="191" t="s">
        <v>2719</v>
      </c>
      <c r="G348" s="192" t="s">
        <v>284</v>
      </c>
      <c r="H348" s="193">
        <v>7.0999999999999996</v>
      </c>
      <c r="I348" s="194"/>
      <c r="J348" s="193">
        <f>ROUND(I348*H348,3)</f>
        <v>0</v>
      </c>
      <c r="K348" s="195"/>
      <c r="L348" s="39"/>
      <c r="M348" s="196" t="s">
        <v>1</v>
      </c>
      <c r="N348" s="197" t="s">
        <v>46</v>
      </c>
      <c r="O348" s="82"/>
      <c r="P348" s="198">
        <f>O348*H348</f>
        <v>0</v>
      </c>
      <c r="Q348" s="198">
        <v>3.0000000000000001E-05</v>
      </c>
      <c r="R348" s="198">
        <f>Q348*H348</f>
        <v>0.000213</v>
      </c>
      <c r="S348" s="198">
        <v>0</v>
      </c>
      <c r="T348" s="199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00" t="s">
        <v>299</v>
      </c>
      <c r="AT348" s="200" t="s">
        <v>207</v>
      </c>
      <c r="AU348" s="200" t="s">
        <v>91</v>
      </c>
      <c r="AY348" s="19" t="s">
        <v>205</v>
      </c>
      <c r="BE348" s="201">
        <f>IF(N348="základná",J348,0)</f>
        <v>0</v>
      </c>
      <c r="BF348" s="201">
        <f>IF(N348="znížená",J348,0)</f>
        <v>0</v>
      </c>
      <c r="BG348" s="201">
        <f>IF(N348="zákl. prenesená",J348,0)</f>
        <v>0</v>
      </c>
      <c r="BH348" s="201">
        <f>IF(N348="zníž. prenesená",J348,0)</f>
        <v>0</v>
      </c>
      <c r="BI348" s="201">
        <f>IF(N348="nulová",J348,0)</f>
        <v>0</v>
      </c>
      <c r="BJ348" s="19" t="s">
        <v>91</v>
      </c>
      <c r="BK348" s="202">
        <f>ROUND(I348*H348,3)</f>
        <v>0</v>
      </c>
      <c r="BL348" s="19" t="s">
        <v>299</v>
      </c>
      <c r="BM348" s="200" t="s">
        <v>2720</v>
      </c>
    </row>
    <row r="349" s="14" customFormat="1">
      <c r="A349" s="14"/>
      <c r="B349" s="211"/>
      <c r="C349" s="14"/>
      <c r="D349" s="204" t="s">
        <v>213</v>
      </c>
      <c r="E349" s="212" t="s">
        <v>1</v>
      </c>
      <c r="F349" s="213" t="s">
        <v>2721</v>
      </c>
      <c r="G349" s="14"/>
      <c r="H349" s="214">
        <v>7.0999999999999996</v>
      </c>
      <c r="I349" s="215"/>
      <c r="J349" s="14"/>
      <c r="K349" s="14"/>
      <c r="L349" s="211"/>
      <c r="M349" s="216"/>
      <c r="N349" s="217"/>
      <c r="O349" s="217"/>
      <c r="P349" s="217"/>
      <c r="Q349" s="217"/>
      <c r="R349" s="217"/>
      <c r="S349" s="217"/>
      <c r="T349" s="21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12" t="s">
        <v>213</v>
      </c>
      <c r="AU349" s="212" t="s">
        <v>91</v>
      </c>
      <c r="AV349" s="14" t="s">
        <v>91</v>
      </c>
      <c r="AW349" s="14" t="s">
        <v>33</v>
      </c>
      <c r="AX349" s="14" t="s">
        <v>80</v>
      </c>
      <c r="AY349" s="212" t="s">
        <v>205</v>
      </c>
    </row>
    <row r="350" s="15" customFormat="1">
      <c r="A350" s="15"/>
      <c r="B350" s="219"/>
      <c r="C350" s="15"/>
      <c r="D350" s="204" t="s">
        <v>213</v>
      </c>
      <c r="E350" s="220" t="s">
        <v>1</v>
      </c>
      <c r="F350" s="221" t="s">
        <v>216</v>
      </c>
      <c r="G350" s="15"/>
      <c r="H350" s="222">
        <v>7.0999999999999996</v>
      </c>
      <c r="I350" s="223"/>
      <c r="J350" s="15"/>
      <c r="K350" s="15"/>
      <c r="L350" s="219"/>
      <c r="M350" s="224"/>
      <c r="N350" s="225"/>
      <c r="O350" s="225"/>
      <c r="P350" s="225"/>
      <c r="Q350" s="225"/>
      <c r="R350" s="225"/>
      <c r="S350" s="225"/>
      <c r="T350" s="22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20" t="s">
        <v>213</v>
      </c>
      <c r="AU350" s="220" t="s">
        <v>91</v>
      </c>
      <c r="AV350" s="15" t="s">
        <v>211</v>
      </c>
      <c r="AW350" s="15" t="s">
        <v>33</v>
      </c>
      <c r="AX350" s="15" t="s">
        <v>87</v>
      </c>
      <c r="AY350" s="220" t="s">
        <v>205</v>
      </c>
    </row>
    <row r="351" s="2" customFormat="1" ht="16.5" customHeight="1">
      <c r="A351" s="38"/>
      <c r="B351" s="188"/>
      <c r="C351" s="227" t="s">
        <v>768</v>
      </c>
      <c r="D351" s="227" t="s">
        <v>276</v>
      </c>
      <c r="E351" s="228" t="s">
        <v>1076</v>
      </c>
      <c r="F351" s="229" t="s">
        <v>1077</v>
      </c>
      <c r="G351" s="230" t="s">
        <v>348</v>
      </c>
      <c r="H351" s="231">
        <v>56.799999999999997</v>
      </c>
      <c r="I351" s="232"/>
      <c r="J351" s="231">
        <f>ROUND(I351*H351,3)</f>
        <v>0</v>
      </c>
      <c r="K351" s="233"/>
      <c r="L351" s="234"/>
      <c r="M351" s="235" t="s">
        <v>1</v>
      </c>
      <c r="N351" s="236" t="s">
        <v>46</v>
      </c>
      <c r="O351" s="82"/>
      <c r="P351" s="198">
        <f>O351*H351</f>
        <v>0</v>
      </c>
      <c r="Q351" s="198">
        <v>0.00010000000000000001</v>
      </c>
      <c r="R351" s="198">
        <f>Q351*H351</f>
        <v>0.0056800000000000002</v>
      </c>
      <c r="S351" s="198">
        <v>0</v>
      </c>
      <c r="T351" s="199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00" t="s">
        <v>401</v>
      </c>
      <c r="AT351" s="200" t="s">
        <v>276</v>
      </c>
      <c r="AU351" s="200" t="s">
        <v>91</v>
      </c>
      <c r="AY351" s="19" t="s">
        <v>205</v>
      </c>
      <c r="BE351" s="201">
        <f>IF(N351="základná",J351,0)</f>
        <v>0</v>
      </c>
      <c r="BF351" s="201">
        <f>IF(N351="znížená",J351,0)</f>
        <v>0</v>
      </c>
      <c r="BG351" s="201">
        <f>IF(N351="zákl. prenesená",J351,0)</f>
        <v>0</v>
      </c>
      <c r="BH351" s="201">
        <f>IF(N351="zníž. prenesená",J351,0)</f>
        <v>0</v>
      </c>
      <c r="BI351" s="201">
        <f>IF(N351="nulová",J351,0)</f>
        <v>0</v>
      </c>
      <c r="BJ351" s="19" t="s">
        <v>91</v>
      </c>
      <c r="BK351" s="202">
        <f>ROUND(I351*H351,3)</f>
        <v>0</v>
      </c>
      <c r="BL351" s="19" t="s">
        <v>299</v>
      </c>
      <c r="BM351" s="200" t="s">
        <v>2722</v>
      </c>
    </row>
    <row r="352" s="2" customFormat="1" ht="16.5" customHeight="1">
      <c r="A352" s="38"/>
      <c r="B352" s="188"/>
      <c r="C352" s="227" t="s">
        <v>774</v>
      </c>
      <c r="D352" s="227" t="s">
        <v>276</v>
      </c>
      <c r="E352" s="228" t="s">
        <v>1080</v>
      </c>
      <c r="F352" s="229" t="s">
        <v>1081</v>
      </c>
      <c r="G352" s="230" t="s">
        <v>265</v>
      </c>
      <c r="H352" s="231">
        <v>4.4020000000000001</v>
      </c>
      <c r="I352" s="232"/>
      <c r="J352" s="231">
        <f>ROUND(I352*H352,3)</f>
        <v>0</v>
      </c>
      <c r="K352" s="233"/>
      <c r="L352" s="234"/>
      <c r="M352" s="235" t="s">
        <v>1</v>
      </c>
      <c r="N352" s="236" t="s">
        <v>46</v>
      </c>
      <c r="O352" s="82"/>
      <c r="P352" s="198">
        <f>O352*H352</f>
        <v>0</v>
      </c>
      <c r="Q352" s="198">
        <v>0.00792</v>
      </c>
      <c r="R352" s="198">
        <f>Q352*H352</f>
        <v>0.03486384</v>
      </c>
      <c r="S352" s="198">
        <v>0</v>
      </c>
      <c r="T352" s="199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00" t="s">
        <v>401</v>
      </c>
      <c r="AT352" s="200" t="s">
        <v>276</v>
      </c>
      <c r="AU352" s="200" t="s">
        <v>91</v>
      </c>
      <c r="AY352" s="19" t="s">
        <v>205</v>
      </c>
      <c r="BE352" s="201">
        <f>IF(N352="základná",J352,0)</f>
        <v>0</v>
      </c>
      <c r="BF352" s="201">
        <f>IF(N352="znížená",J352,0)</f>
        <v>0</v>
      </c>
      <c r="BG352" s="201">
        <f>IF(N352="zákl. prenesená",J352,0)</f>
        <v>0</v>
      </c>
      <c r="BH352" s="201">
        <f>IF(N352="zníž. prenesená",J352,0)</f>
        <v>0</v>
      </c>
      <c r="BI352" s="201">
        <f>IF(N352="nulová",J352,0)</f>
        <v>0</v>
      </c>
      <c r="BJ352" s="19" t="s">
        <v>91</v>
      </c>
      <c r="BK352" s="202">
        <f>ROUND(I352*H352,3)</f>
        <v>0</v>
      </c>
      <c r="BL352" s="19" t="s">
        <v>299</v>
      </c>
      <c r="BM352" s="200" t="s">
        <v>2723</v>
      </c>
    </row>
    <row r="353" s="2" customFormat="1" ht="24.15" customHeight="1">
      <c r="A353" s="38"/>
      <c r="B353" s="188"/>
      <c r="C353" s="189" t="s">
        <v>779</v>
      </c>
      <c r="D353" s="189" t="s">
        <v>207</v>
      </c>
      <c r="E353" s="190" t="s">
        <v>2724</v>
      </c>
      <c r="F353" s="191" t="s">
        <v>2725</v>
      </c>
      <c r="G353" s="192" t="s">
        <v>313</v>
      </c>
      <c r="H353" s="193">
        <v>1.24</v>
      </c>
      <c r="I353" s="194"/>
      <c r="J353" s="193">
        <f>ROUND(I353*H353,3)</f>
        <v>0</v>
      </c>
      <c r="K353" s="195"/>
      <c r="L353" s="39"/>
      <c r="M353" s="196" t="s">
        <v>1</v>
      </c>
      <c r="N353" s="197" t="s">
        <v>46</v>
      </c>
      <c r="O353" s="82"/>
      <c r="P353" s="198">
        <f>O353*H353</f>
        <v>0</v>
      </c>
      <c r="Q353" s="198">
        <v>0</v>
      </c>
      <c r="R353" s="198">
        <f>Q353*H353</f>
        <v>0</v>
      </c>
      <c r="S353" s="198">
        <v>0</v>
      </c>
      <c r="T353" s="199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00" t="s">
        <v>299</v>
      </c>
      <c r="AT353" s="200" t="s">
        <v>207</v>
      </c>
      <c r="AU353" s="200" t="s">
        <v>91</v>
      </c>
      <c r="AY353" s="19" t="s">
        <v>205</v>
      </c>
      <c r="BE353" s="201">
        <f>IF(N353="základná",J353,0)</f>
        <v>0</v>
      </c>
      <c r="BF353" s="201">
        <f>IF(N353="znížená",J353,0)</f>
        <v>0</v>
      </c>
      <c r="BG353" s="201">
        <f>IF(N353="zákl. prenesená",J353,0)</f>
        <v>0</v>
      </c>
      <c r="BH353" s="201">
        <f>IF(N353="zníž. prenesená",J353,0)</f>
        <v>0</v>
      </c>
      <c r="BI353" s="201">
        <f>IF(N353="nulová",J353,0)</f>
        <v>0</v>
      </c>
      <c r="BJ353" s="19" t="s">
        <v>91</v>
      </c>
      <c r="BK353" s="202">
        <f>ROUND(I353*H353,3)</f>
        <v>0</v>
      </c>
      <c r="BL353" s="19" t="s">
        <v>299</v>
      </c>
      <c r="BM353" s="200" t="s">
        <v>2726</v>
      </c>
    </row>
    <row r="354" s="12" customFormat="1" ht="22.8" customHeight="1">
      <c r="A354" s="12"/>
      <c r="B354" s="175"/>
      <c r="C354" s="12"/>
      <c r="D354" s="176" t="s">
        <v>79</v>
      </c>
      <c r="E354" s="186" t="s">
        <v>1096</v>
      </c>
      <c r="F354" s="186" t="s">
        <v>1097</v>
      </c>
      <c r="G354" s="12"/>
      <c r="H354" s="12"/>
      <c r="I354" s="178"/>
      <c r="J354" s="187">
        <f>BK354</f>
        <v>0</v>
      </c>
      <c r="K354" s="12"/>
      <c r="L354" s="175"/>
      <c r="M354" s="180"/>
      <c r="N354" s="181"/>
      <c r="O354" s="181"/>
      <c r="P354" s="182">
        <f>SUM(P355:P398)</f>
        <v>0</v>
      </c>
      <c r="Q354" s="181"/>
      <c r="R354" s="182">
        <f>SUM(R355:R398)</f>
        <v>1.1963267499999999</v>
      </c>
      <c r="S354" s="181"/>
      <c r="T354" s="183">
        <f>SUM(T355:T398)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76" t="s">
        <v>91</v>
      </c>
      <c r="AT354" s="184" t="s">
        <v>79</v>
      </c>
      <c r="AU354" s="184" t="s">
        <v>87</v>
      </c>
      <c r="AY354" s="176" t="s">
        <v>205</v>
      </c>
      <c r="BK354" s="185">
        <f>SUM(BK355:BK398)</f>
        <v>0</v>
      </c>
    </row>
    <row r="355" s="2" customFormat="1" ht="24.15" customHeight="1">
      <c r="A355" s="38"/>
      <c r="B355" s="188"/>
      <c r="C355" s="189" t="s">
        <v>783</v>
      </c>
      <c r="D355" s="189" t="s">
        <v>207</v>
      </c>
      <c r="E355" s="190" t="s">
        <v>1099</v>
      </c>
      <c r="F355" s="191" t="s">
        <v>1100</v>
      </c>
      <c r="G355" s="192" t="s">
        <v>265</v>
      </c>
      <c r="H355" s="193">
        <v>57.704999999999998</v>
      </c>
      <c r="I355" s="194"/>
      <c r="J355" s="193">
        <f>ROUND(I355*H355,3)</f>
        <v>0</v>
      </c>
      <c r="K355" s="195"/>
      <c r="L355" s="39"/>
      <c r="M355" s="196" t="s">
        <v>1</v>
      </c>
      <c r="N355" s="197" t="s">
        <v>46</v>
      </c>
      <c r="O355" s="82"/>
      <c r="P355" s="198">
        <f>O355*H355</f>
        <v>0</v>
      </c>
      <c r="Q355" s="198">
        <v>0</v>
      </c>
      <c r="R355" s="198">
        <f>Q355*H355</f>
        <v>0</v>
      </c>
      <c r="S355" s="198">
        <v>0</v>
      </c>
      <c r="T355" s="199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0" t="s">
        <v>299</v>
      </c>
      <c r="AT355" s="200" t="s">
        <v>207</v>
      </c>
      <c r="AU355" s="200" t="s">
        <v>91</v>
      </c>
      <c r="AY355" s="19" t="s">
        <v>205</v>
      </c>
      <c r="BE355" s="201">
        <f>IF(N355="základná",J355,0)</f>
        <v>0</v>
      </c>
      <c r="BF355" s="201">
        <f>IF(N355="znížená",J355,0)</f>
        <v>0</v>
      </c>
      <c r="BG355" s="201">
        <f>IF(N355="zákl. prenesená",J355,0)</f>
        <v>0</v>
      </c>
      <c r="BH355" s="201">
        <f>IF(N355="zníž. prenesená",J355,0)</f>
        <v>0</v>
      </c>
      <c r="BI355" s="201">
        <f>IF(N355="nulová",J355,0)</f>
        <v>0</v>
      </c>
      <c r="BJ355" s="19" t="s">
        <v>91</v>
      </c>
      <c r="BK355" s="202">
        <f>ROUND(I355*H355,3)</f>
        <v>0</v>
      </c>
      <c r="BL355" s="19" t="s">
        <v>299</v>
      </c>
      <c r="BM355" s="200" t="s">
        <v>2727</v>
      </c>
    </row>
    <row r="356" s="14" customFormat="1">
      <c r="A356" s="14"/>
      <c r="B356" s="211"/>
      <c r="C356" s="14"/>
      <c r="D356" s="204" t="s">
        <v>213</v>
      </c>
      <c r="E356" s="212" t="s">
        <v>1</v>
      </c>
      <c r="F356" s="213" t="s">
        <v>2728</v>
      </c>
      <c r="G356" s="14"/>
      <c r="H356" s="214">
        <v>57.704999999999998</v>
      </c>
      <c r="I356" s="215"/>
      <c r="J356" s="14"/>
      <c r="K356" s="14"/>
      <c r="L356" s="211"/>
      <c r="M356" s="216"/>
      <c r="N356" s="217"/>
      <c r="O356" s="217"/>
      <c r="P356" s="217"/>
      <c r="Q356" s="217"/>
      <c r="R356" s="217"/>
      <c r="S356" s="217"/>
      <c r="T356" s="21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12" t="s">
        <v>213</v>
      </c>
      <c r="AU356" s="212" t="s">
        <v>91</v>
      </c>
      <c r="AV356" s="14" t="s">
        <v>91</v>
      </c>
      <c r="AW356" s="14" t="s">
        <v>33</v>
      </c>
      <c r="AX356" s="14" t="s">
        <v>80</v>
      </c>
      <c r="AY356" s="212" t="s">
        <v>205</v>
      </c>
    </row>
    <row r="357" s="15" customFormat="1">
      <c r="A357" s="15"/>
      <c r="B357" s="219"/>
      <c r="C357" s="15"/>
      <c r="D357" s="204" t="s">
        <v>213</v>
      </c>
      <c r="E357" s="220" t="s">
        <v>1</v>
      </c>
      <c r="F357" s="221" t="s">
        <v>216</v>
      </c>
      <c r="G357" s="15"/>
      <c r="H357" s="222">
        <v>57.704999999999998</v>
      </c>
      <c r="I357" s="223"/>
      <c r="J357" s="15"/>
      <c r="K357" s="15"/>
      <c r="L357" s="219"/>
      <c r="M357" s="224"/>
      <c r="N357" s="225"/>
      <c r="O357" s="225"/>
      <c r="P357" s="225"/>
      <c r="Q357" s="225"/>
      <c r="R357" s="225"/>
      <c r="S357" s="225"/>
      <c r="T357" s="226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20" t="s">
        <v>213</v>
      </c>
      <c r="AU357" s="220" t="s">
        <v>91</v>
      </c>
      <c r="AV357" s="15" t="s">
        <v>211</v>
      </c>
      <c r="AW357" s="15" t="s">
        <v>33</v>
      </c>
      <c r="AX357" s="15" t="s">
        <v>87</v>
      </c>
      <c r="AY357" s="220" t="s">
        <v>205</v>
      </c>
    </row>
    <row r="358" s="2" customFormat="1" ht="24.15" customHeight="1">
      <c r="A358" s="38"/>
      <c r="B358" s="188"/>
      <c r="C358" s="227" t="s">
        <v>788</v>
      </c>
      <c r="D358" s="227" t="s">
        <v>276</v>
      </c>
      <c r="E358" s="228" t="s">
        <v>2729</v>
      </c>
      <c r="F358" s="229" t="s">
        <v>2730</v>
      </c>
      <c r="G358" s="230" t="s">
        <v>265</v>
      </c>
      <c r="H358" s="231">
        <v>58.859000000000002</v>
      </c>
      <c r="I358" s="232"/>
      <c r="J358" s="231">
        <f>ROUND(I358*H358,3)</f>
        <v>0</v>
      </c>
      <c r="K358" s="233"/>
      <c r="L358" s="234"/>
      <c r="M358" s="235" t="s">
        <v>1</v>
      </c>
      <c r="N358" s="236" t="s">
        <v>46</v>
      </c>
      <c r="O358" s="82"/>
      <c r="P358" s="198">
        <f>O358*H358</f>
        <v>0</v>
      </c>
      <c r="Q358" s="198">
        <v>0.0030999999999999999</v>
      </c>
      <c r="R358" s="198">
        <f>Q358*H358</f>
        <v>0.18246290000000001</v>
      </c>
      <c r="S358" s="198">
        <v>0</v>
      </c>
      <c r="T358" s="199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00" t="s">
        <v>401</v>
      </c>
      <c r="AT358" s="200" t="s">
        <v>276</v>
      </c>
      <c r="AU358" s="200" t="s">
        <v>91</v>
      </c>
      <c r="AY358" s="19" t="s">
        <v>205</v>
      </c>
      <c r="BE358" s="201">
        <f>IF(N358="základná",J358,0)</f>
        <v>0</v>
      </c>
      <c r="BF358" s="201">
        <f>IF(N358="znížená",J358,0)</f>
        <v>0</v>
      </c>
      <c r="BG358" s="201">
        <f>IF(N358="zákl. prenesená",J358,0)</f>
        <v>0</v>
      </c>
      <c r="BH358" s="201">
        <f>IF(N358="zníž. prenesená",J358,0)</f>
        <v>0</v>
      </c>
      <c r="BI358" s="201">
        <f>IF(N358="nulová",J358,0)</f>
        <v>0</v>
      </c>
      <c r="BJ358" s="19" t="s">
        <v>91</v>
      </c>
      <c r="BK358" s="202">
        <f>ROUND(I358*H358,3)</f>
        <v>0</v>
      </c>
      <c r="BL358" s="19" t="s">
        <v>299</v>
      </c>
      <c r="BM358" s="200" t="s">
        <v>2731</v>
      </c>
    </row>
    <row r="359" s="14" customFormat="1">
      <c r="A359" s="14"/>
      <c r="B359" s="211"/>
      <c r="C359" s="14"/>
      <c r="D359" s="204" t="s">
        <v>213</v>
      </c>
      <c r="E359" s="14"/>
      <c r="F359" s="213" t="s">
        <v>2732</v>
      </c>
      <c r="G359" s="14"/>
      <c r="H359" s="214">
        <v>58.859000000000002</v>
      </c>
      <c r="I359" s="215"/>
      <c r="J359" s="14"/>
      <c r="K359" s="14"/>
      <c r="L359" s="211"/>
      <c r="M359" s="216"/>
      <c r="N359" s="217"/>
      <c r="O359" s="217"/>
      <c r="P359" s="217"/>
      <c r="Q359" s="217"/>
      <c r="R359" s="217"/>
      <c r="S359" s="217"/>
      <c r="T359" s="21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12" t="s">
        <v>213</v>
      </c>
      <c r="AU359" s="212" t="s">
        <v>91</v>
      </c>
      <c r="AV359" s="14" t="s">
        <v>91</v>
      </c>
      <c r="AW359" s="14" t="s">
        <v>3</v>
      </c>
      <c r="AX359" s="14" t="s">
        <v>87</v>
      </c>
      <c r="AY359" s="212" t="s">
        <v>205</v>
      </c>
    </row>
    <row r="360" s="2" customFormat="1" ht="24.15" customHeight="1">
      <c r="A360" s="38"/>
      <c r="B360" s="188"/>
      <c r="C360" s="189" t="s">
        <v>792</v>
      </c>
      <c r="D360" s="189" t="s">
        <v>207</v>
      </c>
      <c r="E360" s="190" t="s">
        <v>2733</v>
      </c>
      <c r="F360" s="191" t="s">
        <v>2734</v>
      </c>
      <c r="G360" s="192" t="s">
        <v>265</v>
      </c>
      <c r="H360" s="193">
        <v>35.5</v>
      </c>
      <c r="I360" s="194"/>
      <c r="J360" s="193">
        <f>ROUND(I360*H360,3)</f>
        <v>0</v>
      </c>
      <c r="K360" s="195"/>
      <c r="L360" s="39"/>
      <c r="M360" s="196" t="s">
        <v>1</v>
      </c>
      <c r="N360" s="197" t="s">
        <v>46</v>
      </c>
      <c r="O360" s="82"/>
      <c r="P360" s="198">
        <f>O360*H360</f>
        <v>0</v>
      </c>
      <c r="Q360" s="198">
        <v>0.00362</v>
      </c>
      <c r="R360" s="198">
        <f>Q360*H360</f>
        <v>0.12850999999999999</v>
      </c>
      <c r="S360" s="198">
        <v>0</v>
      </c>
      <c r="T360" s="199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00" t="s">
        <v>299</v>
      </c>
      <c r="AT360" s="200" t="s">
        <v>207</v>
      </c>
      <c r="AU360" s="200" t="s">
        <v>91</v>
      </c>
      <c r="AY360" s="19" t="s">
        <v>205</v>
      </c>
      <c r="BE360" s="201">
        <f>IF(N360="základná",J360,0)</f>
        <v>0</v>
      </c>
      <c r="BF360" s="201">
        <f>IF(N360="znížená",J360,0)</f>
        <v>0</v>
      </c>
      <c r="BG360" s="201">
        <f>IF(N360="zákl. prenesená",J360,0)</f>
        <v>0</v>
      </c>
      <c r="BH360" s="201">
        <f>IF(N360="zníž. prenesená",J360,0)</f>
        <v>0</v>
      </c>
      <c r="BI360" s="201">
        <f>IF(N360="nulová",J360,0)</f>
        <v>0</v>
      </c>
      <c r="BJ360" s="19" t="s">
        <v>91</v>
      </c>
      <c r="BK360" s="202">
        <f>ROUND(I360*H360,3)</f>
        <v>0</v>
      </c>
      <c r="BL360" s="19" t="s">
        <v>299</v>
      </c>
      <c r="BM360" s="200" t="s">
        <v>2735</v>
      </c>
    </row>
    <row r="361" s="13" customFormat="1">
      <c r="A361" s="13"/>
      <c r="B361" s="203"/>
      <c r="C361" s="13"/>
      <c r="D361" s="204" t="s">
        <v>213</v>
      </c>
      <c r="E361" s="205" t="s">
        <v>1</v>
      </c>
      <c r="F361" s="206" t="s">
        <v>2736</v>
      </c>
      <c r="G361" s="13"/>
      <c r="H361" s="205" t="s">
        <v>1</v>
      </c>
      <c r="I361" s="207"/>
      <c r="J361" s="13"/>
      <c r="K361" s="13"/>
      <c r="L361" s="203"/>
      <c r="M361" s="208"/>
      <c r="N361" s="209"/>
      <c r="O361" s="209"/>
      <c r="P361" s="209"/>
      <c r="Q361" s="209"/>
      <c r="R361" s="209"/>
      <c r="S361" s="209"/>
      <c r="T361" s="21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05" t="s">
        <v>213</v>
      </c>
      <c r="AU361" s="205" t="s">
        <v>91</v>
      </c>
      <c r="AV361" s="13" t="s">
        <v>87</v>
      </c>
      <c r="AW361" s="13" t="s">
        <v>33</v>
      </c>
      <c r="AX361" s="13" t="s">
        <v>80</v>
      </c>
      <c r="AY361" s="205" t="s">
        <v>205</v>
      </c>
    </row>
    <row r="362" s="13" customFormat="1">
      <c r="A362" s="13"/>
      <c r="B362" s="203"/>
      <c r="C362" s="13"/>
      <c r="D362" s="204" t="s">
        <v>213</v>
      </c>
      <c r="E362" s="205" t="s">
        <v>1</v>
      </c>
      <c r="F362" s="206" t="s">
        <v>2737</v>
      </c>
      <c r="G362" s="13"/>
      <c r="H362" s="205" t="s">
        <v>1</v>
      </c>
      <c r="I362" s="207"/>
      <c r="J362" s="13"/>
      <c r="K362" s="13"/>
      <c r="L362" s="203"/>
      <c r="M362" s="208"/>
      <c r="N362" s="209"/>
      <c r="O362" s="209"/>
      <c r="P362" s="209"/>
      <c r="Q362" s="209"/>
      <c r="R362" s="209"/>
      <c r="S362" s="209"/>
      <c r="T362" s="21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5" t="s">
        <v>213</v>
      </c>
      <c r="AU362" s="205" t="s">
        <v>91</v>
      </c>
      <c r="AV362" s="13" t="s">
        <v>87</v>
      </c>
      <c r="AW362" s="13" t="s">
        <v>33</v>
      </c>
      <c r="AX362" s="13" t="s">
        <v>80</v>
      </c>
      <c r="AY362" s="205" t="s">
        <v>205</v>
      </c>
    </row>
    <row r="363" s="14" customFormat="1">
      <c r="A363" s="14"/>
      <c r="B363" s="211"/>
      <c r="C363" s="14"/>
      <c r="D363" s="204" t="s">
        <v>213</v>
      </c>
      <c r="E363" s="212" t="s">
        <v>1</v>
      </c>
      <c r="F363" s="213" t="s">
        <v>2738</v>
      </c>
      <c r="G363" s="14"/>
      <c r="H363" s="214">
        <v>23.43</v>
      </c>
      <c r="I363" s="215"/>
      <c r="J363" s="14"/>
      <c r="K363" s="14"/>
      <c r="L363" s="211"/>
      <c r="M363" s="216"/>
      <c r="N363" s="217"/>
      <c r="O363" s="217"/>
      <c r="P363" s="217"/>
      <c r="Q363" s="217"/>
      <c r="R363" s="217"/>
      <c r="S363" s="217"/>
      <c r="T363" s="218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12" t="s">
        <v>213</v>
      </c>
      <c r="AU363" s="212" t="s">
        <v>91</v>
      </c>
      <c r="AV363" s="14" t="s">
        <v>91</v>
      </c>
      <c r="AW363" s="14" t="s">
        <v>33</v>
      </c>
      <c r="AX363" s="14" t="s">
        <v>80</v>
      </c>
      <c r="AY363" s="212" t="s">
        <v>205</v>
      </c>
    </row>
    <row r="364" s="16" customFormat="1">
      <c r="A364" s="16"/>
      <c r="B364" s="237"/>
      <c r="C364" s="16"/>
      <c r="D364" s="204" t="s">
        <v>213</v>
      </c>
      <c r="E364" s="238" t="s">
        <v>1</v>
      </c>
      <c r="F364" s="239" t="s">
        <v>709</v>
      </c>
      <c r="G364" s="16"/>
      <c r="H364" s="240">
        <v>23.43</v>
      </c>
      <c r="I364" s="241"/>
      <c r="J364" s="16"/>
      <c r="K364" s="16"/>
      <c r="L364" s="237"/>
      <c r="M364" s="242"/>
      <c r="N364" s="243"/>
      <c r="O364" s="243"/>
      <c r="P364" s="243"/>
      <c r="Q364" s="243"/>
      <c r="R364" s="243"/>
      <c r="S364" s="243"/>
      <c r="T364" s="244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T364" s="238" t="s">
        <v>213</v>
      </c>
      <c r="AU364" s="238" t="s">
        <v>91</v>
      </c>
      <c r="AV364" s="16" t="s">
        <v>221</v>
      </c>
      <c r="AW364" s="16" t="s">
        <v>33</v>
      </c>
      <c r="AX364" s="16" t="s">
        <v>80</v>
      </c>
      <c r="AY364" s="238" t="s">
        <v>205</v>
      </c>
    </row>
    <row r="365" s="13" customFormat="1">
      <c r="A365" s="13"/>
      <c r="B365" s="203"/>
      <c r="C365" s="13"/>
      <c r="D365" s="204" t="s">
        <v>213</v>
      </c>
      <c r="E365" s="205" t="s">
        <v>1</v>
      </c>
      <c r="F365" s="206" t="s">
        <v>2739</v>
      </c>
      <c r="G365" s="13"/>
      <c r="H365" s="205" t="s">
        <v>1</v>
      </c>
      <c r="I365" s="207"/>
      <c r="J365" s="13"/>
      <c r="K365" s="13"/>
      <c r="L365" s="203"/>
      <c r="M365" s="208"/>
      <c r="N365" s="209"/>
      <c r="O365" s="209"/>
      <c r="P365" s="209"/>
      <c r="Q365" s="209"/>
      <c r="R365" s="209"/>
      <c r="S365" s="209"/>
      <c r="T365" s="21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5" t="s">
        <v>213</v>
      </c>
      <c r="AU365" s="205" t="s">
        <v>91</v>
      </c>
      <c r="AV365" s="13" t="s">
        <v>87</v>
      </c>
      <c r="AW365" s="13" t="s">
        <v>33</v>
      </c>
      <c r="AX365" s="13" t="s">
        <v>80</v>
      </c>
      <c r="AY365" s="205" t="s">
        <v>205</v>
      </c>
    </row>
    <row r="366" s="13" customFormat="1">
      <c r="A366" s="13"/>
      <c r="B366" s="203"/>
      <c r="C366" s="13"/>
      <c r="D366" s="204" t="s">
        <v>213</v>
      </c>
      <c r="E366" s="205" t="s">
        <v>1</v>
      </c>
      <c r="F366" s="206" t="s">
        <v>2690</v>
      </c>
      <c r="G366" s="13"/>
      <c r="H366" s="205" t="s">
        <v>1</v>
      </c>
      <c r="I366" s="207"/>
      <c r="J366" s="13"/>
      <c r="K366" s="13"/>
      <c r="L366" s="203"/>
      <c r="M366" s="208"/>
      <c r="N366" s="209"/>
      <c r="O366" s="209"/>
      <c r="P366" s="209"/>
      <c r="Q366" s="209"/>
      <c r="R366" s="209"/>
      <c r="S366" s="209"/>
      <c r="T366" s="21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05" t="s">
        <v>213</v>
      </c>
      <c r="AU366" s="205" t="s">
        <v>91</v>
      </c>
      <c r="AV366" s="13" t="s">
        <v>87</v>
      </c>
      <c r="AW366" s="13" t="s">
        <v>33</v>
      </c>
      <c r="AX366" s="13" t="s">
        <v>80</v>
      </c>
      <c r="AY366" s="205" t="s">
        <v>205</v>
      </c>
    </row>
    <row r="367" s="14" customFormat="1">
      <c r="A367" s="14"/>
      <c r="B367" s="211"/>
      <c r="C367" s="14"/>
      <c r="D367" s="204" t="s">
        <v>213</v>
      </c>
      <c r="E367" s="212" t="s">
        <v>1</v>
      </c>
      <c r="F367" s="213" t="s">
        <v>2691</v>
      </c>
      <c r="G367" s="14"/>
      <c r="H367" s="214">
        <v>12.07</v>
      </c>
      <c r="I367" s="215"/>
      <c r="J367" s="14"/>
      <c r="K367" s="14"/>
      <c r="L367" s="211"/>
      <c r="M367" s="216"/>
      <c r="N367" s="217"/>
      <c r="O367" s="217"/>
      <c r="P367" s="217"/>
      <c r="Q367" s="217"/>
      <c r="R367" s="217"/>
      <c r="S367" s="217"/>
      <c r="T367" s="21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12" t="s">
        <v>213</v>
      </c>
      <c r="AU367" s="212" t="s">
        <v>91</v>
      </c>
      <c r="AV367" s="14" t="s">
        <v>91</v>
      </c>
      <c r="AW367" s="14" t="s">
        <v>33</v>
      </c>
      <c r="AX367" s="14" t="s">
        <v>80</v>
      </c>
      <c r="AY367" s="212" t="s">
        <v>205</v>
      </c>
    </row>
    <row r="368" s="16" customFormat="1">
      <c r="A368" s="16"/>
      <c r="B368" s="237"/>
      <c r="C368" s="16"/>
      <c r="D368" s="204" t="s">
        <v>213</v>
      </c>
      <c r="E368" s="238" t="s">
        <v>1</v>
      </c>
      <c r="F368" s="239" t="s">
        <v>709</v>
      </c>
      <c r="G368" s="16"/>
      <c r="H368" s="240">
        <v>12.07</v>
      </c>
      <c r="I368" s="241"/>
      <c r="J368" s="16"/>
      <c r="K368" s="16"/>
      <c r="L368" s="237"/>
      <c r="M368" s="242"/>
      <c r="N368" s="243"/>
      <c r="O368" s="243"/>
      <c r="P368" s="243"/>
      <c r="Q368" s="243"/>
      <c r="R368" s="243"/>
      <c r="S368" s="243"/>
      <c r="T368" s="244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238" t="s">
        <v>213</v>
      </c>
      <c r="AU368" s="238" t="s">
        <v>91</v>
      </c>
      <c r="AV368" s="16" t="s">
        <v>221</v>
      </c>
      <c r="AW368" s="16" t="s">
        <v>33</v>
      </c>
      <c r="AX368" s="16" t="s">
        <v>80</v>
      </c>
      <c r="AY368" s="238" t="s">
        <v>205</v>
      </c>
    </row>
    <row r="369" s="15" customFormat="1">
      <c r="A369" s="15"/>
      <c r="B369" s="219"/>
      <c r="C369" s="15"/>
      <c r="D369" s="204" t="s">
        <v>213</v>
      </c>
      <c r="E369" s="220" t="s">
        <v>1</v>
      </c>
      <c r="F369" s="221" t="s">
        <v>216</v>
      </c>
      <c r="G369" s="15"/>
      <c r="H369" s="222">
        <v>35.5</v>
      </c>
      <c r="I369" s="223"/>
      <c r="J369" s="15"/>
      <c r="K369" s="15"/>
      <c r="L369" s="219"/>
      <c r="M369" s="224"/>
      <c r="N369" s="225"/>
      <c r="O369" s="225"/>
      <c r="P369" s="225"/>
      <c r="Q369" s="225"/>
      <c r="R369" s="225"/>
      <c r="S369" s="225"/>
      <c r="T369" s="226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20" t="s">
        <v>213</v>
      </c>
      <c r="AU369" s="220" t="s">
        <v>91</v>
      </c>
      <c r="AV369" s="15" t="s">
        <v>211</v>
      </c>
      <c r="AW369" s="15" t="s">
        <v>33</v>
      </c>
      <c r="AX369" s="15" t="s">
        <v>87</v>
      </c>
      <c r="AY369" s="220" t="s">
        <v>205</v>
      </c>
    </row>
    <row r="370" s="2" customFormat="1" ht="24.15" customHeight="1">
      <c r="A370" s="38"/>
      <c r="B370" s="188"/>
      <c r="C370" s="227" t="s">
        <v>837</v>
      </c>
      <c r="D370" s="227" t="s">
        <v>276</v>
      </c>
      <c r="E370" s="228" t="s">
        <v>2740</v>
      </c>
      <c r="F370" s="229" t="s">
        <v>2741</v>
      </c>
      <c r="G370" s="230" t="s">
        <v>265</v>
      </c>
      <c r="H370" s="231">
        <v>23.899000000000001</v>
      </c>
      <c r="I370" s="232"/>
      <c r="J370" s="231">
        <f>ROUND(I370*H370,3)</f>
        <v>0</v>
      </c>
      <c r="K370" s="233"/>
      <c r="L370" s="234"/>
      <c r="M370" s="235" t="s">
        <v>1</v>
      </c>
      <c r="N370" s="236" t="s">
        <v>46</v>
      </c>
      <c r="O370" s="82"/>
      <c r="P370" s="198">
        <f>O370*H370</f>
        <v>0</v>
      </c>
      <c r="Q370" s="198">
        <v>0.0015</v>
      </c>
      <c r="R370" s="198">
        <f>Q370*H370</f>
        <v>0.035848500000000005</v>
      </c>
      <c r="S370" s="198">
        <v>0</v>
      </c>
      <c r="T370" s="199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00" t="s">
        <v>401</v>
      </c>
      <c r="AT370" s="200" t="s">
        <v>276</v>
      </c>
      <c r="AU370" s="200" t="s">
        <v>91</v>
      </c>
      <c r="AY370" s="19" t="s">
        <v>205</v>
      </c>
      <c r="BE370" s="201">
        <f>IF(N370="základná",J370,0)</f>
        <v>0</v>
      </c>
      <c r="BF370" s="201">
        <f>IF(N370="znížená",J370,0)</f>
        <v>0</v>
      </c>
      <c r="BG370" s="201">
        <f>IF(N370="zákl. prenesená",J370,0)</f>
        <v>0</v>
      </c>
      <c r="BH370" s="201">
        <f>IF(N370="zníž. prenesená",J370,0)</f>
        <v>0</v>
      </c>
      <c r="BI370" s="201">
        <f>IF(N370="nulová",J370,0)</f>
        <v>0</v>
      </c>
      <c r="BJ370" s="19" t="s">
        <v>91</v>
      </c>
      <c r="BK370" s="202">
        <f>ROUND(I370*H370,3)</f>
        <v>0</v>
      </c>
      <c r="BL370" s="19" t="s">
        <v>299</v>
      </c>
      <c r="BM370" s="200" t="s">
        <v>2742</v>
      </c>
    </row>
    <row r="371" s="14" customFormat="1">
      <c r="A371" s="14"/>
      <c r="B371" s="211"/>
      <c r="C371" s="14"/>
      <c r="D371" s="204" t="s">
        <v>213</v>
      </c>
      <c r="E371" s="14"/>
      <c r="F371" s="213" t="s">
        <v>2743</v>
      </c>
      <c r="G371" s="14"/>
      <c r="H371" s="214">
        <v>23.899000000000001</v>
      </c>
      <c r="I371" s="215"/>
      <c r="J371" s="14"/>
      <c r="K371" s="14"/>
      <c r="L371" s="211"/>
      <c r="M371" s="216"/>
      <c r="N371" s="217"/>
      <c r="O371" s="217"/>
      <c r="P371" s="217"/>
      <c r="Q371" s="217"/>
      <c r="R371" s="217"/>
      <c r="S371" s="217"/>
      <c r="T371" s="21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12" t="s">
        <v>213</v>
      </c>
      <c r="AU371" s="212" t="s">
        <v>91</v>
      </c>
      <c r="AV371" s="14" t="s">
        <v>91</v>
      </c>
      <c r="AW371" s="14" t="s">
        <v>3</v>
      </c>
      <c r="AX371" s="14" t="s">
        <v>87</v>
      </c>
      <c r="AY371" s="212" t="s">
        <v>205</v>
      </c>
    </row>
    <row r="372" s="2" customFormat="1" ht="24.15" customHeight="1">
      <c r="A372" s="38"/>
      <c r="B372" s="188"/>
      <c r="C372" s="227" t="s">
        <v>841</v>
      </c>
      <c r="D372" s="227" t="s">
        <v>276</v>
      </c>
      <c r="E372" s="228" t="s">
        <v>2744</v>
      </c>
      <c r="F372" s="229" t="s">
        <v>2745</v>
      </c>
      <c r="G372" s="230" t="s">
        <v>265</v>
      </c>
      <c r="H372" s="231">
        <v>12.311</v>
      </c>
      <c r="I372" s="232"/>
      <c r="J372" s="231">
        <f>ROUND(I372*H372,3)</f>
        <v>0</v>
      </c>
      <c r="K372" s="233"/>
      <c r="L372" s="234"/>
      <c r="M372" s="235" t="s">
        <v>1</v>
      </c>
      <c r="N372" s="236" t="s">
        <v>46</v>
      </c>
      <c r="O372" s="82"/>
      <c r="P372" s="198">
        <f>O372*H372</f>
        <v>0</v>
      </c>
      <c r="Q372" s="198">
        <v>0.0055500000000000002</v>
      </c>
      <c r="R372" s="198">
        <f>Q372*H372</f>
        <v>0.068326049999999999</v>
      </c>
      <c r="S372" s="198">
        <v>0</v>
      </c>
      <c r="T372" s="199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00" t="s">
        <v>401</v>
      </c>
      <c r="AT372" s="200" t="s">
        <v>276</v>
      </c>
      <c r="AU372" s="200" t="s">
        <v>91</v>
      </c>
      <c r="AY372" s="19" t="s">
        <v>205</v>
      </c>
      <c r="BE372" s="201">
        <f>IF(N372="základná",J372,0)</f>
        <v>0</v>
      </c>
      <c r="BF372" s="201">
        <f>IF(N372="znížená",J372,0)</f>
        <v>0</v>
      </c>
      <c r="BG372" s="201">
        <f>IF(N372="zákl. prenesená",J372,0)</f>
        <v>0</v>
      </c>
      <c r="BH372" s="201">
        <f>IF(N372="zníž. prenesená",J372,0)</f>
        <v>0</v>
      </c>
      <c r="BI372" s="201">
        <f>IF(N372="nulová",J372,0)</f>
        <v>0</v>
      </c>
      <c r="BJ372" s="19" t="s">
        <v>91</v>
      </c>
      <c r="BK372" s="202">
        <f>ROUND(I372*H372,3)</f>
        <v>0</v>
      </c>
      <c r="BL372" s="19" t="s">
        <v>299</v>
      </c>
      <c r="BM372" s="200" t="s">
        <v>2746</v>
      </c>
    </row>
    <row r="373" s="14" customFormat="1">
      <c r="A373" s="14"/>
      <c r="B373" s="211"/>
      <c r="C373" s="14"/>
      <c r="D373" s="204" t="s">
        <v>213</v>
      </c>
      <c r="E373" s="14"/>
      <c r="F373" s="213" t="s">
        <v>2747</v>
      </c>
      <c r="G373" s="14"/>
      <c r="H373" s="214">
        <v>12.311</v>
      </c>
      <c r="I373" s="215"/>
      <c r="J373" s="14"/>
      <c r="K373" s="14"/>
      <c r="L373" s="211"/>
      <c r="M373" s="216"/>
      <c r="N373" s="217"/>
      <c r="O373" s="217"/>
      <c r="P373" s="217"/>
      <c r="Q373" s="217"/>
      <c r="R373" s="217"/>
      <c r="S373" s="217"/>
      <c r="T373" s="21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12" t="s">
        <v>213</v>
      </c>
      <c r="AU373" s="212" t="s">
        <v>91</v>
      </c>
      <c r="AV373" s="14" t="s">
        <v>91</v>
      </c>
      <c r="AW373" s="14" t="s">
        <v>3</v>
      </c>
      <c r="AX373" s="14" t="s">
        <v>87</v>
      </c>
      <c r="AY373" s="212" t="s">
        <v>205</v>
      </c>
    </row>
    <row r="374" s="2" customFormat="1" ht="24.15" customHeight="1">
      <c r="A374" s="38"/>
      <c r="B374" s="188"/>
      <c r="C374" s="189" t="s">
        <v>886</v>
      </c>
      <c r="D374" s="189" t="s">
        <v>207</v>
      </c>
      <c r="E374" s="190" t="s">
        <v>2748</v>
      </c>
      <c r="F374" s="191" t="s">
        <v>2749</v>
      </c>
      <c r="G374" s="192" t="s">
        <v>265</v>
      </c>
      <c r="H374" s="193">
        <v>59.399999999999999</v>
      </c>
      <c r="I374" s="194"/>
      <c r="J374" s="193">
        <f>ROUND(I374*H374,3)</f>
        <v>0</v>
      </c>
      <c r="K374" s="195"/>
      <c r="L374" s="39"/>
      <c r="M374" s="196" t="s">
        <v>1</v>
      </c>
      <c r="N374" s="197" t="s">
        <v>46</v>
      </c>
      <c r="O374" s="82"/>
      <c r="P374" s="198">
        <f>O374*H374</f>
        <v>0</v>
      </c>
      <c r="Q374" s="198">
        <v>0</v>
      </c>
      <c r="R374" s="198">
        <f>Q374*H374</f>
        <v>0</v>
      </c>
      <c r="S374" s="198">
        <v>0</v>
      </c>
      <c r="T374" s="199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00" t="s">
        <v>299</v>
      </c>
      <c r="AT374" s="200" t="s">
        <v>207</v>
      </c>
      <c r="AU374" s="200" t="s">
        <v>91</v>
      </c>
      <c r="AY374" s="19" t="s">
        <v>205</v>
      </c>
      <c r="BE374" s="201">
        <f>IF(N374="základná",J374,0)</f>
        <v>0</v>
      </c>
      <c r="BF374" s="201">
        <f>IF(N374="znížená",J374,0)</f>
        <v>0</v>
      </c>
      <c r="BG374" s="201">
        <f>IF(N374="zákl. prenesená",J374,0)</f>
        <v>0</v>
      </c>
      <c r="BH374" s="201">
        <f>IF(N374="zníž. prenesená",J374,0)</f>
        <v>0</v>
      </c>
      <c r="BI374" s="201">
        <f>IF(N374="nulová",J374,0)</f>
        <v>0</v>
      </c>
      <c r="BJ374" s="19" t="s">
        <v>91</v>
      </c>
      <c r="BK374" s="202">
        <f>ROUND(I374*H374,3)</f>
        <v>0</v>
      </c>
      <c r="BL374" s="19" t="s">
        <v>299</v>
      </c>
      <c r="BM374" s="200" t="s">
        <v>2750</v>
      </c>
    </row>
    <row r="375" s="13" customFormat="1">
      <c r="A375" s="13"/>
      <c r="B375" s="203"/>
      <c r="C375" s="13"/>
      <c r="D375" s="204" t="s">
        <v>213</v>
      </c>
      <c r="E375" s="205" t="s">
        <v>1</v>
      </c>
      <c r="F375" s="206" t="s">
        <v>2751</v>
      </c>
      <c r="G375" s="13"/>
      <c r="H375" s="205" t="s">
        <v>1</v>
      </c>
      <c r="I375" s="207"/>
      <c r="J375" s="13"/>
      <c r="K375" s="13"/>
      <c r="L375" s="203"/>
      <c r="M375" s="208"/>
      <c r="N375" s="209"/>
      <c r="O375" s="209"/>
      <c r="P375" s="209"/>
      <c r="Q375" s="209"/>
      <c r="R375" s="209"/>
      <c r="S375" s="209"/>
      <c r="T375" s="21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05" t="s">
        <v>213</v>
      </c>
      <c r="AU375" s="205" t="s">
        <v>91</v>
      </c>
      <c r="AV375" s="13" t="s">
        <v>87</v>
      </c>
      <c r="AW375" s="13" t="s">
        <v>33</v>
      </c>
      <c r="AX375" s="13" t="s">
        <v>80</v>
      </c>
      <c r="AY375" s="205" t="s">
        <v>205</v>
      </c>
    </row>
    <row r="376" s="14" customFormat="1">
      <c r="A376" s="14"/>
      <c r="B376" s="211"/>
      <c r="C376" s="14"/>
      <c r="D376" s="204" t="s">
        <v>213</v>
      </c>
      <c r="E376" s="212" t="s">
        <v>1</v>
      </c>
      <c r="F376" s="213" t="s">
        <v>2752</v>
      </c>
      <c r="G376" s="14"/>
      <c r="H376" s="214">
        <v>59.399999999999999</v>
      </c>
      <c r="I376" s="215"/>
      <c r="J376" s="14"/>
      <c r="K376" s="14"/>
      <c r="L376" s="211"/>
      <c r="M376" s="216"/>
      <c r="N376" s="217"/>
      <c r="O376" s="217"/>
      <c r="P376" s="217"/>
      <c r="Q376" s="217"/>
      <c r="R376" s="217"/>
      <c r="S376" s="217"/>
      <c r="T376" s="21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12" t="s">
        <v>213</v>
      </c>
      <c r="AU376" s="212" t="s">
        <v>91</v>
      </c>
      <c r="AV376" s="14" t="s">
        <v>91</v>
      </c>
      <c r="AW376" s="14" t="s">
        <v>33</v>
      </c>
      <c r="AX376" s="14" t="s">
        <v>80</v>
      </c>
      <c r="AY376" s="212" t="s">
        <v>205</v>
      </c>
    </row>
    <row r="377" s="15" customFormat="1">
      <c r="A377" s="15"/>
      <c r="B377" s="219"/>
      <c r="C377" s="15"/>
      <c r="D377" s="204" t="s">
        <v>213</v>
      </c>
      <c r="E377" s="220" t="s">
        <v>1</v>
      </c>
      <c r="F377" s="221" t="s">
        <v>216</v>
      </c>
      <c r="G377" s="15"/>
      <c r="H377" s="222">
        <v>59.399999999999999</v>
      </c>
      <c r="I377" s="223"/>
      <c r="J377" s="15"/>
      <c r="K377" s="15"/>
      <c r="L377" s="219"/>
      <c r="M377" s="224"/>
      <c r="N377" s="225"/>
      <c r="O377" s="225"/>
      <c r="P377" s="225"/>
      <c r="Q377" s="225"/>
      <c r="R377" s="225"/>
      <c r="S377" s="225"/>
      <c r="T377" s="22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20" t="s">
        <v>213</v>
      </c>
      <c r="AU377" s="220" t="s">
        <v>91</v>
      </c>
      <c r="AV377" s="15" t="s">
        <v>211</v>
      </c>
      <c r="AW377" s="15" t="s">
        <v>33</v>
      </c>
      <c r="AX377" s="15" t="s">
        <v>87</v>
      </c>
      <c r="AY377" s="220" t="s">
        <v>205</v>
      </c>
    </row>
    <row r="378" s="2" customFormat="1" ht="24.15" customHeight="1">
      <c r="A378" s="38"/>
      <c r="B378" s="188"/>
      <c r="C378" s="227" t="s">
        <v>890</v>
      </c>
      <c r="D378" s="227" t="s">
        <v>276</v>
      </c>
      <c r="E378" s="228" t="s">
        <v>2744</v>
      </c>
      <c r="F378" s="229" t="s">
        <v>2745</v>
      </c>
      <c r="G378" s="230" t="s">
        <v>265</v>
      </c>
      <c r="H378" s="231">
        <v>60.588000000000001</v>
      </c>
      <c r="I378" s="232"/>
      <c r="J378" s="231">
        <f>ROUND(I378*H378,3)</f>
        <v>0</v>
      </c>
      <c r="K378" s="233"/>
      <c r="L378" s="234"/>
      <c r="M378" s="235" t="s">
        <v>1</v>
      </c>
      <c r="N378" s="236" t="s">
        <v>46</v>
      </c>
      <c r="O378" s="82"/>
      <c r="P378" s="198">
        <f>O378*H378</f>
        <v>0</v>
      </c>
      <c r="Q378" s="198">
        <v>0.0055500000000000002</v>
      </c>
      <c r="R378" s="198">
        <f>Q378*H378</f>
        <v>0.33626340000000005</v>
      </c>
      <c r="S378" s="198">
        <v>0</v>
      </c>
      <c r="T378" s="199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00" t="s">
        <v>401</v>
      </c>
      <c r="AT378" s="200" t="s">
        <v>276</v>
      </c>
      <c r="AU378" s="200" t="s">
        <v>91</v>
      </c>
      <c r="AY378" s="19" t="s">
        <v>205</v>
      </c>
      <c r="BE378" s="201">
        <f>IF(N378="základná",J378,0)</f>
        <v>0</v>
      </c>
      <c r="BF378" s="201">
        <f>IF(N378="znížená",J378,0)</f>
        <v>0</v>
      </c>
      <c r="BG378" s="201">
        <f>IF(N378="zákl. prenesená",J378,0)</f>
        <v>0</v>
      </c>
      <c r="BH378" s="201">
        <f>IF(N378="zníž. prenesená",J378,0)</f>
        <v>0</v>
      </c>
      <c r="BI378" s="201">
        <f>IF(N378="nulová",J378,0)</f>
        <v>0</v>
      </c>
      <c r="BJ378" s="19" t="s">
        <v>91</v>
      </c>
      <c r="BK378" s="202">
        <f>ROUND(I378*H378,3)</f>
        <v>0</v>
      </c>
      <c r="BL378" s="19" t="s">
        <v>299</v>
      </c>
      <c r="BM378" s="200" t="s">
        <v>2753</v>
      </c>
    </row>
    <row r="379" s="14" customFormat="1">
      <c r="A379" s="14"/>
      <c r="B379" s="211"/>
      <c r="C379" s="14"/>
      <c r="D379" s="204" t="s">
        <v>213</v>
      </c>
      <c r="E379" s="14"/>
      <c r="F379" s="213" t="s">
        <v>2754</v>
      </c>
      <c r="G379" s="14"/>
      <c r="H379" s="214">
        <v>60.588000000000001</v>
      </c>
      <c r="I379" s="215"/>
      <c r="J379" s="14"/>
      <c r="K379" s="14"/>
      <c r="L379" s="211"/>
      <c r="M379" s="216"/>
      <c r="N379" s="217"/>
      <c r="O379" s="217"/>
      <c r="P379" s="217"/>
      <c r="Q379" s="217"/>
      <c r="R379" s="217"/>
      <c r="S379" s="217"/>
      <c r="T379" s="21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12" t="s">
        <v>213</v>
      </c>
      <c r="AU379" s="212" t="s">
        <v>91</v>
      </c>
      <c r="AV379" s="14" t="s">
        <v>91</v>
      </c>
      <c r="AW379" s="14" t="s">
        <v>3</v>
      </c>
      <c r="AX379" s="14" t="s">
        <v>87</v>
      </c>
      <c r="AY379" s="212" t="s">
        <v>205</v>
      </c>
    </row>
    <row r="380" s="2" customFormat="1" ht="33" customHeight="1">
      <c r="A380" s="38"/>
      <c r="B380" s="188"/>
      <c r="C380" s="189" t="s">
        <v>895</v>
      </c>
      <c r="D380" s="189" t="s">
        <v>207</v>
      </c>
      <c r="E380" s="190" t="s">
        <v>1132</v>
      </c>
      <c r="F380" s="191" t="s">
        <v>1133</v>
      </c>
      <c r="G380" s="192" t="s">
        <v>265</v>
      </c>
      <c r="H380" s="193">
        <v>120.70999999999999</v>
      </c>
      <c r="I380" s="194"/>
      <c r="J380" s="193">
        <f>ROUND(I380*H380,3)</f>
        <v>0</v>
      </c>
      <c r="K380" s="195"/>
      <c r="L380" s="39"/>
      <c r="M380" s="196" t="s">
        <v>1</v>
      </c>
      <c r="N380" s="197" t="s">
        <v>46</v>
      </c>
      <c r="O380" s="82"/>
      <c r="P380" s="198">
        <f>O380*H380</f>
        <v>0</v>
      </c>
      <c r="Q380" s="198">
        <v>0</v>
      </c>
      <c r="R380" s="198">
        <f>Q380*H380</f>
        <v>0</v>
      </c>
      <c r="S380" s="198">
        <v>0</v>
      </c>
      <c r="T380" s="199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00" t="s">
        <v>299</v>
      </c>
      <c r="AT380" s="200" t="s">
        <v>207</v>
      </c>
      <c r="AU380" s="200" t="s">
        <v>91</v>
      </c>
      <c r="AY380" s="19" t="s">
        <v>205</v>
      </c>
      <c r="BE380" s="201">
        <f>IF(N380="základná",J380,0)</f>
        <v>0</v>
      </c>
      <c r="BF380" s="201">
        <f>IF(N380="znížená",J380,0)</f>
        <v>0</v>
      </c>
      <c r="BG380" s="201">
        <f>IF(N380="zákl. prenesená",J380,0)</f>
        <v>0</v>
      </c>
      <c r="BH380" s="201">
        <f>IF(N380="zníž. prenesená",J380,0)</f>
        <v>0</v>
      </c>
      <c r="BI380" s="201">
        <f>IF(N380="nulová",J380,0)</f>
        <v>0</v>
      </c>
      <c r="BJ380" s="19" t="s">
        <v>91</v>
      </c>
      <c r="BK380" s="202">
        <f>ROUND(I380*H380,3)</f>
        <v>0</v>
      </c>
      <c r="BL380" s="19" t="s">
        <v>299</v>
      </c>
      <c r="BM380" s="200" t="s">
        <v>2755</v>
      </c>
    </row>
    <row r="381" s="14" customFormat="1">
      <c r="A381" s="14"/>
      <c r="B381" s="211"/>
      <c r="C381" s="14"/>
      <c r="D381" s="204" t="s">
        <v>213</v>
      </c>
      <c r="E381" s="212" t="s">
        <v>1</v>
      </c>
      <c r="F381" s="213" t="s">
        <v>2756</v>
      </c>
      <c r="G381" s="14"/>
      <c r="H381" s="214">
        <v>56.100000000000001</v>
      </c>
      <c r="I381" s="215"/>
      <c r="J381" s="14"/>
      <c r="K381" s="14"/>
      <c r="L381" s="211"/>
      <c r="M381" s="216"/>
      <c r="N381" s="217"/>
      <c r="O381" s="217"/>
      <c r="P381" s="217"/>
      <c r="Q381" s="217"/>
      <c r="R381" s="217"/>
      <c r="S381" s="217"/>
      <c r="T381" s="21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12" t="s">
        <v>213</v>
      </c>
      <c r="AU381" s="212" t="s">
        <v>91</v>
      </c>
      <c r="AV381" s="14" t="s">
        <v>91</v>
      </c>
      <c r="AW381" s="14" t="s">
        <v>33</v>
      </c>
      <c r="AX381" s="14" t="s">
        <v>80</v>
      </c>
      <c r="AY381" s="212" t="s">
        <v>205</v>
      </c>
    </row>
    <row r="382" s="14" customFormat="1">
      <c r="A382" s="14"/>
      <c r="B382" s="211"/>
      <c r="C382" s="14"/>
      <c r="D382" s="204" t="s">
        <v>213</v>
      </c>
      <c r="E382" s="212" t="s">
        <v>1</v>
      </c>
      <c r="F382" s="213" t="s">
        <v>2757</v>
      </c>
      <c r="G382" s="14"/>
      <c r="H382" s="214">
        <v>64.609999999999999</v>
      </c>
      <c r="I382" s="215"/>
      <c r="J382" s="14"/>
      <c r="K382" s="14"/>
      <c r="L382" s="211"/>
      <c r="M382" s="216"/>
      <c r="N382" s="217"/>
      <c r="O382" s="217"/>
      <c r="P382" s="217"/>
      <c r="Q382" s="217"/>
      <c r="R382" s="217"/>
      <c r="S382" s="217"/>
      <c r="T382" s="21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12" t="s">
        <v>213</v>
      </c>
      <c r="AU382" s="212" t="s">
        <v>91</v>
      </c>
      <c r="AV382" s="14" t="s">
        <v>91</v>
      </c>
      <c r="AW382" s="14" t="s">
        <v>33</v>
      </c>
      <c r="AX382" s="14" t="s">
        <v>80</v>
      </c>
      <c r="AY382" s="212" t="s">
        <v>205</v>
      </c>
    </row>
    <row r="383" s="15" customFormat="1">
      <c r="A383" s="15"/>
      <c r="B383" s="219"/>
      <c r="C383" s="15"/>
      <c r="D383" s="204" t="s">
        <v>213</v>
      </c>
      <c r="E383" s="220" t="s">
        <v>1</v>
      </c>
      <c r="F383" s="221" t="s">
        <v>216</v>
      </c>
      <c r="G383" s="15"/>
      <c r="H383" s="222">
        <v>120.71000000000001</v>
      </c>
      <c r="I383" s="223"/>
      <c r="J383" s="15"/>
      <c r="K383" s="15"/>
      <c r="L383" s="219"/>
      <c r="M383" s="224"/>
      <c r="N383" s="225"/>
      <c r="O383" s="225"/>
      <c r="P383" s="225"/>
      <c r="Q383" s="225"/>
      <c r="R383" s="225"/>
      <c r="S383" s="225"/>
      <c r="T383" s="22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20" t="s">
        <v>213</v>
      </c>
      <c r="AU383" s="220" t="s">
        <v>91</v>
      </c>
      <c r="AV383" s="15" t="s">
        <v>211</v>
      </c>
      <c r="AW383" s="15" t="s">
        <v>33</v>
      </c>
      <c r="AX383" s="15" t="s">
        <v>87</v>
      </c>
      <c r="AY383" s="220" t="s">
        <v>205</v>
      </c>
    </row>
    <row r="384" s="2" customFormat="1" ht="24.15" customHeight="1">
      <c r="A384" s="38"/>
      <c r="B384" s="188"/>
      <c r="C384" s="227" t="s">
        <v>899</v>
      </c>
      <c r="D384" s="227" t="s">
        <v>276</v>
      </c>
      <c r="E384" s="228" t="s">
        <v>1139</v>
      </c>
      <c r="F384" s="229" t="s">
        <v>1140</v>
      </c>
      <c r="G384" s="230" t="s">
        <v>210</v>
      </c>
      <c r="H384" s="231">
        <v>12.311999999999999</v>
      </c>
      <c r="I384" s="232"/>
      <c r="J384" s="231">
        <f>ROUND(I384*H384,3)</f>
        <v>0</v>
      </c>
      <c r="K384" s="233"/>
      <c r="L384" s="234"/>
      <c r="M384" s="235" t="s">
        <v>1</v>
      </c>
      <c r="N384" s="236" t="s">
        <v>46</v>
      </c>
      <c r="O384" s="82"/>
      <c r="P384" s="198">
        <f>O384*H384</f>
        <v>0</v>
      </c>
      <c r="Q384" s="198">
        <v>0.0061999999999999998</v>
      </c>
      <c r="R384" s="198">
        <f>Q384*H384</f>
        <v>0.076334399999999997</v>
      </c>
      <c r="S384" s="198">
        <v>0</v>
      </c>
      <c r="T384" s="199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00" t="s">
        <v>401</v>
      </c>
      <c r="AT384" s="200" t="s">
        <v>276</v>
      </c>
      <c r="AU384" s="200" t="s">
        <v>91</v>
      </c>
      <c r="AY384" s="19" t="s">
        <v>205</v>
      </c>
      <c r="BE384" s="201">
        <f>IF(N384="základná",J384,0)</f>
        <v>0</v>
      </c>
      <c r="BF384" s="201">
        <f>IF(N384="znížená",J384,0)</f>
        <v>0</v>
      </c>
      <c r="BG384" s="201">
        <f>IF(N384="zákl. prenesená",J384,0)</f>
        <v>0</v>
      </c>
      <c r="BH384" s="201">
        <f>IF(N384="zníž. prenesená",J384,0)</f>
        <v>0</v>
      </c>
      <c r="BI384" s="201">
        <f>IF(N384="nulová",J384,0)</f>
        <v>0</v>
      </c>
      <c r="BJ384" s="19" t="s">
        <v>91</v>
      </c>
      <c r="BK384" s="202">
        <f>ROUND(I384*H384,3)</f>
        <v>0</v>
      </c>
      <c r="BL384" s="19" t="s">
        <v>299</v>
      </c>
      <c r="BM384" s="200" t="s">
        <v>2758</v>
      </c>
    </row>
    <row r="385" s="14" customFormat="1">
      <c r="A385" s="14"/>
      <c r="B385" s="211"/>
      <c r="C385" s="14"/>
      <c r="D385" s="204" t="s">
        <v>213</v>
      </c>
      <c r="E385" s="14"/>
      <c r="F385" s="213" t="s">
        <v>2759</v>
      </c>
      <c r="G385" s="14"/>
      <c r="H385" s="214">
        <v>12.311999999999999</v>
      </c>
      <c r="I385" s="215"/>
      <c r="J385" s="14"/>
      <c r="K385" s="14"/>
      <c r="L385" s="211"/>
      <c r="M385" s="216"/>
      <c r="N385" s="217"/>
      <c r="O385" s="217"/>
      <c r="P385" s="217"/>
      <c r="Q385" s="217"/>
      <c r="R385" s="217"/>
      <c r="S385" s="217"/>
      <c r="T385" s="21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12" t="s">
        <v>213</v>
      </c>
      <c r="AU385" s="212" t="s">
        <v>91</v>
      </c>
      <c r="AV385" s="14" t="s">
        <v>91</v>
      </c>
      <c r="AW385" s="14" t="s">
        <v>3</v>
      </c>
      <c r="AX385" s="14" t="s">
        <v>87</v>
      </c>
      <c r="AY385" s="212" t="s">
        <v>205</v>
      </c>
    </row>
    <row r="386" s="2" customFormat="1" ht="24.15" customHeight="1">
      <c r="A386" s="38"/>
      <c r="B386" s="188"/>
      <c r="C386" s="189" t="s">
        <v>905</v>
      </c>
      <c r="D386" s="189" t="s">
        <v>207</v>
      </c>
      <c r="E386" s="190" t="s">
        <v>1149</v>
      </c>
      <c r="F386" s="191" t="s">
        <v>1150</v>
      </c>
      <c r="G386" s="192" t="s">
        <v>265</v>
      </c>
      <c r="H386" s="193">
        <v>64.609999999999999</v>
      </c>
      <c r="I386" s="194"/>
      <c r="J386" s="193">
        <f>ROUND(I386*H386,3)</f>
        <v>0</v>
      </c>
      <c r="K386" s="195"/>
      <c r="L386" s="39"/>
      <c r="M386" s="196" t="s">
        <v>1</v>
      </c>
      <c r="N386" s="197" t="s">
        <v>46</v>
      </c>
      <c r="O386" s="82"/>
      <c r="P386" s="198">
        <f>O386*H386</f>
        <v>0</v>
      </c>
      <c r="Q386" s="198">
        <v>0</v>
      </c>
      <c r="R386" s="198">
        <f>Q386*H386</f>
        <v>0</v>
      </c>
      <c r="S386" s="198">
        <v>0</v>
      </c>
      <c r="T386" s="199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00" t="s">
        <v>299</v>
      </c>
      <c r="AT386" s="200" t="s">
        <v>207</v>
      </c>
      <c r="AU386" s="200" t="s">
        <v>91</v>
      </c>
      <c r="AY386" s="19" t="s">
        <v>205</v>
      </c>
      <c r="BE386" s="201">
        <f>IF(N386="základná",J386,0)</f>
        <v>0</v>
      </c>
      <c r="BF386" s="201">
        <f>IF(N386="znížená",J386,0)</f>
        <v>0</v>
      </c>
      <c r="BG386" s="201">
        <f>IF(N386="zákl. prenesená",J386,0)</f>
        <v>0</v>
      </c>
      <c r="BH386" s="201">
        <f>IF(N386="zníž. prenesená",J386,0)</f>
        <v>0</v>
      </c>
      <c r="BI386" s="201">
        <f>IF(N386="nulová",J386,0)</f>
        <v>0</v>
      </c>
      <c r="BJ386" s="19" t="s">
        <v>91</v>
      </c>
      <c r="BK386" s="202">
        <f>ROUND(I386*H386,3)</f>
        <v>0</v>
      </c>
      <c r="BL386" s="19" t="s">
        <v>299</v>
      </c>
      <c r="BM386" s="200" t="s">
        <v>2760</v>
      </c>
    </row>
    <row r="387" s="14" customFormat="1">
      <c r="A387" s="14"/>
      <c r="B387" s="211"/>
      <c r="C387" s="14"/>
      <c r="D387" s="204" t="s">
        <v>213</v>
      </c>
      <c r="E387" s="212" t="s">
        <v>1</v>
      </c>
      <c r="F387" s="213" t="s">
        <v>2757</v>
      </c>
      <c r="G387" s="14"/>
      <c r="H387" s="214">
        <v>64.609999999999999</v>
      </c>
      <c r="I387" s="215"/>
      <c r="J387" s="14"/>
      <c r="K387" s="14"/>
      <c r="L387" s="211"/>
      <c r="M387" s="216"/>
      <c r="N387" s="217"/>
      <c r="O387" s="217"/>
      <c r="P387" s="217"/>
      <c r="Q387" s="217"/>
      <c r="R387" s="217"/>
      <c r="S387" s="217"/>
      <c r="T387" s="21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12" t="s">
        <v>213</v>
      </c>
      <c r="AU387" s="212" t="s">
        <v>91</v>
      </c>
      <c r="AV387" s="14" t="s">
        <v>91</v>
      </c>
      <c r="AW387" s="14" t="s">
        <v>33</v>
      </c>
      <c r="AX387" s="14" t="s">
        <v>80</v>
      </c>
      <c r="AY387" s="212" t="s">
        <v>205</v>
      </c>
    </row>
    <row r="388" s="15" customFormat="1">
      <c r="A388" s="15"/>
      <c r="B388" s="219"/>
      <c r="C388" s="15"/>
      <c r="D388" s="204" t="s">
        <v>213</v>
      </c>
      <c r="E388" s="220" t="s">
        <v>1</v>
      </c>
      <c r="F388" s="221" t="s">
        <v>216</v>
      </c>
      <c r="G388" s="15"/>
      <c r="H388" s="222">
        <v>64.609999999999999</v>
      </c>
      <c r="I388" s="223"/>
      <c r="J388" s="15"/>
      <c r="K388" s="15"/>
      <c r="L388" s="219"/>
      <c r="M388" s="224"/>
      <c r="N388" s="225"/>
      <c r="O388" s="225"/>
      <c r="P388" s="225"/>
      <c r="Q388" s="225"/>
      <c r="R388" s="225"/>
      <c r="S388" s="225"/>
      <c r="T388" s="22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20" t="s">
        <v>213</v>
      </c>
      <c r="AU388" s="220" t="s">
        <v>91</v>
      </c>
      <c r="AV388" s="15" t="s">
        <v>211</v>
      </c>
      <c r="AW388" s="15" t="s">
        <v>33</v>
      </c>
      <c r="AX388" s="15" t="s">
        <v>87</v>
      </c>
      <c r="AY388" s="220" t="s">
        <v>205</v>
      </c>
    </row>
    <row r="389" s="2" customFormat="1" ht="24.15" customHeight="1">
      <c r="A389" s="38"/>
      <c r="B389" s="188"/>
      <c r="C389" s="227" t="s">
        <v>909</v>
      </c>
      <c r="D389" s="227" t="s">
        <v>276</v>
      </c>
      <c r="E389" s="228" t="s">
        <v>1179</v>
      </c>
      <c r="F389" s="229" t="s">
        <v>1180</v>
      </c>
      <c r="G389" s="230" t="s">
        <v>265</v>
      </c>
      <c r="H389" s="231">
        <v>65.902000000000001</v>
      </c>
      <c r="I389" s="232"/>
      <c r="J389" s="231">
        <f>ROUND(I389*H389,3)</f>
        <v>0</v>
      </c>
      <c r="K389" s="233"/>
      <c r="L389" s="234"/>
      <c r="M389" s="235" t="s">
        <v>1</v>
      </c>
      <c r="N389" s="236" t="s">
        <v>46</v>
      </c>
      <c r="O389" s="82"/>
      <c r="P389" s="198">
        <f>O389*H389</f>
        <v>0</v>
      </c>
      <c r="Q389" s="198">
        <v>0.00165</v>
      </c>
      <c r="R389" s="198">
        <f>Q389*H389</f>
        <v>0.1087383</v>
      </c>
      <c r="S389" s="198">
        <v>0</v>
      </c>
      <c r="T389" s="199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00" t="s">
        <v>401</v>
      </c>
      <c r="AT389" s="200" t="s">
        <v>276</v>
      </c>
      <c r="AU389" s="200" t="s">
        <v>91</v>
      </c>
      <c r="AY389" s="19" t="s">
        <v>205</v>
      </c>
      <c r="BE389" s="201">
        <f>IF(N389="základná",J389,0)</f>
        <v>0</v>
      </c>
      <c r="BF389" s="201">
        <f>IF(N389="znížená",J389,0)</f>
        <v>0</v>
      </c>
      <c r="BG389" s="201">
        <f>IF(N389="zákl. prenesená",J389,0)</f>
        <v>0</v>
      </c>
      <c r="BH389" s="201">
        <f>IF(N389="zníž. prenesená",J389,0)</f>
        <v>0</v>
      </c>
      <c r="BI389" s="201">
        <f>IF(N389="nulová",J389,0)</f>
        <v>0</v>
      </c>
      <c r="BJ389" s="19" t="s">
        <v>91</v>
      </c>
      <c r="BK389" s="202">
        <f>ROUND(I389*H389,3)</f>
        <v>0</v>
      </c>
      <c r="BL389" s="19" t="s">
        <v>299</v>
      </c>
      <c r="BM389" s="200" t="s">
        <v>2761</v>
      </c>
    </row>
    <row r="390" s="14" customFormat="1">
      <c r="A390" s="14"/>
      <c r="B390" s="211"/>
      <c r="C390" s="14"/>
      <c r="D390" s="204" t="s">
        <v>213</v>
      </c>
      <c r="E390" s="14"/>
      <c r="F390" s="213" t="s">
        <v>2762</v>
      </c>
      <c r="G390" s="14"/>
      <c r="H390" s="214">
        <v>65.902000000000001</v>
      </c>
      <c r="I390" s="215"/>
      <c r="J390" s="14"/>
      <c r="K390" s="14"/>
      <c r="L390" s="211"/>
      <c r="M390" s="216"/>
      <c r="N390" s="217"/>
      <c r="O390" s="217"/>
      <c r="P390" s="217"/>
      <c r="Q390" s="217"/>
      <c r="R390" s="217"/>
      <c r="S390" s="217"/>
      <c r="T390" s="21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12" t="s">
        <v>213</v>
      </c>
      <c r="AU390" s="212" t="s">
        <v>91</v>
      </c>
      <c r="AV390" s="14" t="s">
        <v>91</v>
      </c>
      <c r="AW390" s="14" t="s">
        <v>3</v>
      </c>
      <c r="AX390" s="14" t="s">
        <v>87</v>
      </c>
      <c r="AY390" s="212" t="s">
        <v>205</v>
      </c>
    </row>
    <row r="391" s="2" customFormat="1" ht="24.15" customHeight="1">
      <c r="A391" s="38"/>
      <c r="B391" s="188"/>
      <c r="C391" s="227" t="s">
        <v>914</v>
      </c>
      <c r="D391" s="227" t="s">
        <v>276</v>
      </c>
      <c r="E391" s="228" t="s">
        <v>1155</v>
      </c>
      <c r="F391" s="229" t="s">
        <v>1156</v>
      </c>
      <c r="G391" s="230" t="s">
        <v>265</v>
      </c>
      <c r="H391" s="231">
        <v>65.902000000000001</v>
      </c>
      <c r="I391" s="232"/>
      <c r="J391" s="231">
        <f>ROUND(I391*H391,3)</f>
        <v>0</v>
      </c>
      <c r="K391" s="233"/>
      <c r="L391" s="234"/>
      <c r="M391" s="235" t="s">
        <v>1</v>
      </c>
      <c r="N391" s="236" t="s">
        <v>46</v>
      </c>
      <c r="O391" s="82"/>
      <c r="P391" s="198">
        <f>O391*H391</f>
        <v>0</v>
      </c>
      <c r="Q391" s="198">
        <v>0.0033</v>
      </c>
      <c r="R391" s="198">
        <f>Q391*H391</f>
        <v>0.21747659999999999</v>
      </c>
      <c r="S391" s="198">
        <v>0</v>
      </c>
      <c r="T391" s="199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0" t="s">
        <v>401</v>
      </c>
      <c r="AT391" s="200" t="s">
        <v>276</v>
      </c>
      <c r="AU391" s="200" t="s">
        <v>91</v>
      </c>
      <c r="AY391" s="19" t="s">
        <v>205</v>
      </c>
      <c r="BE391" s="201">
        <f>IF(N391="základná",J391,0)</f>
        <v>0</v>
      </c>
      <c r="BF391" s="201">
        <f>IF(N391="znížená",J391,0)</f>
        <v>0</v>
      </c>
      <c r="BG391" s="201">
        <f>IF(N391="zákl. prenesená",J391,0)</f>
        <v>0</v>
      </c>
      <c r="BH391" s="201">
        <f>IF(N391="zníž. prenesená",J391,0)</f>
        <v>0</v>
      </c>
      <c r="BI391" s="201">
        <f>IF(N391="nulová",J391,0)</f>
        <v>0</v>
      </c>
      <c r="BJ391" s="19" t="s">
        <v>91</v>
      </c>
      <c r="BK391" s="202">
        <f>ROUND(I391*H391,3)</f>
        <v>0</v>
      </c>
      <c r="BL391" s="19" t="s">
        <v>299</v>
      </c>
      <c r="BM391" s="200" t="s">
        <v>2763</v>
      </c>
    </row>
    <row r="392" s="14" customFormat="1">
      <c r="A392" s="14"/>
      <c r="B392" s="211"/>
      <c r="C392" s="14"/>
      <c r="D392" s="204" t="s">
        <v>213</v>
      </c>
      <c r="E392" s="14"/>
      <c r="F392" s="213" t="s">
        <v>2762</v>
      </c>
      <c r="G392" s="14"/>
      <c r="H392" s="214">
        <v>65.902000000000001</v>
      </c>
      <c r="I392" s="215"/>
      <c r="J392" s="14"/>
      <c r="K392" s="14"/>
      <c r="L392" s="211"/>
      <c r="M392" s="216"/>
      <c r="N392" s="217"/>
      <c r="O392" s="217"/>
      <c r="P392" s="217"/>
      <c r="Q392" s="217"/>
      <c r="R392" s="217"/>
      <c r="S392" s="217"/>
      <c r="T392" s="21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12" t="s">
        <v>213</v>
      </c>
      <c r="AU392" s="212" t="s">
        <v>91</v>
      </c>
      <c r="AV392" s="14" t="s">
        <v>91</v>
      </c>
      <c r="AW392" s="14" t="s">
        <v>3</v>
      </c>
      <c r="AX392" s="14" t="s">
        <v>87</v>
      </c>
      <c r="AY392" s="212" t="s">
        <v>205</v>
      </c>
    </row>
    <row r="393" s="2" customFormat="1" ht="21.75" customHeight="1">
      <c r="A393" s="38"/>
      <c r="B393" s="188"/>
      <c r="C393" s="189" t="s">
        <v>918</v>
      </c>
      <c r="D393" s="189" t="s">
        <v>207</v>
      </c>
      <c r="E393" s="190" t="s">
        <v>1169</v>
      </c>
      <c r="F393" s="191" t="s">
        <v>1170</v>
      </c>
      <c r="G393" s="192" t="s">
        <v>265</v>
      </c>
      <c r="H393" s="193">
        <v>7.4550000000000001</v>
      </c>
      <c r="I393" s="194"/>
      <c r="J393" s="193">
        <f>ROUND(I393*H393,3)</f>
        <v>0</v>
      </c>
      <c r="K393" s="195"/>
      <c r="L393" s="39"/>
      <c r="M393" s="196" t="s">
        <v>1</v>
      </c>
      <c r="N393" s="197" t="s">
        <v>46</v>
      </c>
      <c r="O393" s="82"/>
      <c r="P393" s="198">
        <f>O393*H393</f>
        <v>0</v>
      </c>
      <c r="Q393" s="198">
        <v>0.0040000000000000001</v>
      </c>
      <c r="R393" s="198">
        <f>Q393*H393</f>
        <v>0.029819999999999999</v>
      </c>
      <c r="S393" s="198">
        <v>0</v>
      </c>
      <c r="T393" s="199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00" t="s">
        <v>299</v>
      </c>
      <c r="AT393" s="200" t="s">
        <v>207</v>
      </c>
      <c r="AU393" s="200" t="s">
        <v>91</v>
      </c>
      <c r="AY393" s="19" t="s">
        <v>205</v>
      </c>
      <c r="BE393" s="201">
        <f>IF(N393="základná",J393,0)</f>
        <v>0</v>
      </c>
      <c r="BF393" s="201">
        <f>IF(N393="znížená",J393,0)</f>
        <v>0</v>
      </c>
      <c r="BG393" s="201">
        <f>IF(N393="zákl. prenesená",J393,0)</f>
        <v>0</v>
      </c>
      <c r="BH393" s="201">
        <f>IF(N393="zníž. prenesená",J393,0)</f>
        <v>0</v>
      </c>
      <c r="BI393" s="201">
        <f>IF(N393="nulová",J393,0)</f>
        <v>0</v>
      </c>
      <c r="BJ393" s="19" t="s">
        <v>91</v>
      </c>
      <c r="BK393" s="202">
        <f>ROUND(I393*H393,3)</f>
        <v>0</v>
      </c>
      <c r="BL393" s="19" t="s">
        <v>299</v>
      </c>
      <c r="BM393" s="200" t="s">
        <v>2764</v>
      </c>
    </row>
    <row r="394" s="14" customFormat="1">
      <c r="A394" s="14"/>
      <c r="B394" s="211"/>
      <c r="C394" s="14"/>
      <c r="D394" s="204" t="s">
        <v>213</v>
      </c>
      <c r="E394" s="212" t="s">
        <v>1</v>
      </c>
      <c r="F394" s="213" t="s">
        <v>2765</v>
      </c>
      <c r="G394" s="14"/>
      <c r="H394" s="214">
        <v>7.4550000000000001</v>
      </c>
      <c r="I394" s="215"/>
      <c r="J394" s="14"/>
      <c r="K394" s="14"/>
      <c r="L394" s="211"/>
      <c r="M394" s="216"/>
      <c r="N394" s="217"/>
      <c r="O394" s="217"/>
      <c r="P394" s="217"/>
      <c r="Q394" s="217"/>
      <c r="R394" s="217"/>
      <c r="S394" s="217"/>
      <c r="T394" s="21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12" t="s">
        <v>213</v>
      </c>
      <c r="AU394" s="212" t="s">
        <v>91</v>
      </c>
      <c r="AV394" s="14" t="s">
        <v>91</v>
      </c>
      <c r="AW394" s="14" t="s">
        <v>33</v>
      </c>
      <c r="AX394" s="14" t="s">
        <v>80</v>
      </c>
      <c r="AY394" s="212" t="s">
        <v>205</v>
      </c>
    </row>
    <row r="395" s="15" customFormat="1">
      <c r="A395" s="15"/>
      <c r="B395" s="219"/>
      <c r="C395" s="15"/>
      <c r="D395" s="204" t="s">
        <v>213</v>
      </c>
      <c r="E395" s="220" t="s">
        <v>1</v>
      </c>
      <c r="F395" s="221" t="s">
        <v>216</v>
      </c>
      <c r="G395" s="15"/>
      <c r="H395" s="222">
        <v>7.4550000000000001</v>
      </c>
      <c r="I395" s="223"/>
      <c r="J395" s="15"/>
      <c r="K395" s="15"/>
      <c r="L395" s="219"/>
      <c r="M395" s="224"/>
      <c r="N395" s="225"/>
      <c r="O395" s="225"/>
      <c r="P395" s="225"/>
      <c r="Q395" s="225"/>
      <c r="R395" s="225"/>
      <c r="S395" s="225"/>
      <c r="T395" s="226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20" t="s">
        <v>213</v>
      </c>
      <c r="AU395" s="220" t="s">
        <v>91</v>
      </c>
      <c r="AV395" s="15" t="s">
        <v>211</v>
      </c>
      <c r="AW395" s="15" t="s">
        <v>33</v>
      </c>
      <c r="AX395" s="15" t="s">
        <v>87</v>
      </c>
      <c r="AY395" s="220" t="s">
        <v>205</v>
      </c>
    </row>
    <row r="396" s="2" customFormat="1" ht="24.15" customHeight="1">
      <c r="A396" s="38"/>
      <c r="B396" s="188"/>
      <c r="C396" s="227" t="s">
        <v>923</v>
      </c>
      <c r="D396" s="227" t="s">
        <v>276</v>
      </c>
      <c r="E396" s="228" t="s">
        <v>1179</v>
      </c>
      <c r="F396" s="229" t="s">
        <v>1180</v>
      </c>
      <c r="G396" s="230" t="s">
        <v>265</v>
      </c>
      <c r="H396" s="231">
        <v>7.6040000000000001</v>
      </c>
      <c r="I396" s="232"/>
      <c r="J396" s="231">
        <f>ROUND(I396*H396,3)</f>
        <v>0</v>
      </c>
      <c r="K396" s="233"/>
      <c r="L396" s="234"/>
      <c r="M396" s="235" t="s">
        <v>1</v>
      </c>
      <c r="N396" s="236" t="s">
        <v>46</v>
      </c>
      <c r="O396" s="82"/>
      <c r="P396" s="198">
        <f>O396*H396</f>
        <v>0</v>
      </c>
      <c r="Q396" s="198">
        <v>0.00165</v>
      </c>
      <c r="R396" s="198">
        <f>Q396*H396</f>
        <v>0.0125466</v>
      </c>
      <c r="S396" s="198">
        <v>0</v>
      </c>
      <c r="T396" s="199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00" t="s">
        <v>401</v>
      </c>
      <c r="AT396" s="200" t="s">
        <v>276</v>
      </c>
      <c r="AU396" s="200" t="s">
        <v>91</v>
      </c>
      <c r="AY396" s="19" t="s">
        <v>205</v>
      </c>
      <c r="BE396" s="201">
        <f>IF(N396="základná",J396,0)</f>
        <v>0</v>
      </c>
      <c r="BF396" s="201">
        <f>IF(N396="znížená",J396,0)</f>
        <v>0</v>
      </c>
      <c r="BG396" s="201">
        <f>IF(N396="zákl. prenesená",J396,0)</f>
        <v>0</v>
      </c>
      <c r="BH396" s="201">
        <f>IF(N396="zníž. prenesená",J396,0)</f>
        <v>0</v>
      </c>
      <c r="BI396" s="201">
        <f>IF(N396="nulová",J396,0)</f>
        <v>0</v>
      </c>
      <c r="BJ396" s="19" t="s">
        <v>91</v>
      </c>
      <c r="BK396" s="202">
        <f>ROUND(I396*H396,3)</f>
        <v>0</v>
      </c>
      <c r="BL396" s="19" t="s">
        <v>299</v>
      </c>
      <c r="BM396" s="200" t="s">
        <v>2766</v>
      </c>
    </row>
    <row r="397" s="14" customFormat="1">
      <c r="A397" s="14"/>
      <c r="B397" s="211"/>
      <c r="C397" s="14"/>
      <c r="D397" s="204" t="s">
        <v>213</v>
      </c>
      <c r="E397" s="14"/>
      <c r="F397" s="213" t="s">
        <v>2767</v>
      </c>
      <c r="G397" s="14"/>
      <c r="H397" s="214">
        <v>7.6040000000000001</v>
      </c>
      <c r="I397" s="215"/>
      <c r="J397" s="14"/>
      <c r="K397" s="14"/>
      <c r="L397" s="211"/>
      <c r="M397" s="216"/>
      <c r="N397" s="217"/>
      <c r="O397" s="217"/>
      <c r="P397" s="217"/>
      <c r="Q397" s="217"/>
      <c r="R397" s="217"/>
      <c r="S397" s="217"/>
      <c r="T397" s="21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12" t="s">
        <v>213</v>
      </c>
      <c r="AU397" s="212" t="s">
        <v>91</v>
      </c>
      <c r="AV397" s="14" t="s">
        <v>91</v>
      </c>
      <c r="AW397" s="14" t="s">
        <v>3</v>
      </c>
      <c r="AX397" s="14" t="s">
        <v>87</v>
      </c>
      <c r="AY397" s="212" t="s">
        <v>205</v>
      </c>
    </row>
    <row r="398" s="2" customFormat="1" ht="24.15" customHeight="1">
      <c r="A398" s="38"/>
      <c r="B398" s="188"/>
      <c r="C398" s="189" t="s">
        <v>927</v>
      </c>
      <c r="D398" s="189" t="s">
        <v>207</v>
      </c>
      <c r="E398" s="190" t="s">
        <v>1192</v>
      </c>
      <c r="F398" s="191" t="s">
        <v>1193</v>
      </c>
      <c r="G398" s="192" t="s">
        <v>313</v>
      </c>
      <c r="H398" s="193">
        <v>1.196</v>
      </c>
      <c r="I398" s="194"/>
      <c r="J398" s="193">
        <f>ROUND(I398*H398,3)</f>
        <v>0</v>
      </c>
      <c r="K398" s="195"/>
      <c r="L398" s="39"/>
      <c r="M398" s="196" t="s">
        <v>1</v>
      </c>
      <c r="N398" s="197" t="s">
        <v>46</v>
      </c>
      <c r="O398" s="82"/>
      <c r="P398" s="198">
        <f>O398*H398</f>
        <v>0</v>
      </c>
      <c r="Q398" s="198">
        <v>0</v>
      </c>
      <c r="R398" s="198">
        <f>Q398*H398</f>
        <v>0</v>
      </c>
      <c r="S398" s="198">
        <v>0</v>
      </c>
      <c r="T398" s="199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00" t="s">
        <v>299</v>
      </c>
      <c r="AT398" s="200" t="s">
        <v>207</v>
      </c>
      <c r="AU398" s="200" t="s">
        <v>91</v>
      </c>
      <c r="AY398" s="19" t="s">
        <v>205</v>
      </c>
      <c r="BE398" s="201">
        <f>IF(N398="základná",J398,0)</f>
        <v>0</v>
      </c>
      <c r="BF398" s="201">
        <f>IF(N398="znížená",J398,0)</f>
        <v>0</v>
      </c>
      <c r="BG398" s="201">
        <f>IF(N398="zákl. prenesená",J398,0)</f>
        <v>0</v>
      </c>
      <c r="BH398" s="201">
        <f>IF(N398="zníž. prenesená",J398,0)</f>
        <v>0</v>
      </c>
      <c r="BI398" s="201">
        <f>IF(N398="nulová",J398,0)</f>
        <v>0</v>
      </c>
      <c r="BJ398" s="19" t="s">
        <v>91</v>
      </c>
      <c r="BK398" s="202">
        <f>ROUND(I398*H398,3)</f>
        <v>0</v>
      </c>
      <c r="BL398" s="19" t="s">
        <v>299</v>
      </c>
      <c r="BM398" s="200" t="s">
        <v>2768</v>
      </c>
    </row>
    <row r="399" s="12" customFormat="1" ht="22.8" customHeight="1">
      <c r="A399" s="12"/>
      <c r="B399" s="175"/>
      <c r="C399" s="12"/>
      <c r="D399" s="176" t="s">
        <v>79</v>
      </c>
      <c r="E399" s="186" t="s">
        <v>1264</v>
      </c>
      <c r="F399" s="186" t="s">
        <v>1265</v>
      </c>
      <c r="G399" s="12"/>
      <c r="H399" s="12"/>
      <c r="I399" s="178"/>
      <c r="J399" s="187">
        <f>BK399</f>
        <v>0</v>
      </c>
      <c r="K399" s="12"/>
      <c r="L399" s="175"/>
      <c r="M399" s="180"/>
      <c r="N399" s="181"/>
      <c r="O399" s="181"/>
      <c r="P399" s="182">
        <f>SUM(P400:P404)</f>
        <v>0</v>
      </c>
      <c r="Q399" s="181"/>
      <c r="R399" s="182">
        <f>SUM(R400:R404)</f>
        <v>0.015691</v>
      </c>
      <c r="S399" s="181"/>
      <c r="T399" s="183">
        <f>SUM(T400:T404)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176" t="s">
        <v>91</v>
      </c>
      <c r="AT399" s="184" t="s">
        <v>79</v>
      </c>
      <c r="AU399" s="184" t="s">
        <v>87</v>
      </c>
      <c r="AY399" s="176" t="s">
        <v>205</v>
      </c>
      <c r="BK399" s="185">
        <f>SUM(BK400:BK404)</f>
        <v>0</v>
      </c>
    </row>
    <row r="400" s="2" customFormat="1" ht="24.15" customHeight="1">
      <c r="A400" s="38"/>
      <c r="B400" s="188"/>
      <c r="C400" s="189" t="s">
        <v>934</v>
      </c>
      <c r="D400" s="189" t="s">
        <v>207</v>
      </c>
      <c r="E400" s="190" t="s">
        <v>1288</v>
      </c>
      <c r="F400" s="191" t="s">
        <v>1289</v>
      </c>
      <c r="G400" s="192" t="s">
        <v>284</v>
      </c>
      <c r="H400" s="193">
        <v>7.0999999999999996</v>
      </c>
      <c r="I400" s="194"/>
      <c r="J400" s="193">
        <f>ROUND(I400*H400,3)</f>
        <v>0</v>
      </c>
      <c r="K400" s="195"/>
      <c r="L400" s="39"/>
      <c r="M400" s="196" t="s">
        <v>1</v>
      </c>
      <c r="N400" s="197" t="s">
        <v>46</v>
      </c>
      <c r="O400" s="82"/>
      <c r="P400" s="198">
        <f>O400*H400</f>
        <v>0</v>
      </c>
      <c r="Q400" s="198">
        <v>0.0022100000000000002</v>
      </c>
      <c r="R400" s="198">
        <f>Q400*H400</f>
        <v>0.015691</v>
      </c>
      <c r="S400" s="198">
        <v>0</v>
      </c>
      <c r="T400" s="199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00" t="s">
        <v>299</v>
      </c>
      <c r="AT400" s="200" t="s">
        <v>207</v>
      </c>
      <c r="AU400" s="200" t="s">
        <v>91</v>
      </c>
      <c r="AY400" s="19" t="s">
        <v>205</v>
      </c>
      <c r="BE400" s="201">
        <f>IF(N400="základná",J400,0)</f>
        <v>0</v>
      </c>
      <c r="BF400" s="201">
        <f>IF(N400="znížená",J400,0)</f>
        <v>0</v>
      </c>
      <c r="BG400" s="201">
        <f>IF(N400="zákl. prenesená",J400,0)</f>
        <v>0</v>
      </c>
      <c r="BH400" s="201">
        <f>IF(N400="zníž. prenesená",J400,0)</f>
        <v>0</v>
      </c>
      <c r="BI400" s="201">
        <f>IF(N400="nulová",J400,0)</f>
        <v>0</v>
      </c>
      <c r="BJ400" s="19" t="s">
        <v>91</v>
      </c>
      <c r="BK400" s="202">
        <f>ROUND(I400*H400,3)</f>
        <v>0</v>
      </c>
      <c r="BL400" s="19" t="s">
        <v>299</v>
      </c>
      <c r="BM400" s="200" t="s">
        <v>2769</v>
      </c>
    </row>
    <row r="401" s="13" customFormat="1">
      <c r="A401" s="13"/>
      <c r="B401" s="203"/>
      <c r="C401" s="13"/>
      <c r="D401" s="204" t="s">
        <v>213</v>
      </c>
      <c r="E401" s="205" t="s">
        <v>1</v>
      </c>
      <c r="F401" s="206" t="s">
        <v>1270</v>
      </c>
      <c r="G401" s="13"/>
      <c r="H401" s="205" t="s">
        <v>1</v>
      </c>
      <c r="I401" s="207"/>
      <c r="J401" s="13"/>
      <c r="K401" s="13"/>
      <c r="L401" s="203"/>
      <c r="M401" s="208"/>
      <c r="N401" s="209"/>
      <c r="O401" s="209"/>
      <c r="P401" s="209"/>
      <c r="Q401" s="209"/>
      <c r="R401" s="209"/>
      <c r="S401" s="209"/>
      <c r="T401" s="21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5" t="s">
        <v>213</v>
      </c>
      <c r="AU401" s="205" t="s">
        <v>91</v>
      </c>
      <c r="AV401" s="13" t="s">
        <v>87</v>
      </c>
      <c r="AW401" s="13" t="s">
        <v>33</v>
      </c>
      <c r="AX401" s="13" t="s">
        <v>80</v>
      </c>
      <c r="AY401" s="205" t="s">
        <v>205</v>
      </c>
    </row>
    <row r="402" s="14" customFormat="1">
      <c r="A402" s="14"/>
      <c r="B402" s="211"/>
      <c r="C402" s="14"/>
      <c r="D402" s="204" t="s">
        <v>213</v>
      </c>
      <c r="E402" s="212" t="s">
        <v>1</v>
      </c>
      <c r="F402" s="213" t="s">
        <v>2770</v>
      </c>
      <c r="G402" s="14"/>
      <c r="H402" s="214">
        <v>7.0999999999999996</v>
      </c>
      <c r="I402" s="215"/>
      <c r="J402" s="14"/>
      <c r="K402" s="14"/>
      <c r="L402" s="211"/>
      <c r="M402" s="216"/>
      <c r="N402" s="217"/>
      <c r="O402" s="217"/>
      <c r="P402" s="217"/>
      <c r="Q402" s="217"/>
      <c r="R402" s="217"/>
      <c r="S402" s="217"/>
      <c r="T402" s="21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12" t="s">
        <v>213</v>
      </c>
      <c r="AU402" s="212" t="s">
        <v>91</v>
      </c>
      <c r="AV402" s="14" t="s">
        <v>91</v>
      </c>
      <c r="AW402" s="14" t="s">
        <v>33</v>
      </c>
      <c r="AX402" s="14" t="s">
        <v>80</v>
      </c>
      <c r="AY402" s="212" t="s">
        <v>205</v>
      </c>
    </row>
    <row r="403" s="15" customFormat="1">
      <c r="A403" s="15"/>
      <c r="B403" s="219"/>
      <c r="C403" s="15"/>
      <c r="D403" s="204" t="s">
        <v>213</v>
      </c>
      <c r="E403" s="220" t="s">
        <v>1</v>
      </c>
      <c r="F403" s="221" t="s">
        <v>216</v>
      </c>
      <c r="G403" s="15"/>
      <c r="H403" s="222">
        <v>7.0999999999999996</v>
      </c>
      <c r="I403" s="223"/>
      <c r="J403" s="15"/>
      <c r="K403" s="15"/>
      <c r="L403" s="219"/>
      <c r="M403" s="224"/>
      <c r="N403" s="225"/>
      <c r="O403" s="225"/>
      <c r="P403" s="225"/>
      <c r="Q403" s="225"/>
      <c r="R403" s="225"/>
      <c r="S403" s="225"/>
      <c r="T403" s="226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20" t="s">
        <v>213</v>
      </c>
      <c r="AU403" s="220" t="s">
        <v>91</v>
      </c>
      <c r="AV403" s="15" t="s">
        <v>211</v>
      </c>
      <c r="AW403" s="15" t="s">
        <v>33</v>
      </c>
      <c r="AX403" s="15" t="s">
        <v>87</v>
      </c>
      <c r="AY403" s="220" t="s">
        <v>205</v>
      </c>
    </row>
    <row r="404" s="2" customFormat="1" ht="24.15" customHeight="1">
      <c r="A404" s="38"/>
      <c r="B404" s="188"/>
      <c r="C404" s="189" t="s">
        <v>938</v>
      </c>
      <c r="D404" s="189" t="s">
        <v>207</v>
      </c>
      <c r="E404" s="190" t="s">
        <v>2771</v>
      </c>
      <c r="F404" s="191" t="s">
        <v>2772</v>
      </c>
      <c r="G404" s="192" t="s">
        <v>313</v>
      </c>
      <c r="H404" s="193">
        <v>0.016</v>
      </c>
      <c r="I404" s="194"/>
      <c r="J404" s="193">
        <f>ROUND(I404*H404,3)</f>
        <v>0</v>
      </c>
      <c r="K404" s="195"/>
      <c r="L404" s="39"/>
      <c r="M404" s="245" t="s">
        <v>1</v>
      </c>
      <c r="N404" s="246" t="s">
        <v>46</v>
      </c>
      <c r="O404" s="247"/>
      <c r="P404" s="248">
        <f>O404*H404</f>
        <v>0</v>
      </c>
      <c r="Q404" s="248">
        <v>0</v>
      </c>
      <c r="R404" s="248">
        <f>Q404*H404</f>
        <v>0</v>
      </c>
      <c r="S404" s="248">
        <v>0</v>
      </c>
      <c r="T404" s="249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00" t="s">
        <v>299</v>
      </c>
      <c r="AT404" s="200" t="s">
        <v>207</v>
      </c>
      <c r="AU404" s="200" t="s">
        <v>91</v>
      </c>
      <c r="AY404" s="19" t="s">
        <v>205</v>
      </c>
      <c r="BE404" s="201">
        <f>IF(N404="základná",J404,0)</f>
        <v>0</v>
      </c>
      <c r="BF404" s="201">
        <f>IF(N404="znížená",J404,0)</f>
        <v>0</v>
      </c>
      <c r="BG404" s="201">
        <f>IF(N404="zákl. prenesená",J404,0)</f>
        <v>0</v>
      </c>
      <c r="BH404" s="201">
        <f>IF(N404="zníž. prenesená",J404,0)</f>
        <v>0</v>
      </c>
      <c r="BI404" s="201">
        <f>IF(N404="nulová",J404,0)</f>
        <v>0</v>
      </c>
      <c r="BJ404" s="19" t="s">
        <v>91</v>
      </c>
      <c r="BK404" s="202">
        <f>ROUND(I404*H404,3)</f>
        <v>0</v>
      </c>
      <c r="BL404" s="19" t="s">
        <v>299</v>
      </c>
      <c r="BM404" s="200" t="s">
        <v>2773</v>
      </c>
    </row>
    <row r="405" s="2" customFormat="1" ht="6.96" customHeight="1">
      <c r="A405" s="38"/>
      <c r="B405" s="65"/>
      <c r="C405" s="66"/>
      <c r="D405" s="66"/>
      <c r="E405" s="66"/>
      <c r="F405" s="66"/>
      <c r="G405" s="66"/>
      <c r="H405" s="66"/>
      <c r="I405" s="66"/>
      <c r="J405" s="66"/>
      <c r="K405" s="66"/>
      <c r="L405" s="39"/>
      <c r="M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</row>
  </sheetData>
  <autoFilter ref="C128:K404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2774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ROUND((SUM(BE129:BE240)),  2)</f>
        <v>0</v>
      </c>
      <c r="G33" s="141"/>
      <c r="H33" s="141"/>
      <c r="I33" s="142">
        <v>0.23000000000000001</v>
      </c>
      <c r="J33" s="140">
        <f>ROUND(((SUM(BE129:BE240))*I33),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ROUND((SUM(BF129:BF240)),  2)</f>
        <v>0</v>
      </c>
      <c r="G34" s="141"/>
      <c r="H34" s="141"/>
      <c r="I34" s="142">
        <v>0.23000000000000001</v>
      </c>
      <c r="J34" s="140">
        <f>ROUND(((SUM(BF129:BF240))*I34),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ROUND((SUM(BG129:BG240)),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ROUND((SUM(BH129:BH240)),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ROUND((SUM(BI129:BI240)),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04 - OPORNÝ MÚR PRI SO 01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J130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J131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J142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170</v>
      </c>
      <c r="E100" s="162"/>
      <c r="F100" s="162"/>
      <c r="G100" s="162"/>
      <c r="H100" s="162"/>
      <c r="I100" s="162"/>
      <c r="J100" s="163">
        <f>J154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171</v>
      </c>
      <c r="E101" s="162"/>
      <c r="F101" s="162"/>
      <c r="G101" s="162"/>
      <c r="H101" s="162"/>
      <c r="I101" s="162"/>
      <c r="J101" s="163">
        <f>J176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172</v>
      </c>
      <c r="E102" s="162"/>
      <c r="F102" s="162"/>
      <c r="G102" s="162"/>
      <c r="H102" s="162"/>
      <c r="I102" s="162"/>
      <c r="J102" s="163">
        <f>J184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173</v>
      </c>
      <c r="E103" s="162"/>
      <c r="F103" s="162"/>
      <c r="G103" s="162"/>
      <c r="H103" s="162"/>
      <c r="I103" s="162"/>
      <c r="J103" s="163">
        <f>J198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174</v>
      </c>
      <c r="E104" s="162"/>
      <c r="F104" s="162"/>
      <c r="G104" s="162"/>
      <c r="H104" s="162"/>
      <c r="I104" s="162"/>
      <c r="J104" s="163">
        <f>J214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6"/>
      <c r="C105" s="9"/>
      <c r="D105" s="157" t="s">
        <v>175</v>
      </c>
      <c r="E105" s="158"/>
      <c r="F105" s="158"/>
      <c r="G105" s="158"/>
      <c r="H105" s="158"/>
      <c r="I105" s="158"/>
      <c r="J105" s="159">
        <f>J216</f>
        <v>0</v>
      </c>
      <c r="K105" s="9"/>
      <c r="L105" s="15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60"/>
      <c r="C106" s="10"/>
      <c r="D106" s="161" t="s">
        <v>176</v>
      </c>
      <c r="E106" s="162"/>
      <c r="F106" s="162"/>
      <c r="G106" s="162"/>
      <c r="H106" s="162"/>
      <c r="I106" s="162"/>
      <c r="J106" s="163">
        <f>J217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2775</v>
      </c>
      <c r="E107" s="162"/>
      <c r="F107" s="162"/>
      <c r="G107" s="162"/>
      <c r="H107" s="162"/>
      <c r="I107" s="162"/>
      <c r="J107" s="163">
        <f>J227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181</v>
      </c>
      <c r="E108" s="162"/>
      <c r="F108" s="162"/>
      <c r="G108" s="162"/>
      <c r="H108" s="162"/>
      <c r="I108" s="162"/>
      <c r="J108" s="163">
        <f>J232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183</v>
      </c>
      <c r="E109" s="162"/>
      <c r="F109" s="162"/>
      <c r="G109" s="162"/>
      <c r="H109" s="162"/>
      <c r="I109" s="162"/>
      <c r="J109" s="163">
        <f>J238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191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14</v>
      </c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134" t="str">
        <f>E7</f>
        <v>Dve novostavby zariadení pre seniorov Trnkov</v>
      </c>
      <c r="F119" s="32"/>
      <c r="G119" s="32"/>
      <c r="H119" s="32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160</v>
      </c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38"/>
      <c r="D121" s="38"/>
      <c r="E121" s="72" t="str">
        <f>E9</f>
        <v>SO 04 - OPORNÝ MÚR PRI SO 01</v>
      </c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18</v>
      </c>
      <c r="D123" s="38"/>
      <c r="E123" s="38"/>
      <c r="F123" s="27" t="str">
        <f>F12</f>
        <v xml:space="preserve">k.ú. Trnkov </v>
      </c>
      <c r="G123" s="38"/>
      <c r="H123" s="38"/>
      <c r="I123" s="32" t="s">
        <v>20</v>
      </c>
      <c r="J123" s="74" t="str">
        <f>IF(J12="","",J12)</f>
        <v>13. 9. 2024</v>
      </c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22</v>
      </c>
      <c r="D125" s="38"/>
      <c r="E125" s="38"/>
      <c r="F125" s="27" t="str">
        <f>E15</f>
        <v>ÚSVIT - ML, n.o.</v>
      </c>
      <c r="G125" s="38"/>
      <c r="H125" s="38"/>
      <c r="I125" s="32" t="s">
        <v>29</v>
      </c>
      <c r="J125" s="36" t="str">
        <f>E21</f>
        <v xml:space="preserve">mkolektiv architektura s.r.o. </v>
      </c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27</v>
      </c>
      <c r="D126" s="38"/>
      <c r="E126" s="38"/>
      <c r="F126" s="27" t="str">
        <f>IF(E18="","",E18)</f>
        <v>Vyplň údaj</v>
      </c>
      <c r="G126" s="38"/>
      <c r="H126" s="38"/>
      <c r="I126" s="32" t="s">
        <v>35</v>
      </c>
      <c r="J126" s="36" t="str">
        <f>E24</f>
        <v>RF Management, s.r.o.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64"/>
      <c r="B128" s="165"/>
      <c r="C128" s="166" t="s">
        <v>192</v>
      </c>
      <c r="D128" s="167" t="s">
        <v>65</v>
      </c>
      <c r="E128" s="167" t="s">
        <v>61</v>
      </c>
      <c r="F128" s="167" t="s">
        <v>62</v>
      </c>
      <c r="G128" s="167" t="s">
        <v>193</v>
      </c>
      <c r="H128" s="167" t="s">
        <v>194</v>
      </c>
      <c r="I128" s="167" t="s">
        <v>195</v>
      </c>
      <c r="J128" s="168" t="s">
        <v>164</v>
      </c>
      <c r="K128" s="169" t="s">
        <v>196</v>
      </c>
      <c r="L128" s="170"/>
      <c r="M128" s="91" t="s">
        <v>1</v>
      </c>
      <c r="N128" s="92" t="s">
        <v>44</v>
      </c>
      <c r="O128" s="92" t="s">
        <v>197</v>
      </c>
      <c r="P128" s="92" t="s">
        <v>198</v>
      </c>
      <c r="Q128" s="92" t="s">
        <v>199</v>
      </c>
      <c r="R128" s="92" t="s">
        <v>200</v>
      </c>
      <c r="S128" s="92" t="s">
        <v>201</v>
      </c>
      <c r="T128" s="93" t="s">
        <v>202</v>
      </c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</row>
    <row r="129" s="2" customFormat="1" ht="22.8" customHeight="1">
      <c r="A129" s="38"/>
      <c r="B129" s="39"/>
      <c r="C129" s="98" t="s">
        <v>165</v>
      </c>
      <c r="D129" s="38"/>
      <c r="E129" s="38"/>
      <c r="F129" s="38"/>
      <c r="G129" s="38"/>
      <c r="H129" s="38"/>
      <c r="I129" s="38"/>
      <c r="J129" s="171">
        <f>BK129</f>
        <v>0</v>
      </c>
      <c r="K129" s="38"/>
      <c r="L129" s="39"/>
      <c r="M129" s="94"/>
      <c r="N129" s="78"/>
      <c r="O129" s="95"/>
      <c r="P129" s="172">
        <f>P130+P216</f>
        <v>0</v>
      </c>
      <c r="Q129" s="95"/>
      <c r="R129" s="172">
        <f>R130+R216</f>
        <v>45.069125979820001</v>
      </c>
      <c r="S129" s="95"/>
      <c r="T129" s="173">
        <f>T130+T216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79</v>
      </c>
      <c r="AU129" s="19" t="s">
        <v>166</v>
      </c>
      <c r="BK129" s="174">
        <f>BK130+BK216</f>
        <v>0</v>
      </c>
    </row>
    <row r="130" s="12" customFormat="1" ht="25.92" customHeight="1">
      <c r="A130" s="12"/>
      <c r="B130" s="175"/>
      <c r="C130" s="12"/>
      <c r="D130" s="176" t="s">
        <v>79</v>
      </c>
      <c r="E130" s="177" t="s">
        <v>203</v>
      </c>
      <c r="F130" s="177" t="s">
        <v>204</v>
      </c>
      <c r="G130" s="12"/>
      <c r="H130" s="12"/>
      <c r="I130" s="178"/>
      <c r="J130" s="179">
        <f>BK130</f>
        <v>0</v>
      </c>
      <c r="K130" s="12"/>
      <c r="L130" s="175"/>
      <c r="M130" s="180"/>
      <c r="N130" s="181"/>
      <c r="O130" s="181"/>
      <c r="P130" s="182">
        <f>P131+P142+P154+P176+P184+P198+P214</f>
        <v>0</v>
      </c>
      <c r="Q130" s="181"/>
      <c r="R130" s="182">
        <f>R131+R142+R154+R176+R184+R198+R214</f>
        <v>44.856888978000001</v>
      </c>
      <c r="S130" s="181"/>
      <c r="T130" s="183">
        <f>T131+T142+T154+T176+T184+T198+T214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87</v>
      </c>
      <c r="AT130" s="184" t="s">
        <v>79</v>
      </c>
      <c r="AU130" s="184" t="s">
        <v>80</v>
      </c>
      <c r="AY130" s="176" t="s">
        <v>205</v>
      </c>
      <c r="BK130" s="185">
        <f>BK131+BK142+BK154+BK176+BK184+BK198+BK214</f>
        <v>0</v>
      </c>
    </row>
    <row r="131" s="12" customFormat="1" ht="22.8" customHeight="1">
      <c r="A131" s="12"/>
      <c r="B131" s="175"/>
      <c r="C131" s="12"/>
      <c r="D131" s="176" t="s">
        <v>79</v>
      </c>
      <c r="E131" s="186" t="s">
        <v>87</v>
      </c>
      <c r="F131" s="186" t="s">
        <v>206</v>
      </c>
      <c r="G131" s="12"/>
      <c r="H131" s="12"/>
      <c r="I131" s="178"/>
      <c r="J131" s="187">
        <f>BK131</f>
        <v>0</v>
      </c>
      <c r="K131" s="12"/>
      <c r="L131" s="175"/>
      <c r="M131" s="180"/>
      <c r="N131" s="181"/>
      <c r="O131" s="181"/>
      <c r="P131" s="182">
        <f>SUM(P132:P141)</f>
        <v>0</v>
      </c>
      <c r="Q131" s="181"/>
      <c r="R131" s="182">
        <f>SUM(R132:R141)</f>
        <v>0</v>
      </c>
      <c r="S131" s="181"/>
      <c r="T131" s="183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6" t="s">
        <v>87</v>
      </c>
      <c r="AT131" s="184" t="s">
        <v>79</v>
      </c>
      <c r="AU131" s="184" t="s">
        <v>87</v>
      </c>
      <c r="AY131" s="176" t="s">
        <v>205</v>
      </c>
      <c r="BK131" s="185">
        <f>SUM(BK132:BK141)</f>
        <v>0</v>
      </c>
    </row>
    <row r="132" s="2" customFormat="1" ht="21.75" customHeight="1">
      <c r="A132" s="38"/>
      <c r="B132" s="188"/>
      <c r="C132" s="189" t="s">
        <v>87</v>
      </c>
      <c r="D132" s="189" t="s">
        <v>207</v>
      </c>
      <c r="E132" s="190" t="s">
        <v>222</v>
      </c>
      <c r="F132" s="191" t="s">
        <v>223</v>
      </c>
      <c r="G132" s="192" t="s">
        <v>210</v>
      </c>
      <c r="H132" s="193">
        <v>31.035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211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2776</v>
      </c>
    </row>
    <row r="133" s="14" customFormat="1">
      <c r="A133" s="14"/>
      <c r="B133" s="211"/>
      <c r="C133" s="14"/>
      <c r="D133" s="204" t="s">
        <v>213</v>
      </c>
      <c r="E133" s="212" t="s">
        <v>1</v>
      </c>
      <c r="F133" s="213" t="s">
        <v>2777</v>
      </c>
      <c r="G133" s="14"/>
      <c r="H133" s="214">
        <v>31.035</v>
      </c>
      <c r="I133" s="215"/>
      <c r="J133" s="14"/>
      <c r="K133" s="14"/>
      <c r="L133" s="211"/>
      <c r="M133" s="216"/>
      <c r="N133" s="217"/>
      <c r="O133" s="217"/>
      <c r="P133" s="217"/>
      <c r="Q133" s="217"/>
      <c r="R133" s="217"/>
      <c r="S133" s="217"/>
      <c r="T133" s="21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2" t="s">
        <v>213</v>
      </c>
      <c r="AU133" s="212" t="s">
        <v>91</v>
      </c>
      <c r="AV133" s="14" t="s">
        <v>91</v>
      </c>
      <c r="AW133" s="14" t="s">
        <v>33</v>
      </c>
      <c r="AX133" s="14" t="s">
        <v>80</v>
      </c>
      <c r="AY133" s="212" t="s">
        <v>205</v>
      </c>
    </row>
    <row r="134" s="15" customFormat="1">
      <c r="A134" s="15"/>
      <c r="B134" s="219"/>
      <c r="C134" s="15"/>
      <c r="D134" s="204" t="s">
        <v>213</v>
      </c>
      <c r="E134" s="220" t="s">
        <v>1</v>
      </c>
      <c r="F134" s="221" t="s">
        <v>216</v>
      </c>
      <c r="G134" s="15"/>
      <c r="H134" s="222">
        <v>31.035</v>
      </c>
      <c r="I134" s="223"/>
      <c r="J134" s="15"/>
      <c r="K134" s="15"/>
      <c r="L134" s="219"/>
      <c r="M134" s="224"/>
      <c r="N134" s="225"/>
      <c r="O134" s="225"/>
      <c r="P134" s="225"/>
      <c r="Q134" s="225"/>
      <c r="R134" s="225"/>
      <c r="S134" s="225"/>
      <c r="T134" s="22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20" t="s">
        <v>213</v>
      </c>
      <c r="AU134" s="220" t="s">
        <v>91</v>
      </c>
      <c r="AV134" s="15" t="s">
        <v>211</v>
      </c>
      <c r="AW134" s="15" t="s">
        <v>33</v>
      </c>
      <c r="AX134" s="15" t="s">
        <v>87</v>
      </c>
      <c r="AY134" s="220" t="s">
        <v>205</v>
      </c>
    </row>
    <row r="135" s="2" customFormat="1" ht="24.15" customHeight="1">
      <c r="A135" s="38"/>
      <c r="B135" s="188"/>
      <c r="C135" s="189" t="s">
        <v>91</v>
      </c>
      <c r="D135" s="189" t="s">
        <v>207</v>
      </c>
      <c r="E135" s="190" t="s">
        <v>227</v>
      </c>
      <c r="F135" s="191" t="s">
        <v>228</v>
      </c>
      <c r="G135" s="192" t="s">
        <v>210</v>
      </c>
      <c r="H135" s="193">
        <v>9.3109999999999999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2778</v>
      </c>
    </row>
    <row r="136" s="14" customFormat="1">
      <c r="A136" s="14"/>
      <c r="B136" s="211"/>
      <c r="C136" s="14"/>
      <c r="D136" s="204" t="s">
        <v>213</v>
      </c>
      <c r="E136" s="14"/>
      <c r="F136" s="213" t="s">
        <v>2779</v>
      </c>
      <c r="G136" s="14"/>
      <c r="H136" s="214">
        <v>9.3109999999999999</v>
      </c>
      <c r="I136" s="215"/>
      <c r="J136" s="14"/>
      <c r="K136" s="14"/>
      <c r="L136" s="211"/>
      <c r="M136" s="216"/>
      <c r="N136" s="217"/>
      <c r="O136" s="217"/>
      <c r="P136" s="217"/>
      <c r="Q136" s="217"/>
      <c r="R136" s="217"/>
      <c r="S136" s="217"/>
      <c r="T136" s="21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2" t="s">
        <v>213</v>
      </c>
      <c r="AU136" s="212" t="s">
        <v>91</v>
      </c>
      <c r="AV136" s="14" t="s">
        <v>91</v>
      </c>
      <c r="AW136" s="14" t="s">
        <v>3</v>
      </c>
      <c r="AX136" s="14" t="s">
        <v>87</v>
      </c>
      <c r="AY136" s="212" t="s">
        <v>205</v>
      </c>
    </row>
    <row r="137" s="2" customFormat="1" ht="37.8" customHeight="1">
      <c r="A137" s="38"/>
      <c r="B137" s="188"/>
      <c r="C137" s="189" t="s">
        <v>221</v>
      </c>
      <c r="D137" s="189" t="s">
        <v>207</v>
      </c>
      <c r="E137" s="190" t="s">
        <v>2516</v>
      </c>
      <c r="F137" s="191" t="s">
        <v>2517</v>
      </c>
      <c r="G137" s="192" t="s">
        <v>210</v>
      </c>
      <c r="H137" s="193">
        <v>31.035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2780</v>
      </c>
    </row>
    <row r="138" s="14" customFormat="1">
      <c r="A138" s="14"/>
      <c r="B138" s="211"/>
      <c r="C138" s="14"/>
      <c r="D138" s="204" t="s">
        <v>213</v>
      </c>
      <c r="E138" s="212" t="s">
        <v>1</v>
      </c>
      <c r="F138" s="213" t="s">
        <v>2781</v>
      </c>
      <c r="G138" s="14"/>
      <c r="H138" s="214">
        <v>31.035</v>
      </c>
      <c r="I138" s="215"/>
      <c r="J138" s="14"/>
      <c r="K138" s="14"/>
      <c r="L138" s="211"/>
      <c r="M138" s="216"/>
      <c r="N138" s="217"/>
      <c r="O138" s="217"/>
      <c r="P138" s="217"/>
      <c r="Q138" s="217"/>
      <c r="R138" s="217"/>
      <c r="S138" s="217"/>
      <c r="T138" s="21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2" t="s">
        <v>213</v>
      </c>
      <c r="AU138" s="212" t="s">
        <v>91</v>
      </c>
      <c r="AV138" s="14" t="s">
        <v>91</v>
      </c>
      <c r="AW138" s="14" t="s">
        <v>33</v>
      </c>
      <c r="AX138" s="14" t="s">
        <v>80</v>
      </c>
      <c r="AY138" s="212" t="s">
        <v>205</v>
      </c>
    </row>
    <row r="139" s="15" customFormat="1">
      <c r="A139" s="15"/>
      <c r="B139" s="219"/>
      <c r="C139" s="15"/>
      <c r="D139" s="204" t="s">
        <v>213</v>
      </c>
      <c r="E139" s="220" t="s">
        <v>1</v>
      </c>
      <c r="F139" s="221" t="s">
        <v>216</v>
      </c>
      <c r="G139" s="15"/>
      <c r="H139" s="222">
        <v>31.035</v>
      </c>
      <c r="I139" s="223"/>
      <c r="J139" s="15"/>
      <c r="K139" s="15"/>
      <c r="L139" s="219"/>
      <c r="M139" s="224"/>
      <c r="N139" s="225"/>
      <c r="O139" s="225"/>
      <c r="P139" s="225"/>
      <c r="Q139" s="225"/>
      <c r="R139" s="225"/>
      <c r="S139" s="225"/>
      <c r="T139" s="22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0" t="s">
        <v>213</v>
      </c>
      <c r="AU139" s="220" t="s">
        <v>91</v>
      </c>
      <c r="AV139" s="15" t="s">
        <v>211</v>
      </c>
      <c r="AW139" s="15" t="s">
        <v>33</v>
      </c>
      <c r="AX139" s="15" t="s">
        <v>87</v>
      </c>
      <c r="AY139" s="220" t="s">
        <v>205</v>
      </c>
    </row>
    <row r="140" s="2" customFormat="1" ht="24.15" customHeight="1">
      <c r="A140" s="38"/>
      <c r="B140" s="188"/>
      <c r="C140" s="189" t="s">
        <v>211</v>
      </c>
      <c r="D140" s="189" t="s">
        <v>207</v>
      </c>
      <c r="E140" s="190" t="s">
        <v>2520</v>
      </c>
      <c r="F140" s="191" t="s">
        <v>2294</v>
      </c>
      <c r="G140" s="192" t="s">
        <v>210</v>
      </c>
      <c r="H140" s="193">
        <v>31.035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2782</v>
      </c>
    </row>
    <row r="141" s="2" customFormat="1" ht="24.15" customHeight="1">
      <c r="A141" s="38"/>
      <c r="B141" s="188"/>
      <c r="C141" s="189" t="s">
        <v>231</v>
      </c>
      <c r="D141" s="189" t="s">
        <v>207</v>
      </c>
      <c r="E141" s="190" t="s">
        <v>259</v>
      </c>
      <c r="F141" s="191" t="s">
        <v>260</v>
      </c>
      <c r="G141" s="192" t="s">
        <v>210</v>
      </c>
      <c r="H141" s="193">
        <v>31.035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2783</v>
      </c>
    </row>
    <row r="142" s="12" customFormat="1" ht="22.8" customHeight="1">
      <c r="A142" s="12"/>
      <c r="B142" s="175"/>
      <c r="C142" s="12"/>
      <c r="D142" s="176" t="s">
        <v>79</v>
      </c>
      <c r="E142" s="186" t="s">
        <v>91</v>
      </c>
      <c r="F142" s="186" t="s">
        <v>269</v>
      </c>
      <c r="G142" s="12"/>
      <c r="H142" s="12"/>
      <c r="I142" s="178"/>
      <c r="J142" s="187">
        <f>BK142</f>
        <v>0</v>
      </c>
      <c r="K142" s="12"/>
      <c r="L142" s="175"/>
      <c r="M142" s="180"/>
      <c r="N142" s="181"/>
      <c r="O142" s="181"/>
      <c r="P142" s="182">
        <f>SUM(P143:P153)</f>
        <v>0</v>
      </c>
      <c r="Q142" s="181"/>
      <c r="R142" s="182">
        <f>SUM(R143:R153)</f>
        <v>4.1772485999999995</v>
      </c>
      <c r="S142" s="181"/>
      <c r="T142" s="183">
        <f>SUM(T143:T153)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6" t="s">
        <v>87</v>
      </c>
      <c r="AT142" s="184" t="s">
        <v>79</v>
      </c>
      <c r="AU142" s="184" t="s">
        <v>87</v>
      </c>
      <c r="AY142" s="176" t="s">
        <v>205</v>
      </c>
      <c r="BK142" s="185">
        <f>SUM(BK143:BK153)</f>
        <v>0</v>
      </c>
    </row>
    <row r="143" s="2" customFormat="1" ht="33" customHeight="1">
      <c r="A143" s="38"/>
      <c r="B143" s="188"/>
      <c r="C143" s="189" t="s">
        <v>244</v>
      </c>
      <c r="D143" s="189" t="s">
        <v>207</v>
      </c>
      <c r="E143" s="190" t="s">
        <v>271</v>
      </c>
      <c r="F143" s="191" t="s">
        <v>272</v>
      </c>
      <c r="G143" s="192" t="s">
        <v>265</v>
      </c>
      <c r="H143" s="193">
        <v>44.106999999999999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0.00018000000000000001</v>
      </c>
      <c r="R143" s="198">
        <f>Q143*H143</f>
        <v>0.0079392600000000001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2784</v>
      </c>
    </row>
    <row r="144" s="14" customFormat="1">
      <c r="A144" s="14"/>
      <c r="B144" s="211"/>
      <c r="C144" s="14"/>
      <c r="D144" s="204" t="s">
        <v>213</v>
      </c>
      <c r="E144" s="212" t="s">
        <v>1</v>
      </c>
      <c r="F144" s="213" t="s">
        <v>2785</v>
      </c>
      <c r="G144" s="14"/>
      <c r="H144" s="214">
        <v>44.106999999999999</v>
      </c>
      <c r="I144" s="215"/>
      <c r="J144" s="14"/>
      <c r="K144" s="14"/>
      <c r="L144" s="211"/>
      <c r="M144" s="216"/>
      <c r="N144" s="217"/>
      <c r="O144" s="217"/>
      <c r="P144" s="217"/>
      <c r="Q144" s="217"/>
      <c r="R144" s="217"/>
      <c r="S144" s="217"/>
      <c r="T144" s="21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2" t="s">
        <v>213</v>
      </c>
      <c r="AU144" s="212" t="s">
        <v>91</v>
      </c>
      <c r="AV144" s="14" t="s">
        <v>91</v>
      </c>
      <c r="AW144" s="14" t="s">
        <v>33</v>
      </c>
      <c r="AX144" s="14" t="s">
        <v>80</v>
      </c>
      <c r="AY144" s="212" t="s">
        <v>205</v>
      </c>
    </row>
    <row r="145" s="15" customFormat="1">
      <c r="A145" s="15"/>
      <c r="B145" s="219"/>
      <c r="C145" s="15"/>
      <c r="D145" s="204" t="s">
        <v>213</v>
      </c>
      <c r="E145" s="220" t="s">
        <v>1</v>
      </c>
      <c r="F145" s="221" t="s">
        <v>216</v>
      </c>
      <c r="G145" s="15"/>
      <c r="H145" s="222">
        <v>44.106999999999999</v>
      </c>
      <c r="I145" s="223"/>
      <c r="J145" s="15"/>
      <c r="K145" s="15"/>
      <c r="L145" s="219"/>
      <c r="M145" s="224"/>
      <c r="N145" s="225"/>
      <c r="O145" s="225"/>
      <c r="P145" s="225"/>
      <c r="Q145" s="225"/>
      <c r="R145" s="225"/>
      <c r="S145" s="225"/>
      <c r="T145" s="22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0" t="s">
        <v>213</v>
      </c>
      <c r="AU145" s="220" t="s">
        <v>91</v>
      </c>
      <c r="AV145" s="15" t="s">
        <v>211</v>
      </c>
      <c r="AW145" s="15" t="s">
        <v>33</v>
      </c>
      <c r="AX145" s="15" t="s">
        <v>87</v>
      </c>
      <c r="AY145" s="220" t="s">
        <v>205</v>
      </c>
    </row>
    <row r="146" s="2" customFormat="1" ht="16.5" customHeight="1">
      <c r="A146" s="38"/>
      <c r="B146" s="188"/>
      <c r="C146" s="227" t="s">
        <v>249</v>
      </c>
      <c r="D146" s="227" t="s">
        <v>276</v>
      </c>
      <c r="E146" s="228" t="s">
        <v>277</v>
      </c>
      <c r="F146" s="229" t="s">
        <v>278</v>
      </c>
      <c r="G146" s="230" t="s">
        <v>265</v>
      </c>
      <c r="H146" s="231">
        <v>44.988999999999997</v>
      </c>
      <c r="I146" s="232"/>
      <c r="J146" s="231">
        <f>ROUND(I146*H146,3)</f>
        <v>0</v>
      </c>
      <c r="K146" s="233"/>
      <c r="L146" s="234"/>
      <c r="M146" s="235" t="s">
        <v>1</v>
      </c>
      <c r="N146" s="236" t="s">
        <v>46</v>
      </c>
      <c r="O146" s="82"/>
      <c r="P146" s="198">
        <f>O146*H146</f>
        <v>0</v>
      </c>
      <c r="Q146" s="198">
        <v>0.00029999999999999997</v>
      </c>
      <c r="R146" s="198">
        <f>Q146*H146</f>
        <v>0.013496699999999999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254</v>
      </c>
      <c r="AT146" s="200" t="s">
        <v>276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2786</v>
      </c>
    </row>
    <row r="147" s="14" customFormat="1">
      <c r="A147" s="14"/>
      <c r="B147" s="211"/>
      <c r="C147" s="14"/>
      <c r="D147" s="204" t="s">
        <v>213</v>
      </c>
      <c r="E147" s="14"/>
      <c r="F147" s="213" t="s">
        <v>2787</v>
      </c>
      <c r="G147" s="14"/>
      <c r="H147" s="214">
        <v>44.988999999999997</v>
      </c>
      <c r="I147" s="215"/>
      <c r="J147" s="14"/>
      <c r="K147" s="14"/>
      <c r="L147" s="211"/>
      <c r="M147" s="216"/>
      <c r="N147" s="217"/>
      <c r="O147" s="217"/>
      <c r="P147" s="217"/>
      <c r="Q147" s="217"/>
      <c r="R147" s="217"/>
      <c r="S147" s="217"/>
      <c r="T147" s="21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2" t="s">
        <v>213</v>
      </c>
      <c r="AU147" s="212" t="s">
        <v>91</v>
      </c>
      <c r="AV147" s="14" t="s">
        <v>91</v>
      </c>
      <c r="AW147" s="14" t="s">
        <v>3</v>
      </c>
      <c r="AX147" s="14" t="s">
        <v>87</v>
      </c>
      <c r="AY147" s="212" t="s">
        <v>205</v>
      </c>
    </row>
    <row r="148" s="2" customFormat="1" ht="16.5" customHeight="1">
      <c r="A148" s="38"/>
      <c r="B148" s="188"/>
      <c r="C148" s="189" t="s">
        <v>254</v>
      </c>
      <c r="D148" s="189" t="s">
        <v>207</v>
      </c>
      <c r="E148" s="190" t="s">
        <v>282</v>
      </c>
      <c r="F148" s="191" t="s">
        <v>283</v>
      </c>
      <c r="G148" s="192" t="s">
        <v>284</v>
      </c>
      <c r="H148" s="193">
        <v>10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0.24926999999999999</v>
      </c>
      <c r="R148" s="198">
        <f>Q148*H148</f>
        <v>2.4927000000000001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2788</v>
      </c>
    </row>
    <row r="149" s="14" customFormat="1">
      <c r="A149" s="14"/>
      <c r="B149" s="211"/>
      <c r="C149" s="14"/>
      <c r="D149" s="204" t="s">
        <v>213</v>
      </c>
      <c r="E149" s="212" t="s">
        <v>1</v>
      </c>
      <c r="F149" s="213" t="s">
        <v>2789</v>
      </c>
      <c r="G149" s="14"/>
      <c r="H149" s="214">
        <v>10</v>
      </c>
      <c r="I149" s="215"/>
      <c r="J149" s="14"/>
      <c r="K149" s="14"/>
      <c r="L149" s="211"/>
      <c r="M149" s="216"/>
      <c r="N149" s="217"/>
      <c r="O149" s="217"/>
      <c r="P149" s="217"/>
      <c r="Q149" s="217"/>
      <c r="R149" s="217"/>
      <c r="S149" s="217"/>
      <c r="T149" s="21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2" t="s">
        <v>213</v>
      </c>
      <c r="AU149" s="212" t="s">
        <v>91</v>
      </c>
      <c r="AV149" s="14" t="s">
        <v>91</v>
      </c>
      <c r="AW149" s="14" t="s">
        <v>33</v>
      </c>
      <c r="AX149" s="14" t="s">
        <v>80</v>
      </c>
      <c r="AY149" s="212" t="s">
        <v>205</v>
      </c>
    </row>
    <row r="150" s="15" customFormat="1">
      <c r="A150" s="15"/>
      <c r="B150" s="219"/>
      <c r="C150" s="15"/>
      <c r="D150" s="204" t="s">
        <v>213</v>
      </c>
      <c r="E150" s="220" t="s">
        <v>1</v>
      </c>
      <c r="F150" s="221" t="s">
        <v>216</v>
      </c>
      <c r="G150" s="15"/>
      <c r="H150" s="222">
        <v>10</v>
      </c>
      <c r="I150" s="223"/>
      <c r="J150" s="15"/>
      <c r="K150" s="15"/>
      <c r="L150" s="219"/>
      <c r="M150" s="224"/>
      <c r="N150" s="225"/>
      <c r="O150" s="225"/>
      <c r="P150" s="225"/>
      <c r="Q150" s="225"/>
      <c r="R150" s="225"/>
      <c r="S150" s="225"/>
      <c r="T150" s="22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20" t="s">
        <v>213</v>
      </c>
      <c r="AU150" s="220" t="s">
        <v>91</v>
      </c>
      <c r="AV150" s="15" t="s">
        <v>211</v>
      </c>
      <c r="AW150" s="15" t="s">
        <v>33</v>
      </c>
      <c r="AX150" s="15" t="s">
        <v>87</v>
      </c>
      <c r="AY150" s="220" t="s">
        <v>205</v>
      </c>
    </row>
    <row r="151" s="2" customFormat="1" ht="16.5" customHeight="1">
      <c r="A151" s="38"/>
      <c r="B151" s="188"/>
      <c r="C151" s="189" t="s">
        <v>258</v>
      </c>
      <c r="D151" s="189" t="s">
        <v>207</v>
      </c>
      <c r="E151" s="190" t="s">
        <v>2790</v>
      </c>
      <c r="F151" s="191" t="s">
        <v>2791</v>
      </c>
      <c r="G151" s="192" t="s">
        <v>210</v>
      </c>
      <c r="H151" s="193">
        <v>0.75800000000000001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2.19408</v>
      </c>
      <c r="R151" s="198">
        <f>Q151*H151</f>
        <v>1.66311264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2792</v>
      </c>
    </row>
    <row r="152" s="14" customFormat="1">
      <c r="A152" s="14"/>
      <c r="B152" s="211"/>
      <c r="C152" s="14"/>
      <c r="D152" s="204" t="s">
        <v>213</v>
      </c>
      <c r="E152" s="212" t="s">
        <v>1</v>
      </c>
      <c r="F152" s="213" t="s">
        <v>2793</v>
      </c>
      <c r="G152" s="14"/>
      <c r="H152" s="214">
        <v>0.75800000000000001</v>
      </c>
      <c r="I152" s="215"/>
      <c r="J152" s="14"/>
      <c r="K152" s="14"/>
      <c r="L152" s="211"/>
      <c r="M152" s="216"/>
      <c r="N152" s="217"/>
      <c r="O152" s="217"/>
      <c r="P152" s="217"/>
      <c r="Q152" s="217"/>
      <c r="R152" s="217"/>
      <c r="S152" s="217"/>
      <c r="T152" s="21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12" t="s">
        <v>213</v>
      </c>
      <c r="AU152" s="212" t="s">
        <v>91</v>
      </c>
      <c r="AV152" s="14" t="s">
        <v>91</v>
      </c>
      <c r="AW152" s="14" t="s">
        <v>33</v>
      </c>
      <c r="AX152" s="14" t="s">
        <v>80</v>
      </c>
      <c r="AY152" s="212" t="s">
        <v>205</v>
      </c>
    </row>
    <row r="153" s="15" customFormat="1">
      <c r="A153" s="15"/>
      <c r="B153" s="219"/>
      <c r="C153" s="15"/>
      <c r="D153" s="204" t="s">
        <v>213</v>
      </c>
      <c r="E153" s="220" t="s">
        <v>1</v>
      </c>
      <c r="F153" s="221" t="s">
        <v>216</v>
      </c>
      <c r="G153" s="15"/>
      <c r="H153" s="222">
        <v>0.75800000000000001</v>
      </c>
      <c r="I153" s="223"/>
      <c r="J153" s="15"/>
      <c r="K153" s="15"/>
      <c r="L153" s="219"/>
      <c r="M153" s="224"/>
      <c r="N153" s="225"/>
      <c r="O153" s="225"/>
      <c r="P153" s="225"/>
      <c r="Q153" s="225"/>
      <c r="R153" s="225"/>
      <c r="S153" s="225"/>
      <c r="T153" s="22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20" t="s">
        <v>213</v>
      </c>
      <c r="AU153" s="220" t="s">
        <v>91</v>
      </c>
      <c r="AV153" s="15" t="s">
        <v>211</v>
      </c>
      <c r="AW153" s="15" t="s">
        <v>33</v>
      </c>
      <c r="AX153" s="15" t="s">
        <v>87</v>
      </c>
      <c r="AY153" s="220" t="s">
        <v>205</v>
      </c>
    </row>
    <row r="154" s="12" customFormat="1" ht="22.8" customHeight="1">
      <c r="A154" s="12"/>
      <c r="B154" s="175"/>
      <c r="C154" s="12"/>
      <c r="D154" s="176" t="s">
        <v>79</v>
      </c>
      <c r="E154" s="186" t="s">
        <v>221</v>
      </c>
      <c r="F154" s="186" t="s">
        <v>332</v>
      </c>
      <c r="G154" s="12"/>
      <c r="H154" s="12"/>
      <c r="I154" s="178"/>
      <c r="J154" s="187">
        <f>BK154</f>
        <v>0</v>
      </c>
      <c r="K154" s="12"/>
      <c r="L154" s="175"/>
      <c r="M154" s="180"/>
      <c r="N154" s="181"/>
      <c r="O154" s="181"/>
      <c r="P154" s="182">
        <f>SUM(P155:P175)</f>
        <v>0</v>
      </c>
      <c r="Q154" s="181"/>
      <c r="R154" s="182">
        <f>SUM(R155:R175)</f>
        <v>29.590132080000004</v>
      </c>
      <c r="S154" s="181"/>
      <c r="T154" s="183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6" t="s">
        <v>87</v>
      </c>
      <c r="AT154" s="184" t="s">
        <v>79</v>
      </c>
      <c r="AU154" s="184" t="s">
        <v>87</v>
      </c>
      <c r="AY154" s="176" t="s">
        <v>205</v>
      </c>
      <c r="BK154" s="185">
        <f>SUM(BK155:BK175)</f>
        <v>0</v>
      </c>
    </row>
    <row r="155" s="2" customFormat="1" ht="37.8" customHeight="1">
      <c r="A155" s="38"/>
      <c r="B155" s="188"/>
      <c r="C155" s="189" t="s">
        <v>262</v>
      </c>
      <c r="D155" s="189" t="s">
        <v>207</v>
      </c>
      <c r="E155" s="190" t="s">
        <v>2794</v>
      </c>
      <c r="F155" s="191" t="s">
        <v>2795</v>
      </c>
      <c r="G155" s="192" t="s">
        <v>348</v>
      </c>
      <c r="H155" s="193">
        <v>3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0.010410000000000001</v>
      </c>
      <c r="R155" s="198">
        <f>Q155*H155</f>
        <v>0.031230000000000001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2796</v>
      </c>
    </row>
    <row r="156" s="14" customFormat="1">
      <c r="A156" s="14"/>
      <c r="B156" s="211"/>
      <c r="C156" s="14"/>
      <c r="D156" s="204" t="s">
        <v>213</v>
      </c>
      <c r="E156" s="212" t="s">
        <v>1</v>
      </c>
      <c r="F156" s="213" t="s">
        <v>2797</v>
      </c>
      <c r="G156" s="14"/>
      <c r="H156" s="214">
        <v>3</v>
      </c>
      <c r="I156" s="215"/>
      <c r="J156" s="14"/>
      <c r="K156" s="14"/>
      <c r="L156" s="211"/>
      <c r="M156" s="216"/>
      <c r="N156" s="217"/>
      <c r="O156" s="217"/>
      <c r="P156" s="217"/>
      <c r="Q156" s="217"/>
      <c r="R156" s="217"/>
      <c r="S156" s="217"/>
      <c r="T156" s="21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2" t="s">
        <v>213</v>
      </c>
      <c r="AU156" s="212" t="s">
        <v>91</v>
      </c>
      <c r="AV156" s="14" t="s">
        <v>91</v>
      </c>
      <c r="AW156" s="14" t="s">
        <v>33</v>
      </c>
      <c r="AX156" s="14" t="s">
        <v>80</v>
      </c>
      <c r="AY156" s="212" t="s">
        <v>205</v>
      </c>
    </row>
    <row r="157" s="15" customFormat="1">
      <c r="A157" s="15"/>
      <c r="B157" s="219"/>
      <c r="C157" s="15"/>
      <c r="D157" s="204" t="s">
        <v>213</v>
      </c>
      <c r="E157" s="220" t="s">
        <v>1</v>
      </c>
      <c r="F157" s="221" t="s">
        <v>216</v>
      </c>
      <c r="G157" s="15"/>
      <c r="H157" s="222">
        <v>3</v>
      </c>
      <c r="I157" s="223"/>
      <c r="J157" s="15"/>
      <c r="K157" s="15"/>
      <c r="L157" s="219"/>
      <c r="M157" s="224"/>
      <c r="N157" s="225"/>
      <c r="O157" s="225"/>
      <c r="P157" s="225"/>
      <c r="Q157" s="225"/>
      <c r="R157" s="225"/>
      <c r="S157" s="225"/>
      <c r="T157" s="22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20" t="s">
        <v>213</v>
      </c>
      <c r="AU157" s="220" t="s">
        <v>91</v>
      </c>
      <c r="AV157" s="15" t="s">
        <v>211</v>
      </c>
      <c r="AW157" s="15" t="s">
        <v>33</v>
      </c>
      <c r="AX157" s="15" t="s">
        <v>87</v>
      </c>
      <c r="AY157" s="220" t="s">
        <v>205</v>
      </c>
    </row>
    <row r="158" s="2" customFormat="1" ht="49.05" customHeight="1">
      <c r="A158" s="38"/>
      <c r="B158" s="188"/>
      <c r="C158" s="189" t="s">
        <v>270</v>
      </c>
      <c r="D158" s="189" t="s">
        <v>207</v>
      </c>
      <c r="E158" s="190" t="s">
        <v>2798</v>
      </c>
      <c r="F158" s="191" t="s">
        <v>2799</v>
      </c>
      <c r="G158" s="192" t="s">
        <v>210</v>
      </c>
      <c r="H158" s="193">
        <v>11.678000000000001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46</v>
      </c>
      <c r="O158" s="82"/>
      <c r="P158" s="198">
        <f>O158*H158</f>
        <v>0</v>
      </c>
      <c r="Q158" s="198">
        <v>2.3223400000000001</v>
      </c>
      <c r="R158" s="198">
        <f>Q158*H158</f>
        <v>27.120286520000004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211</v>
      </c>
      <c r="AT158" s="200" t="s">
        <v>207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211</v>
      </c>
      <c r="BM158" s="200" t="s">
        <v>2800</v>
      </c>
    </row>
    <row r="159" s="13" customFormat="1">
      <c r="A159" s="13"/>
      <c r="B159" s="203"/>
      <c r="C159" s="13"/>
      <c r="D159" s="204" t="s">
        <v>213</v>
      </c>
      <c r="E159" s="205" t="s">
        <v>1</v>
      </c>
      <c r="F159" s="206" t="s">
        <v>2801</v>
      </c>
      <c r="G159" s="13"/>
      <c r="H159" s="205" t="s">
        <v>1</v>
      </c>
      <c r="I159" s="207"/>
      <c r="J159" s="13"/>
      <c r="K159" s="13"/>
      <c r="L159" s="203"/>
      <c r="M159" s="208"/>
      <c r="N159" s="209"/>
      <c r="O159" s="209"/>
      <c r="P159" s="209"/>
      <c r="Q159" s="209"/>
      <c r="R159" s="209"/>
      <c r="S159" s="209"/>
      <c r="T159" s="21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5" t="s">
        <v>213</v>
      </c>
      <c r="AU159" s="205" t="s">
        <v>91</v>
      </c>
      <c r="AV159" s="13" t="s">
        <v>87</v>
      </c>
      <c r="AW159" s="13" t="s">
        <v>33</v>
      </c>
      <c r="AX159" s="13" t="s">
        <v>80</v>
      </c>
      <c r="AY159" s="205" t="s">
        <v>205</v>
      </c>
    </row>
    <row r="160" s="14" customFormat="1">
      <c r="A160" s="14"/>
      <c r="B160" s="211"/>
      <c r="C160" s="14"/>
      <c r="D160" s="204" t="s">
        <v>213</v>
      </c>
      <c r="E160" s="212" t="s">
        <v>1</v>
      </c>
      <c r="F160" s="213" t="s">
        <v>2802</v>
      </c>
      <c r="G160" s="14"/>
      <c r="H160" s="214">
        <v>4.2910000000000004</v>
      </c>
      <c r="I160" s="215"/>
      <c r="J160" s="14"/>
      <c r="K160" s="14"/>
      <c r="L160" s="211"/>
      <c r="M160" s="216"/>
      <c r="N160" s="217"/>
      <c r="O160" s="217"/>
      <c r="P160" s="217"/>
      <c r="Q160" s="217"/>
      <c r="R160" s="217"/>
      <c r="S160" s="217"/>
      <c r="T160" s="21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2" t="s">
        <v>213</v>
      </c>
      <c r="AU160" s="212" t="s">
        <v>91</v>
      </c>
      <c r="AV160" s="14" t="s">
        <v>91</v>
      </c>
      <c r="AW160" s="14" t="s">
        <v>33</v>
      </c>
      <c r="AX160" s="14" t="s">
        <v>80</v>
      </c>
      <c r="AY160" s="212" t="s">
        <v>205</v>
      </c>
    </row>
    <row r="161" s="14" customFormat="1">
      <c r="A161" s="14"/>
      <c r="B161" s="211"/>
      <c r="C161" s="14"/>
      <c r="D161" s="204" t="s">
        <v>213</v>
      </c>
      <c r="E161" s="212" t="s">
        <v>1</v>
      </c>
      <c r="F161" s="213" t="s">
        <v>2803</v>
      </c>
      <c r="G161" s="14"/>
      <c r="H161" s="214">
        <v>7.3869999999999996</v>
      </c>
      <c r="I161" s="215"/>
      <c r="J161" s="14"/>
      <c r="K161" s="14"/>
      <c r="L161" s="211"/>
      <c r="M161" s="216"/>
      <c r="N161" s="217"/>
      <c r="O161" s="217"/>
      <c r="P161" s="217"/>
      <c r="Q161" s="217"/>
      <c r="R161" s="217"/>
      <c r="S161" s="217"/>
      <c r="T161" s="21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2" t="s">
        <v>213</v>
      </c>
      <c r="AU161" s="212" t="s">
        <v>91</v>
      </c>
      <c r="AV161" s="14" t="s">
        <v>91</v>
      </c>
      <c r="AW161" s="14" t="s">
        <v>33</v>
      </c>
      <c r="AX161" s="14" t="s">
        <v>80</v>
      </c>
      <c r="AY161" s="212" t="s">
        <v>205</v>
      </c>
    </row>
    <row r="162" s="15" customFormat="1">
      <c r="A162" s="15"/>
      <c r="B162" s="219"/>
      <c r="C162" s="15"/>
      <c r="D162" s="204" t="s">
        <v>213</v>
      </c>
      <c r="E162" s="220" t="s">
        <v>1</v>
      </c>
      <c r="F162" s="221" t="s">
        <v>216</v>
      </c>
      <c r="G162" s="15"/>
      <c r="H162" s="222">
        <v>11.678000000000001</v>
      </c>
      <c r="I162" s="223"/>
      <c r="J162" s="15"/>
      <c r="K162" s="15"/>
      <c r="L162" s="219"/>
      <c r="M162" s="224"/>
      <c r="N162" s="225"/>
      <c r="O162" s="225"/>
      <c r="P162" s="225"/>
      <c r="Q162" s="225"/>
      <c r="R162" s="225"/>
      <c r="S162" s="225"/>
      <c r="T162" s="22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0" t="s">
        <v>213</v>
      </c>
      <c r="AU162" s="220" t="s">
        <v>91</v>
      </c>
      <c r="AV162" s="15" t="s">
        <v>211</v>
      </c>
      <c r="AW162" s="15" t="s">
        <v>33</v>
      </c>
      <c r="AX162" s="15" t="s">
        <v>87</v>
      </c>
      <c r="AY162" s="220" t="s">
        <v>205</v>
      </c>
    </row>
    <row r="163" s="2" customFormat="1" ht="24.15" customHeight="1">
      <c r="A163" s="38"/>
      <c r="B163" s="188"/>
      <c r="C163" s="189" t="s">
        <v>275</v>
      </c>
      <c r="D163" s="189" t="s">
        <v>207</v>
      </c>
      <c r="E163" s="190" t="s">
        <v>2804</v>
      </c>
      <c r="F163" s="191" t="s">
        <v>2805</v>
      </c>
      <c r="G163" s="192" t="s">
        <v>265</v>
      </c>
      <c r="H163" s="193">
        <v>66.304000000000002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0.0030899999999999999</v>
      </c>
      <c r="R163" s="198">
        <f>Q163*H163</f>
        <v>0.20487936000000001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2806</v>
      </c>
    </row>
    <row r="164" s="13" customFormat="1">
      <c r="A164" s="13"/>
      <c r="B164" s="203"/>
      <c r="C164" s="13"/>
      <c r="D164" s="204" t="s">
        <v>213</v>
      </c>
      <c r="E164" s="205" t="s">
        <v>1</v>
      </c>
      <c r="F164" s="206" t="s">
        <v>2801</v>
      </c>
      <c r="G164" s="13"/>
      <c r="H164" s="205" t="s">
        <v>1</v>
      </c>
      <c r="I164" s="207"/>
      <c r="J164" s="13"/>
      <c r="K164" s="13"/>
      <c r="L164" s="203"/>
      <c r="M164" s="208"/>
      <c r="N164" s="209"/>
      <c r="O164" s="209"/>
      <c r="P164" s="209"/>
      <c r="Q164" s="209"/>
      <c r="R164" s="209"/>
      <c r="S164" s="209"/>
      <c r="T164" s="21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5" t="s">
        <v>213</v>
      </c>
      <c r="AU164" s="205" t="s">
        <v>91</v>
      </c>
      <c r="AV164" s="13" t="s">
        <v>87</v>
      </c>
      <c r="AW164" s="13" t="s">
        <v>33</v>
      </c>
      <c r="AX164" s="13" t="s">
        <v>80</v>
      </c>
      <c r="AY164" s="205" t="s">
        <v>205</v>
      </c>
    </row>
    <row r="165" s="14" customFormat="1">
      <c r="A165" s="14"/>
      <c r="B165" s="211"/>
      <c r="C165" s="14"/>
      <c r="D165" s="204" t="s">
        <v>213</v>
      </c>
      <c r="E165" s="212" t="s">
        <v>1</v>
      </c>
      <c r="F165" s="213" t="s">
        <v>2807</v>
      </c>
      <c r="G165" s="14"/>
      <c r="H165" s="214">
        <v>16.956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33</v>
      </c>
      <c r="AX165" s="14" t="s">
        <v>80</v>
      </c>
      <c r="AY165" s="212" t="s">
        <v>205</v>
      </c>
    </row>
    <row r="166" s="14" customFormat="1">
      <c r="A166" s="14"/>
      <c r="B166" s="211"/>
      <c r="C166" s="14"/>
      <c r="D166" s="204" t="s">
        <v>213</v>
      </c>
      <c r="E166" s="212" t="s">
        <v>1</v>
      </c>
      <c r="F166" s="213" t="s">
        <v>2808</v>
      </c>
      <c r="G166" s="14"/>
      <c r="H166" s="214">
        <v>49.347999999999999</v>
      </c>
      <c r="I166" s="215"/>
      <c r="J166" s="14"/>
      <c r="K166" s="14"/>
      <c r="L166" s="211"/>
      <c r="M166" s="216"/>
      <c r="N166" s="217"/>
      <c r="O166" s="217"/>
      <c r="P166" s="217"/>
      <c r="Q166" s="217"/>
      <c r="R166" s="217"/>
      <c r="S166" s="217"/>
      <c r="T166" s="21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2" t="s">
        <v>213</v>
      </c>
      <c r="AU166" s="212" t="s">
        <v>91</v>
      </c>
      <c r="AV166" s="14" t="s">
        <v>91</v>
      </c>
      <c r="AW166" s="14" t="s">
        <v>33</v>
      </c>
      <c r="AX166" s="14" t="s">
        <v>80</v>
      </c>
      <c r="AY166" s="212" t="s">
        <v>205</v>
      </c>
    </row>
    <row r="167" s="15" customFormat="1">
      <c r="A167" s="15"/>
      <c r="B167" s="219"/>
      <c r="C167" s="15"/>
      <c r="D167" s="204" t="s">
        <v>213</v>
      </c>
      <c r="E167" s="220" t="s">
        <v>1</v>
      </c>
      <c r="F167" s="221" t="s">
        <v>216</v>
      </c>
      <c r="G167" s="15"/>
      <c r="H167" s="222">
        <v>66.304000000000002</v>
      </c>
      <c r="I167" s="223"/>
      <c r="J167" s="15"/>
      <c r="K167" s="15"/>
      <c r="L167" s="219"/>
      <c r="M167" s="224"/>
      <c r="N167" s="225"/>
      <c r="O167" s="225"/>
      <c r="P167" s="225"/>
      <c r="Q167" s="225"/>
      <c r="R167" s="225"/>
      <c r="S167" s="225"/>
      <c r="T167" s="22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20" t="s">
        <v>213</v>
      </c>
      <c r="AU167" s="220" t="s">
        <v>91</v>
      </c>
      <c r="AV167" s="15" t="s">
        <v>211</v>
      </c>
      <c r="AW167" s="15" t="s">
        <v>33</v>
      </c>
      <c r="AX167" s="15" t="s">
        <v>87</v>
      </c>
      <c r="AY167" s="220" t="s">
        <v>205</v>
      </c>
    </row>
    <row r="168" s="2" customFormat="1" ht="24.15" customHeight="1">
      <c r="A168" s="38"/>
      <c r="B168" s="188"/>
      <c r="C168" s="189" t="s">
        <v>281</v>
      </c>
      <c r="D168" s="189" t="s">
        <v>207</v>
      </c>
      <c r="E168" s="190" t="s">
        <v>2809</v>
      </c>
      <c r="F168" s="191" t="s">
        <v>2810</v>
      </c>
      <c r="G168" s="192" t="s">
        <v>265</v>
      </c>
      <c r="H168" s="193">
        <v>66.304000000000002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46</v>
      </c>
      <c r="O168" s="8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211</v>
      </c>
      <c r="AT168" s="200" t="s">
        <v>207</v>
      </c>
      <c r="AU168" s="200" t="s">
        <v>91</v>
      </c>
      <c r="AY168" s="19" t="s">
        <v>205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91</v>
      </c>
      <c r="BK168" s="202">
        <f>ROUND(I168*H168,3)</f>
        <v>0</v>
      </c>
      <c r="BL168" s="19" t="s">
        <v>211</v>
      </c>
      <c r="BM168" s="200" t="s">
        <v>2811</v>
      </c>
    </row>
    <row r="169" s="2" customFormat="1" ht="24.15" customHeight="1">
      <c r="A169" s="38"/>
      <c r="B169" s="188"/>
      <c r="C169" s="189" t="s">
        <v>287</v>
      </c>
      <c r="D169" s="189" t="s">
        <v>207</v>
      </c>
      <c r="E169" s="190" t="s">
        <v>2812</v>
      </c>
      <c r="F169" s="191" t="s">
        <v>2813</v>
      </c>
      <c r="G169" s="192" t="s">
        <v>313</v>
      </c>
      <c r="H169" s="193">
        <v>1.867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1.01257</v>
      </c>
      <c r="R169" s="198">
        <f>Q169*H169</f>
        <v>1.89046819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2814</v>
      </c>
    </row>
    <row r="170" s="14" customFormat="1">
      <c r="A170" s="14"/>
      <c r="B170" s="211"/>
      <c r="C170" s="14"/>
      <c r="D170" s="204" t="s">
        <v>213</v>
      </c>
      <c r="E170" s="212" t="s">
        <v>1</v>
      </c>
      <c r="F170" s="213" t="s">
        <v>2815</v>
      </c>
      <c r="G170" s="14"/>
      <c r="H170" s="214">
        <v>1.8580000000000001</v>
      </c>
      <c r="I170" s="215"/>
      <c r="J170" s="14"/>
      <c r="K170" s="14"/>
      <c r="L170" s="211"/>
      <c r="M170" s="216"/>
      <c r="N170" s="217"/>
      <c r="O170" s="217"/>
      <c r="P170" s="217"/>
      <c r="Q170" s="217"/>
      <c r="R170" s="217"/>
      <c r="S170" s="217"/>
      <c r="T170" s="21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2" t="s">
        <v>213</v>
      </c>
      <c r="AU170" s="212" t="s">
        <v>91</v>
      </c>
      <c r="AV170" s="14" t="s">
        <v>91</v>
      </c>
      <c r="AW170" s="14" t="s">
        <v>33</v>
      </c>
      <c r="AX170" s="14" t="s">
        <v>80</v>
      </c>
      <c r="AY170" s="212" t="s">
        <v>205</v>
      </c>
    </row>
    <row r="171" s="14" customFormat="1">
      <c r="A171" s="14"/>
      <c r="B171" s="211"/>
      <c r="C171" s="14"/>
      <c r="D171" s="204" t="s">
        <v>213</v>
      </c>
      <c r="E171" s="212" t="s">
        <v>1</v>
      </c>
      <c r="F171" s="213" t="s">
        <v>2816</v>
      </c>
      <c r="G171" s="14"/>
      <c r="H171" s="214">
        <v>0.0089999999999999993</v>
      </c>
      <c r="I171" s="215"/>
      <c r="J171" s="14"/>
      <c r="K171" s="14"/>
      <c r="L171" s="211"/>
      <c r="M171" s="216"/>
      <c r="N171" s="217"/>
      <c r="O171" s="217"/>
      <c r="P171" s="217"/>
      <c r="Q171" s="217"/>
      <c r="R171" s="217"/>
      <c r="S171" s="217"/>
      <c r="T171" s="21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2" t="s">
        <v>213</v>
      </c>
      <c r="AU171" s="212" t="s">
        <v>91</v>
      </c>
      <c r="AV171" s="14" t="s">
        <v>91</v>
      </c>
      <c r="AW171" s="14" t="s">
        <v>33</v>
      </c>
      <c r="AX171" s="14" t="s">
        <v>80</v>
      </c>
      <c r="AY171" s="212" t="s">
        <v>205</v>
      </c>
    </row>
    <row r="172" s="15" customFormat="1">
      <c r="A172" s="15"/>
      <c r="B172" s="219"/>
      <c r="C172" s="15"/>
      <c r="D172" s="204" t="s">
        <v>213</v>
      </c>
      <c r="E172" s="220" t="s">
        <v>1</v>
      </c>
      <c r="F172" s="221" t="s">
        <v>216</v>
      </c>
      <c r="G172" s="15"/>
      <c r="H172" s="222">
        <v>1.867</v>
      </c>
      <c r="I172" s="223"/>
      <c r="J172" s="15"/>
      <c r="K172" s="15"/>
      <c r="L172" s="219"/>
      <c r="M172" s="224"/>
      <c r="N172" s="225"/>
      <c r="O172" s="225"/>
      <c r="P172" s="225"/>
      <c r="Q172" s="225"/>
      <c r="R172" s="225"/>
      <c r="S172" s="225"/>
      <c r="T172" s="22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20" t="s">
        <v>213</v>
      </c>
      <c r="AU172" s="220" t="s">
        <v>91</v>
      </c>
      <c r="AV172" s="15" t="s">
        <v>211</v>
      </c>
      <c r="AW172" s="15" t="s">
        <v>33</v>
      </c>
      <c r="AX172" s="15" t="s">
        <v>87</v>
      </c>
      <c r="AY172" s="220" t="s">
        <v>205</v>
      </c>
    </row>
    <row r="173" s="2" customFormat="1" ht="24.15" customHeight="1">
      <c r="A173" s="38"/>
      <c r="B173" s="188"/>
      <c r="C173" s="189" t="s">
        <v>292</v>
      </c>
      <c r="D173" s="189" t="s">
        <v>207</v>
      </c>
      <c r="E173" s="190" t="s">
        <v>2817</v>
      </c>
      <c r="F173" s="191" t="s">
        <v>2818</v>
      </c>
      <c r="G173" s="192" t="s">
        <v>313</v>
      </c>
      <c r="H173" s="193">
        <v>0.33900000000000002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1.0125900000000001</v>
      </c>
      <c r="R173" s="198">
        <f>Q173*H173</f>
        <v>0.34326801000000007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2819</v>
      </c>
    </row>
    <row r="174" s="14" customFormat="1">
      <c r="A174" s="14"/>
      <c r="B174" s="211"/>
      <c r="C174" s="14"/>
      <c r="D174" s="204" t="s">
        <v>213</v>
      </c>
      <c r="E174" s="212" t="s">
        <v>1</v>
      </c>
      <c r="F174" s="213" t="s">
        <v>2820</v>
      </c>
      <c r="G174" s="14"/>
      <c r="H174" s="214">
        <v>0.33900000000000002</v>
      </c>
      <c r="I174" s="215"/>
      <c r="J174" s="14"/>
      <c r="K174" s="14"/>
      <c r="L174" s="211"/>
      <c r="M174" s="216"/>
      <c r="N174" s="217"/>
      <c r="O174" s="217"/>
      <c r="P174" s="217"/>
      <c r="Q174" s="217"/>
      <c r="R174" s="217"/>
      <c r="S174" s="217"/>
      <c r="T174" s="21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2" t="s">
        <v>213</v>
      </c>
      <c r="AU174" s="212" t="s">
        <v>91</v>
      </c>
      <c r="AV174" s="14" t="s">
        <v>91</v>
      </c>
      <c r="AW174" s="14" t="s">
        <v>33</v>
      </c>
      <c r="AX174" s="14" t="s">
        <v>80</v>
      </c>
      <c r="AY174" s="212" t="s">
        <v>205</v>
      </c>
    </row>
    <row r="175" s="15" customFormat="1">
      <c r="A175" s="15"/>
      <c r="B175" s="219"/>
      <c r="C175" s="15"/>
      <c r="D175" s="204" t="s">
        <v>213</v>
      </c>
      <c r="E175" s="220" t="s">
        <v>1</v>
      </c>
      <c r="F175" s="221" t="s">
        <v>216</v>
      </c>
      <c r="G175" s="15"/>
      <c r="H175" s="222">
        <v>0.33900000000000002</v>
      </c>
      <c r="I175" s="223"/>
      <c r="J175" s="15"/>
      <c r="K175" s="15"/>
      <c r="L175" s="219"/>
      <c r="M175" s="224"/>
      <c r="N175" s="225"/>
      <c r="O175" s="225"/>
      <c r="P175" s="225"/>
      <c r="Q175" s="225"/>
      <c r="R175" s="225"/>
      <c r="S175" s="225"/>
      <c r="T175" s="22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20" t="s">
        <v>213</v>
      </c>
      <c r="AU175" s="220" t="s">
        <v>91</v>
      </c>
      <c r="AV175" s="15" t="s">
        <v>211</v>
      </c>
      <c r="AW175" s="15" t="s">
        <v>33</v>
      </c>
      <c r="AX175" s="15" t="s">
        <v>87</v>
      </c>
      <c r="AY175" s="220" t="s">
        <v>205</v>
      </c>
    </row>
    <row r="176" s="12" customFormat="1" ht="22.8" customHeight="1">
      <c r="A176" s="12"/>
      <c r="B176" s="175"/>
      <c r="C176" s="12"/>
      <c r="D176" s="176" t="s">
        <v>79</v>
      </c>
      <c r="E176" s="186" t="s">
        <v>211</v>
      </c>
      <c r="F176" s="186" t="s">
        <v>488</v>
      </c>
      <c r="G176" s="12"/>
      <c r="H176" s="12"/>
      <c r="I176" s="178"/>
      <c r="J176" s="187">
        <f>BK176</f>
        <v>0</v>
      </c>
      <c r="K176" s="12"/>
      <c r="L176" s="175"/>
      <c r="M176" s="180"/>
      <c r="N176" s="181"/>
      <c r="O176" s="181"/>
      <c r="P176" s="182">
        <f>SUM(P177:P183)</f>
        <v>0</v>
      </c>
      <c r="Q176" s="181"/>
      <c r="R176" s="182">
        <f>SUM(R177:R183)</f>
        <v>8.5148063280000006</v>
      </c>
      <c r="S176" s="181"/>
      <c r="T176" s="183">
        <f>SUM(T177:T183)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6" t="s">
        <v>87</v>
      </c>
      <c r="AT176" s="184" t="s">
        <v>79</v>
      </c>
      <c r="AU176" s="184" t="s">
        <v>87</v>
      </c>
      <c r="AY176" s="176" t="s">
        <v>205</v>
      </c>
      <c r="BK176" s="185">
        <f>SUM(BK177:BK183)</f>
        <v>0</v>
      </c>
    </row>
    <row r="177" s="2" customFormat="1" ht="49.05" customHeight="1">
      <c r="A177" s="38"/>
      <c r="B177" s="188"/>
      <c r="C177" s="189" t="s">
        <v>299</v>
      </c>
      <c r="D177" s="189" t="s">
        <v>207</v>
      </c>
      <c r="E177" s="190" t="s">
        <v>2821</v>
      </c>
      <c r="F177" s="191" t="s">
        <v>2822</v>
      </c>
      <c r="G177" s="192" t="s">
        <v>210</v>
      </c>
      <c r="H177" s="193">
        <v>3.3599999999999999</v>
      </c>
      <c r="I177" s="194"/>
      <c r="J177" s="193">
        <f>ROUND(I177*H177,3)</f>
        <v>0</v>
      </c>
      <c r="K177" s="195"/>
      <c r="L177" s="39"/>
      <c r="M177" s="196" t="s">
        <v>1</v>
      </c>
      <c r="N177" s="197" t="s">
        <v>46</v>
      </c>
      <c r="O177" s="82"/>
      <c r="P177" s="198">
        <f>O177*H177</f>
        <v>0</v>
      </c>
      <c r="Q177" s="198">
        <v>2.3255499999999998</v>
      </c>
      <c r="R177" s="198">
        <f>Q177*H177</f>
        <v>7.8138479999999992</v>
      </c>
      <c r="S177" s="198">
        <v>0</v>
      </c>
      <c r="T177" s="19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0" t="s">
        <v>211</v>
      </c>
      <c r="AT177" s="200" t="s">
        <v>207</v>
      </c>
      <c r="AU177" s="200" t="s">
        <v>91</v>
      </c>
      <c r="AY177" s="19" t="s">
        <v>205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9" t="s">
        <v>91</v>
      </c>
      <c r="BK177" s="202">
        <f>ROUND(I177*H177,3)</f>
        <v>0</v>
      </c>
      <c r="BL177" s="19" t="s">
        <v>211</v>
      </c>
      <c r="BM177" s="200" t="s">
        <v>2823</v>
      </c>
    </row>
    <row r="178" s="2" customFormat="1" ht="24.15" customHeight="1">
      <c r="A178" s="38"/>
      <c r="B178" s="188"/>
      <c r="C178" s="189" t="s">
        <v>306</v>
      </c>
      <c r="D178" s="189" t="s">
        <v>207</v>
      </c>
      <c r="E178" s="190" t="s">
        <v>595</v>
      </c>
      <c r="F178" s="191" t="s">
        <v>596</v>
      </c>
      <c r="G178" s="192" t="s">
        <v>313</v>
      </c>
      <c r="H178" s="193">
        <v>0.33600000000000002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1.01657</v>
      </c>
      <c r="R178" s="198">
        <f>Q178*H178</f>
        <v>0.34156752000000001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211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211</v>
      </c>
      <c r="BM178" s="200" t="s">
        <v>2824</v>
      </c>
    </row>
    <row r="179" s="14" customFormat="1">
      <c r="A179" s="14"/>
      <c r="B179" s="211"/>
      <c r="C179" s="14"/>
      <c r="D179" s="204" t="s">
        <v>213</v>
      </c>
      <c r="E179" s="14"/>
      <c r="F179" s="213" t="s">
        <v>2825</v>
      </c>
      <c r="G179" s="14"/>
      <c r="H179" s="214">
        <v>0.33600000000000002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</v>
      </c>
      <c r="AX179" s="14" t="s">
        <v>87</v>
      </c>
      <c r="AY179" s="212" t="s">
        <v>205</v>
      </c>
    </row>
    <row r="180" s="2" customFormat="1" ht="33" customHeight="1">
      <c r="A180" s="38"/>
      <c r="B180" s="188"/>
      <c r="C180" s="189" t="s">
        <v>310</v>
      </c>
      <c r="D180" s="189" t="s">
        <v>207</v>
      </c>
      <c r="E180" s="190" t="s">
        <v>600</v>
      </c>
      <c r="F180" s="191" t="s">
        <v>601</v>
      </c>
      <c r="G180" s="192" t="s">
        <v>265</v>
      </c>
      <c r="H180" s="193">
        <v>33.600000000000001</v>
      </c>
      <c r="I180" s="194"/>
      <c r="J180" s="193">
        <f>ROUND(I180*H180,3)</f>
        <v>0</v>
      </c>
      <c r="K180" s="195"/>
      <c r="L180" s="39"/>
      <c r="M180" s="196" t="s">
        <v>1</v>
      </c>
      <c r="N180" s="197" t="s">
        <v>46</v>
      </c>
      <c r="O180" s="82"/>
      <c r="P180" s="198">
        <f>O180*H180</f>
        <v>0</v>
      </c>
      <c r="Q180" s="198">
        <v>0.0078381500000000003</v>
      </c>
      <c r="R180" s="198">
        <f>Q180*H180</f>
        <v>0.26336184000000001</v>
      </c>
      <c r="S180" s="198">
        <v>0</v>
      </c>
      <c r="T180" s="19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0" t="s">
        <v>211</v>
      </c>
      <c r="AT180" s="200" t="s">
        <v>207</v>
      </c>
      <c r="AU180" s="200" t="s">
        <v>91</v>
      </c>
      <c r="AY180" s="19" t="s">
        <v>205</v>
      </c>
      <c r="BE180" s="201">
        <f>IF(N180="základná",J180,0)</f>
        <v>0</v>
      </c>
      <c r="BF180" s="201">
        <f>IF(N180="znížená",J180,0)</f>
        <v>0</v>
      </c>
      <c r="BG180" s="201">
        <f>IF(N180="zákl. prenesená",J180,0)</f>
        <v>0</v>
      </c>
      <c r="BH180" s="201">
        <f>IF(N180="zníž. prenesená",J180,0)</f>
        <v>0</v>
      </c>
      <c r="BI180" s="201">
        <f>IF(N180="nulová",J180,0)</f>
        <v>0</v>
      </c>
      <c r="BJ180" s="19" t="s">
        <v>91</v>
      </c>
      <c r="BK180" s="202">
        <f>ROUND(I180*H180,3)</f>
        <v>0</v>
      </c>
      <c r="BL180" s="19" t="s">
        <v>211</v>
      </c>
      <c r="BM180" s="200" t="s">
        <v>2826</v>
      </c>
    </row>
    <row r="181" s="2" customFormat="1" ht="33" customHeight="1">
      <c r="A181" s="38"/>
      <c r="B181" s="188"/>
      <c r="C181" s="189" t="s">
        <v>316</v>
      </c>
      <c r="D181" s="189" t="s">
        <v>207</v>
      </c>
      <c r="E181" s="190" t="s">
        <v>604</v>
      </c>
      <c r="F181" s="191" t="s">
        <v>605</v>
      </c>
      <c r="G181" s="192" t="s">
        <v>265</v>
      </c>
      <c r="H181" s="193">
        <v>33.600000000000001</v>
      </c>
      <c r="I181" s="194"/>
      <c r="J181" s="193">
        <f>ROUND(I181*H181,3)</f>
        <v>0</v>
      </c>
      <c r="K181" s="195"/>
      <c r="L181" s="39"/>
      <c r="M181" s="196" t="s">
        <v>1</v>
      </c>
      <c r="N181" s="197" t="s">
        <v>46</v>
      </c>
      <c r="O181" s="8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211</v>
      </c>
      <c r="AT181" s="200" t="s">
        <v>207</v>
      </c>
      <c r="AU181" s="200" t="s">
        <v>91</v>
      </c>
      <c r="AY181" s="19" t="s">
        <v>205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91</v>
      </c>
      <c r="BK181" s="202">
        <f>ROUND(I181*H181,3)</f>
        <v>0</v>
      </c>
      <c r="BL181" s="19" t="s">
        <v>211</v>
      </c>
      <c r="BM181" s="200" t="s">
        <v>2827</v>
      </c>
    </row>
    <row r="182" s="2" customFormat="1" ht="24.15" customHeight="1">
      <c r="A182" s="38"/>
      <c r="B182" s="188"/>
      <c r="C182" s="189" t="s">
        <v>321</v>
      </c>
      <c r="D182" s="189" t="s">
        <v>207</v>
      </c>
      <c r="E182" s="190" t="s">
        <v>608</v>
      </c>
      <c r="F182" s="191" t="s">
        <v>609</v>
      </c>
      <c r="G182" s="192" t="s">
        <v>265</v>
      </c>
      <c r="H182" s="193">
        <v>16.800000000000001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46</v>
      </c>
      <c r="O182" s="82"/>
      <c r="P182" s="198">
        <f>O182*H182</f>
        <v>0</v>
      </c>
      <c r="Q182" s="198">
        <v>0.0057160099999999997</v>
      </c>
      <c r="R182" s="198">
        <f>Q182*H182</f>
        <v>0.096028967999999992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211</v>
      </c>
      <c r="AT182" s="200" t="s">
        <v>207</v>
      </c>
      <c r="AU182" s="200" t="s">
        <v>91</v>
      </c>
      <c r="AY182" s="19" t="s">
        <v>205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91</v>
      </c>
      <c r="BK182" s="202">
        <f>ROUND(I182*H182,3)</f>
        <v>0</v>
      </c>
      <c r="BL182" s="19" t="s">
        <v>211</v>
      </c>
      <c r="BM182" s="200" t="s">
        <v>2828</v>
      </c>
    </row>
    <row r="183" s="2" customFormat="1" ht="24.15" customHeight="1">
      <c r="A183" s="38"/>
      <c r="B183" s="188"/>
      <c r="C183" s="189" t="s">
        <v>327</v>
      </c>
      <c r="D183" s="189" t="s">
        <v>207</v>
      </c>
      <c r="E183" s="190" t="s">
        <v>612</v>
      </c>
      <c r="F183" s="191" t="s">
        <v>613</v>
      </c>
      <c r="G183" s="192" t="s">
        <v>265</v>
      </c>
      <c r="H183" s="193">
        <v>16.800000000000001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46</v>
      </c>
      <c r="O183" s="82"/>
      <c r="P183" s="198">
        <f>O183*H183</f>
        <v>0</v>
      </c>
      <c r="Q183" s="198">
        <v>0</v>
      </c>
      <c r="R183" s="198">
        <f>Q183*H183</f>
        <v>0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211</v>
      </c>
      <c r="AT183" s="200" t="s">
        <v>207</v>
      </c>
      <c r="AU183" s="200" t="s">
        <v>91</v>
      </c>
      <c r="AY183" s="19" t="s">
        <v>205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91</v>
      </c>
      <c r="BK183" s="202">
        <f>ROUND(I183*H183,3)</f>
        <v>0</v>
      </c>
      <c r="BL183" s="19" t="s">
        <v>211</v>
      </c>
      <c r="BM183" s="200" t="s">
        <v>2829</v>
      </c>
    </row>
    <row r="184" s="12" customFormat="1" ht="22.8" customHeight="1">
      <c r="A184" s="12"/>
      <c r="B184" s="175"/>
      <c r="C184" s="12"/>
      <c r="D184" s="176" t="s">
        <v>79</v>
      </c>
      <c r="E184" s="186" t="s">
        <v>244</v>
      </c>
      <c r="F184" s="186" t="s">
        <v>615</v>
      </c>
      <c r="G184" s="12"/>
      <c r="H184" s="12"/>
      <c r="I184" s="178"/>
      <c r="J184" s="187">
        <f>BK184</f>
        <v>0</v>
      </c>
      <c r="K184" s="12"/>
      <c r="L184" s="175"/>
      <c r="M184" s="180"/>
      <c r="N184" s="181"/>
      <c r="O184" s="181"/>
      <c r="P184" s="182">
        <f>SUM(P185:P197)</f>
        <v>0</v>
      </c>
      <c r="Q184" s="181"/>
      <c r="R184" s="182">
        <f>SUM(R185:R197)</f>
        <v>0.46485248000000001</v>
      </c>
      <c r="S184" s="181"/>
      <c r="T184" s="183">
        <f>SUM(T185:T197)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6" t="s">
        <v>87</v>
      </c>
      <c r="AT184" s="184" t="s">
        <v>79</v>
      </c>
      <c r="AU184" s="184" t="s">
        <v>87</v>
      </c>
      <c r="AY184" s="176" t="s">
        <v>205</v>
      </c>
      <c r="BK184" s="185">
        <f>SUM(BK185:BK197)</f>
        <v>0</v>
      </c>
    </row>
    <row r="185" s="2" customFormat="1" ht="24.15" customHeight="1">
      <c r="A185" s="38"/>
      <c r="B185" s="188"/>
      <c r="C185" s="189" t="s">
        <v>333</v>
      </c>
      <c r="D185" s="189" t="s">
        <v>207</v>
      </c>
      <c r="E185" s="190" t="s">
        <v>698</v>
      </c>
      <c r="F185" s="191" t="s">
        <v>699</v>
      </c>
      <c r="G185" s="192" t="s">
        <v>265</v>
      </c>
      <c r="H185" s="193">
        <v>20.376999999999999</v>
      </c>
      <c r="I185" s="194"/>
      <c r="J185" s="193">
        <f>ROUND(I185*H185,3)</f>
        <v>0</v>
      </c>
      <c r="K185" s="195"/>
      <c r="L185" s="39"/>
      <c r="M185" s="196" t="s">
        <v>1</v>
      </c>
      <c r="N185" s="197" t="s">
        <v>46</v>
      </c>
      <c r="O185" s="82"/>
      <c r="P185" s="198">
        <f>O185*H185</f>
        <v>0</v>
      </c>
      <c r="Q185" s="198">
        <v>0.00023000000000000001</v>
      </c>
      <c r="R185" s="198">
        <f>Q185*H185</f>
        <v>0.0046867100000000002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211</v>
      </c>
      <c r="AT185" s="200" t="s">
        <v>207</v>
      </c>
      <c r="AU185" s="200" t="s">
        <v>91</v>
      </c>
      <c r="AY185" s="19" t="s">
        <v>205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91</v>
      </c>
      <c r="BK185" s="202">
        <f>ROUND(I185*H185,3)</f>
        <v>0</v>
      </c>
      <c r="BL185" s="19" t="s">
        <v>211</v>
      </c>
      <c r="BM185" s="200" t="s">
        <v>2830</v>
      </c>
    </row>
    <row r="186" s="13" customFormat="1">
      <c r="A186" s="13"/>
      <c r="B186" s="203"/>
      <c r="C186" s="13"/>
      <c r="D186" s="204" t="s">
        <v>213</v>
      </c>
      <c r="E186" s="205" t="s">
        <v>1</v>
      </c>
      <c r="F186" s="206" t="s">
        <v>2831</v>
      </c>
      <c r="G186" s="13"/>
      <c r="H186" s="205" t="s">
        <v>1</v>
      </c>
      <c r="I186" s="207"/>
      <c r="J186" s="13"/>
      <c r="K186" s="13"/>
      <c r="L186" s="203"/>
      <c r="M186" s="208"/>
      <c r="N186" s="209"/>
      <c r="O186" s="209"/>
      <c r="P186" s="209"/>
      <c r="Q186" s="209"/>
      <c r="R186" s="209"/>
      <c r="S186" s="209"/>
      <c r="T186" s="21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5" t="s">
        <v>213</v>
      </c>
      <c r="AU186" s="205" t="s">
        <v>91</v>
      </c>
      <c r="AV186" s="13" t="s">
        <v>87</v>
      </c>
      <c r="AW186" s="13" t="s">
        <v>33</v>
      </c>
      <c r="AX186" s="13" t="s">
        <v>80</v>
      </c>
      <c r="AY186" s="205" t="s">
        <v>205</v>
      </c>
    </row>
    <row r="187" s="14" customFormat="1">
      <c r="A187" s="14"/>
      <c r="B187" s="211"/>
      <c r="C187" s="14"/>
      <c r="D187" s="204" t="s">
        <v>213</v>
      </c>
      <c r="E187" s="212" t="s">
        <v>1</v>
      </c>
      <c r="F187" s="213" t="s">
        <v>2832</v>
      </c>
      <c r="G187" s="14"/>
      <c r="H187" s="214">
        <v>20.376999999999999</v>
      </c>
      <c r="I187" s="215"/>
      <c r="J187" s="14"/>
      <c r="K187" s="14"/>
      <c r="L187" s="211"/>
      <c r="M187" s="216"/>
      <c r="N187" s="217"/>
      <c r="O187" s="217"/>
      <c r="P187" s="217"/>
      <c r="Q187" s="217"/>
      <c r="R187" s="217"/>
      <c r="S187" s="217"/>
      <c r="T187" s="21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2" t="s">
        <v>213</v>
      </c>
      <c r="AU187" s="212" t="s">
        <v>91</v>
      </c>
      <c r="AV187" s="14" t="s">
        <v>91</v>
      </c>
      <c r="AW187" s="14" t="s">
        <v>33</v>
      </c>
      <c r="AX187" s="14" t="s">
        <v>80</v>
      </c>
      <c r="AY187" s="212" t="s">
        <v>205</v>
      </c>
    </row>
    <row r="188" s="15" customFormat="1">
      <c r="A188" s="15"/>
      <c r="B188" s="219"/>
      <c r="C188" s="15"/>
      <c r="D188" s="204" t="s">
        <v>213</v>
      </c>
      <c r="E188" s="220" t="s">
        <v>1</v>
      </c>
      <c r="F188" s="221" t="s">
        <v>216</v>
      </c>
      <c r="G188" s="15"/>
      <c r="H188" s="222">
        <v>20.376999999999999</v>
      </c>
      <c r="I188" s="223"/>
      <c r="J188" s="15"/>
      <c r="K188" s="15"/>
      <c r="L188" s="219"/>
      <c r="M188" s="224"/>
      <c r="N188" s="225"/>
      <c r="O188" s="225"/>
      <c r="P188" s="225"/>
      <c r="Q188" s="225"/>
      <c r="R188" s="225"/>
      <c r="S188" s="225"/>
      <c r="T188" s="22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20" t="s">
        <v>213</v>
      </c>
      <c r="AU188" s="220" t="s">
        <v>91</v>
      </c>
      <c r="AV188" s="15" t="s">
        <v>211</v>
      </c>
      <c r="AW188" s="15" t="s">
        <v>33</v>
      </c>
      <c r="AX188" s="15" t="s">
        <v>87</v>
      </c>
      <c r="AY188" s="220" t="s">
        <v>205</v>
      </c>
    </row>
    <row r="189" s="2" customFormat="1" ht="24.15" customHeight="1">
      <c r="A189" s="38"/>
      <c r="B189" s="188"/>
      <c r="C189" s="189" t="s">
        <v>7</v>
      </c>
      <c r="D189" s="189" t="s">
        <v>207</v>
      </c>
      <c r="E189" s="190" t="s">
        <v>2595</v>
      </c>
      <c r="F189" s="191" t="s">
        <v>2596</v>
      </c>
      <c r="G189" s="192" t="s">
        <v>265</v>
      </c>
      <c r="H189" s="193">
        <v>20.376999999999999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0.00232</v>
      </c>
      <c r="R189" s="198">
        <f>Q189*H189</f>
        <v>0.04727464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211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211</v>
      </c>
      <c r="BM189" s="200" t="s">
        <v>2833</v>
      </c>
    </row>
    <row r="190" s="2" customFormat="1" ht="33" customHeight="1">
      <c r="A190" s="38"/>
      <c r="B190" s="188"/>
      <c r="C190" s="189" t="s">
        <v>355</v>
      </c>
      <c r="D190" s="189" t="s">
        <v>207</v>
      </c>
      <c r="E190" s="190" t="s">
        <v>2598</v>
      </c>
      <c r="F190" s="191" t="s">
        <v>2599</v>
      </c>
      <c r="G190" s="192" t="s">
        <v>265</v>
      </c>
      <c r="H190" s="193">
        <v>29.259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0.01136</v>
      </c>
      <c r="R190" s="198">
        <f>Q190*H190</f>
        <v>0.33238224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211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211</v>
      </c>
      <c r="BM190" s="200" t="s">
        <v>2834</v>
      </c>
    </row>
    <row r="191" s="13" customFormat="1">
      <c r="A191" s="13"/>
      <c r="B191" s="203"/>
      <c r="C191" s="13"/>
      <c r="D191" s="204" t="s">
        <v>213</v>
      </c>
      <c r="E191" s="205" t="s">
        <v>1</v>
      </c>
      <c r="F191" s="206" t="s">
        <v>2601</v>
      </c>
      <c r="G191" s="13"/>
      <c r="H191" s="205" t="s">
        <v>1</v>
      </c>
      <c r="I191" s="207"/>
      <c r="J191" s="13"/>
      <c r="K191" s="13"/>
      <c r="L191" s="203"/>
      <c r="M191" s="208"/>
      <c r="N191" s="209"/>
      <c r="O191" s="209"/>
      <c r="P191" s="209"/>
      <c r="Q191" s="209"/>
      <c r="R191" s="209"/>
      <c r="S191" s="209"/>
      <c r="T191" s="21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5" t="s">
        <v>213</v>
      </c>
      <c r="AU191" s="205" t="s">
        <v>91</v>
      </c>
      <c r="AV191" s="13" t="s">
        <v>87</v>
      </c>
      <c r="AW191" s="13" t="s">
        <v>33</v>
      </c>
      <c r="AX191" s="13" t="s">
        <v>80</v>
      </c>
      <c r="AY191" s="205" t="s">
        <v>205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2835</v>
      </c>
      <c r="G192" s="14"/>
      <c r="H192" s="214">
        <v>29.259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5" customFormat="1">
      <c r="A193" s="15"/>
      <c r="B193" s="219"/>
      <c r="C193" s="15"/>
      <c r="D193" s="204" t="s">
        <v>213</v>
      </c>
      <c r="E193" s="220" t="s">
        <v>1</v>
      </c>
      <c r="F193" s="221" t="s">
        <v>216</v>
      </c>
      <c r="G193" s="15"/>
      <c r="H193" s="222">
        <v>29.259</v>
      </c>
      <c r="I193" s="223"/>
      <c r="J193" s="15"/>
      <c r="K193" s="15"/>
      <c r="L193" s="219"/>
      <c r="M193" s="224"/>
      <c r="N193" s="225"/>
      <c r="O193" s="225"/>
      <c r="P193" s="225"/>
      <c r="Q193" s="225"/>
      <c r="R193" s="225"/>
      <c r="S193" s="225"/>
      <c r="T193" s="22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0" t="s">
        <v>213</v>
      </c>
      <c r="AU193" s="220" t="s">
        <v>91</v>
      </c>
      <c r="AV193" s="15" t="s">
        <v>211</v>
      </c>
      <c r="AW193" s="15" t="s">
        <v>33</v>
      </c>
      <c r="AX193" s="15" t="s">
        <v>87</v>
      </c>
      <c r="AY193" s="220" t="s">
        <v>205</v>
      </c>
    </row>
    <row r="194" s="2" customFormat="1" ht="33" customHeight="1">
      <c r="A194" s="38"/>
      <c r="B194" s="188"/>
      <c r="C194" s="189" t="s">
        <v>361</v>
      </c>
      <c r="D194" s="189" t="s">
        <v>207</v>
      </c>
      <c r="E194" s="190" t="s">
        <v>2603</v>
      </c>
      <c r="F194" s="191" t="s">
        <v>2604</v>
      </c>
      <c r="G194" s="192" t="s">
        <v>265</v>
      </c>
      <c r="H194" s="193">
        <v>5.5030000000000001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46</v>
      </c>
      <c r="O194" s="82"/>
      <c r="P194" s="198">
        <f>O194*H194</f>
        <v>0</v>
      </c>
      <c r="Q194" s="198">
        <v>0.014630000000000001</v>
      </c>
      <c r="R194" s="198">
        <f>Q194*H194</f>
        <v>0.08050889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211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211</v>
      </c>
      <c r="BM194" s="200" t="s">
        <v>2836</v>
      </c>
    </row>
    <row r="195" s="13" customFormat="1">
      <c r="A195" s="13"/>
      <c r="B195" s="203"/>
      <c r="C195" s="13"/>
      <c r="D195" s="204" t="s">
        <v>213</v>
      </c>
      <c r="E195" s="205" t="s">
        <v>1</v>
      </c>
      <c r="F195" s="206" t="s">
        <v>2606</v>
      </c>
      <c r="G195" s="13"/>
      <c r="H195" s="205" t="s">
        <v>1</v>
      </c>
      <c r="I195" s="207"/>
      <c r="J195" s="13"/>
      <c r="K195" s="13"/>
      <c r="L195" s="203"/>
      <c r="M195" s="208"/>
      <c r="N195" s="209"/>
      <c r="O195" s="209"/>
      <c r="P195" s="209"/>
      <c r="Q195" s="209"/>
      <c r="R195" s="209"/>
      <c r="S195" s="209"/>
      <c r="T195" s="21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5" t="s">
        <v>213</v>
      </c>
      <c r="AU195" s="205" t="s">
        <v>91</v>
      </c>
      <c r="AV195" s="13" t="s">
        <v>87</v>
      </c>
      <c r="AW195" s="13" t="s">
        <v>33</v>
      </c>
      <c r="AX195" s="13" t="s">
        <v>80</v>
      </c>
      <c r="AY195" s="205" t="s">
        <v>205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2837</v>
      </c>
      <c r="G196" s="14"/>
      <c r="H196" s="214">
        <v>5.5030000000000001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5" customFormat="1">
      <c r="A197" s="15"/>
      <c r="B197" s="219"/>
      <c r="C197" s="15"/>
      <c r="D197" s="204" t="s">
        <v>213</v>
      </c>
      <c r="E197" s="220" t="s">
        <v>1</v>
      </c>
      <c r="F197" s="221" t="s">
        <v>216</v>
      </c>
      <c r="G197" s="15"/>
      <c r="H197" s="222">
        <v>5.5030000000000001</v>
      </c>
      <c r="I197" s="223"/>
      <c r="J197" s="15"/>
      <c r="K197" s="15"/>
      <c r="L197" s="219"/>
      <c r="M197" s="224"/>
      <c r="N197" s="225"/>
      <c r="O197" s="225"/>
      <c r="P197" s="225"/>
      <c r="Q197" s="225"/>
      <c r="R197" s="225"/>
      <c r="S197" s="225"/>
      <c r="T197" s="22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0" t="s">
        <v>213</v>
      </c>
      <c r="AU197" s="220" t="s">
        <v>91</v>
      </c>
      <c r="AV197" s="15" t="s">
        <v>211</v>
      </c>
      <c r="AW197" s="15" t="s">
        <v>33</v>
      </c>
      <c r="AX197" s="15" t="s">
        <v>87</v>
      </c>
      <c r="AY197" s="220" t="s">
        <v>205</v>
      </c>
    </row>
    <row r="198" s="12" customFormat="1" ht="22.8" customHeight="1">
      <c r="A198" s="12"/>
      <c r="B198" s="175"/>
      <c r="C198" s="12"/>
      <c r="D198" s="176" t="s">
        <v>79</v>
      </c>
      <c r="E198" s="186" t="s">
        <v>258</v>
      </c>
      <c r="F198" s="186" t="s">
        <v>904</v>
      </c>
      <c r="G198" s="12"/>
      <c r="H198" s="12"/>
      <c r="I198" s="178"/>
      <c r="J198" s="187">
        <f>BK198</f>
        <v>0</v>
      </c>
      <c r="K198" s="12"/>
      <c r="L198" s="175"/>
      <c r="M198" s="180"/>
      <c r="N198" s="181"/>
      <c r="O198" s="181"/>
      <c r="P198" s="182">
        <f>SUM(P199:P213)</f>
        <v>0</v>
      </c>
      <c r="Q198" s="181"/>
      <c r="R198" s="182">
        <f>SUM(R199:R213)</f>
        <v>2.1098494899999998</v>
      </c>
      <c r="S198" s="181"/>
      <c r="T198" s="183">
        <f>SUM(T199:T213)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6" t="s">
        <v>87</v>
      </c>
      <c r="AT198" s="184" t="s">
        <v>79</v>
      </c>
      <c r="AU198" s="184" t="s">
        <v>87</v>
      </c>
      <c r="AY198" s="176" t="s">
        <v>205</v>
      </c>
      <c r="BK198" s="185">
        <f>SUM(BK199:BK213)</f>
        <v>0</v>
      </c>
    </row>
    <row r="199" s="2" customFormat="1" ht="24.15" customHeight="1">
      <c r="A199" s="38"/>
      <c r="B199" s="188"/>
      <c r="C199" s="189" t="s">
        <v>366</v>
      </c>
      <c r="D199" s="189" t="s">
        <v>207</v>
      </c>
      <c r="E199" s="190" t="s">
        <v>906</v>
      </c>
      <c r="F199" s="191" t="s">
        <v>907</v>
      </c>
      <c r="G199" s="192" t="s">
        <v>284</v>
      </c>
      <c r="H199" s="193">
        <v>10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0.11743000000000001</v>
      </c>
      <c r="R199" s="198">
        <f>Q199*H199</f>
        <v>1.1743000000000001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2838</v>
      </c>
    </row>
    <row r="200" s="14" customFormat="1">
      <c r="A200" s="14"/>
      <c r="B200" s="211"/>
      <c r="C200" s="14"/>
      <c r="D200" s="204" t="s">
        <v>213</v>
      </c>
      <c r="E200" s="212" t="s">
        <v>1</v>
      </c>
      <c r="F200" s="213" t="s">
        <v>2789</v>
      </c>
      <c r="G200" s="14"/>
      <c r="H200" s="214">
        <v>10</v>
      </c>
      <c r="I200" s="215"/>
      <c r="J200" s="14"/>
      <c r="K200" s="14"/>
      <c r="L200" s="211"/>
      <c r="M200" s="216"/>
      <c r="N200" s="217"/>
      <c r="O200" s="217"/>
      <c r="P200" s="217"/>
      <c r="Q200" s="217"/>
      <c r="R200" s="217"/>
      <c r="S200" s="217"/>
      <c r="T200" s="21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2" t="s">
        <v>213</v>
      </c>
      <c r="AU200" s="212" t="s">
        <v>91</v>
      </c>
      <c r="AV200" s="14" t="s">
        <v>91</v>
      </c>
      <c r="AW200" s="14" t="s">
        <v>33</v>
      </c>
      <c r="AX200" s="14" t="s">
        <v>80</v>
      </c>
      <c r="AY200" s="212" t="s">
        <v>205</v>
      </c>
    </row>
    <row r="201" s="15" customFormat="1">
      <c r="A201" s="15"/>
      <c r="B201" s="219"/>
      <c r="C201" s="15"/>
      <c r="D201" s="204" t="s">
        <v>213</v>
      </c>
      <c r="E201" s="220" t="s">
        <v>1</v>
      </c>
      <c r="F201" s="221" t="s">
        <v>216</v>
      </c>
      <c r="G201" s="15"/>
      <c r="H201" s="222">
        <v>10</v>
      </c>
      <c r="I201" s="223"/>
      <c r="J201" s="15"/>
      <c r="K201" s="15"/>
      <c r="L201" s="219"/>
      <c r="M201" s="224"/>
      <c r="N201" s="225"/>
      <c r="O201" s="225"/>
      <c r="P201" s="225"/>
      <c r="Q201" s="225"/>
      <c r="R201" s="225"/>
      <c r="S201" s="225"/>
      <c r="T201" s="22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20" t="s">
        <v>213</v>
      </c>
      <c r="AU201" s="220" t="s">
        <v>91</v>
      </c>
      <c r="AV201" s="15" t="s">
        <v>211</v>
      </c>
      <c r="AW201" s="15" t="s">
        <v>33</v>
      </c>
      <c r="AX201" s="15" t="s">
        <v>87</v>
      </c>
      <c r="AY201" s="220" t="s">
        <v>205</v>
      </c>
    </row>
    <row r="202" s="2" customFormat="1" ht="24.15" customHeight="1">
      <c r="A202" s="38"/>
      <c r="B202" s="188"/>
      <c r="C202" s="227" t="s">
        <v>375</v>
      </c>
      <c r="D202" s="227" t="s">
        <v>276</v>
      </c>
      <c r="E202" s="228" t="s">
        <v>910</v>
      </c>
      <c r="F202" s="229" t="s">
        <v>911</v>
      </c>
      <c r="G202" s="230" t="s">
        <v>348</v>
      </c>
      <c r="H202" s="231">
        <v>40.399999999999999</v>
      </c>
      <c r="I202" s="232"/>
      <c r="J202" s="231">
        <f>ROUND(I202*H202,3)</f>
        <v>0</v>
      </c>
      <c r="K202" s="233"/>
      <c r="L202" s="234"/>
      <c r="M202" s="235" t="s">
        <v>1</v>
      </c>
      <c r="N202" s="236" t="s">
        <v>46</v>
      </c>
      <c r="O202" s="82"/>
      <c r="P202" s="198">
        <f>O202*H202</f>
        <v>0</v>
      </c>
      <c r="Q202" s="198">
        <v>0.0223</v>
      </c>
      <c r="R202" s="198">
        <f>Q202*H202</f>
        <v>0.90091999999999994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254</v>
      </c>
      <c r="AT202" s="200" t="s">
        <v>276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2839</v>
      </c>
    </row>
    <row r="203" s="14" customFormat="1">
      <c r="A203" s="14"/>
      <c r="B203" s="211"/>
      <c r="C203" s="14"/>
      <c r="D203" s="204" t="s">
        <v>213</v>
      </c>
      <c r="E203" s="14"/>
      <c r="F203" s="213" t="s">
        <v>2840</v>
      </c>
      <c r="G203" s="14"/>
      <c r="H203" s="214">
        <v>40.399999999999999</v>
      </c>
      <c r="I203" s="215"/>
      <c r="J203" s="14"/>
      <c r="K203" s="14"/>
      <c r="L203" s="211"/>
      <c r="M203" s="216"/>
      <c r="N203" s="217"/>
      <c r="O203" s="217"/>
      <c r="P203" s="217"/>
      <c r="Q203" s="217"/>
      <c r="R203" s="217"/>
      <c r="S203" s="217"/>
      <c r="T203" s="21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2" t="s">
        <v>213</v>
      </c>
      <c r="AU203" s="212" t="s">
        <v>91</v>
      </c>
      <c r="AV203" s="14" t="s">
        <v>91</v>
      </c>
      <c r="AW203" s="14" t="s">
        <v>3</v>
      </c>
      <c r="AX203" s="14" t="s">
        <v>87</v>
      </c>
      <c r="AY203" s="212" t="s">
        <v>205</v>
      </c>
    </row>
    <row r="204" s="2" customFormat="1" ht="24.15" customHeight="1">
      <c r="A204" s="38"/>
      <c r="B204" s="188"/>
      <c r="C204" s="189" t="s">
        <v>380</v>
      </c>
      <c r="D204" s="189" t="s">
        <v>207</v>
      </c>
      <c r="E204" s="190" t="s">
        <v>2841</v>
      </c>
      <c r="F204" s="191" t="s">
        <v>2842</v>
      </c>
      <c r="G204" s="192" t="s">
        <v>265</v>
      </c>
      <c r="H204" s="193">
        <v>12.5</v>
      </c>
      <c r="I204" s="194"/>
      <c r="J204" s="193">
        <f>ROUND(I204*H204,3)</f>
        <v>0</v>
      </c>
      <c r="K204" s="195"/>
      <c r="L204" s="39"/>
      <c r="M204" s="196" t="s">
        <v>1</v>
      </c>
      <c r="N204" s="197" t="s">
        <v>46</v>
      </c>
      <c r="O204" s="82"/>
      <c r="P204" s="198">
        <f>O204*H204</f>
        <v>0</v>
      </c>
      <c r="Q204" s="198">
        <v>0.00192542</v>
      </c>
      <c r="R204" s="198">
        <f>Q204*H204</f>
        <v>0.024067749999999999</v>
      </c>
      <c r="S204" s="198">
        <v>0</v>
      </c>
      <c r="T204" s="19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0" t="s">
        <v>211</v>
      </c>
      <c r="AT204" s="200" t="s">
        <v>207</v>
      </c>
      <c r="AU204" s="200" t="s">
        <v>91</v>
      </c>
      <c r="AY204" s="19" t="s">
        <v>205</v>
      </c>
      <c r="BE204" s="201">
        <f>IF(N204="základná",J204,0)</f>
        <v>0</v>
      </c>
      <c r="BF204" s="201">
        <f>IF(N204="znížená",J204,0)</f>
        <v>0</v>
      </c>
      <c r="BG204" s="201">
        <f>IF(N204="zákl. prenesená",J204,0)</f>
        <v>0</v>
      </c>
      <c r="BH204" s="201">
        <f>IF(N204="zníž. prenesená",J204,0)</f>
        <v>0</v>
      </c>
      <c r="BI204" s="201">
        <f>IF(N204="nulová",J204,0)</f>
        <v>0</v>
      </c>
      <c r="BJ204" s="19" t="s">
        <v>91</v>
      </c>
      <c r="BK204" s="202">
        <f>ROUND(I204*H204,3)</f>
        <v>0</v>
      </c>
      <c r="BL204" s="19" t="s">
        <v>211</v>
      </c>
      <c r="BM204" s="200" t="s">
        <v>2843</v>
      </c>
    </row>
    <row r="205" s="2" customFormat="1" ht="16.5" customHeight="1">
      <c r="A205" s="38"/>
      <c r="B205" s="188"/>
      <c r="C205" s="189" t="s">
        <v>385</v>
      </c>
      <c r="D205" s="189" t="s">
        <v>207</v>
      </c>
      <c r="E205" s="190" t="s">
        <v>2659</v>
      </c>
      <c r="F205" s="191" t="s">
        <v>2660</v>
      </c>
      <c r="G205" s="192" t="s">
        <v>284</v>
      </c>
      <c r="H205" s="193">
        <v>8.0500000000000007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46</v>
      </c>
      <c r="O205" s="82"/>
      <c r="P205" s="198">
        <f>O205*H205</f>
        <v>0</v>
      </c>
      <c r="Q205" s="198">
        <v>0.00019000000000000001</v>
      </c>
      <c r="R205" s="198">
        <f>Q205*H205</f>
        <v>0.0015295000000000003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211</v>
      </c>
      <c r="AT205" s="200" t="s">
        <v>207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2844</v>
      </c>
    </row>
    <row r="206" s="14" customFormat="1">
      <c r="A206" s="14"/>
      <c r="B206" s="211"/>
      <c r="C206" s="14"/>
      <c r="D206" s="204" t="s">
        <v>213</v>
      </c>
      <c r="E206" s="212" t="s">
        <v>1</v>
      </c>
      <c r="F206" s="213" t="s">
        <v>2845</v>
      </c>
      <c r="G206" s="14"/>
      <c r="H206" s="214">
        <v>8.0500000000000007</v>
      </c>
      <c r="I206" s="215"/>
      <c r="J206" s="14"/>
      <c r="K206" s="14"/>
      <c r="L206" s="211"/>
      <c r="M206" s="216"/>
      <c r="N206" s="217"/>
      <c r="O206" s="217"/>
      <c r="P206" s="217"/>
      <c r="Q206" s="217"/>
      <c r="R206" s="217"/>
      <c r="S206" s="217"/>
      <c r="T206" s="21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2" t="s">
        <v>213</v>
      </c>
      <c r="AU206" s="212" t="s">
        <v>91</v>
      </c>
      <c r="AV206" s="14" t="s">
        <v>91</v>
      </c>
      <c r="AW206" s="14" t="s">
        <v>33</v>
      </c>
      <c r="AX206" s="14" t="s">
        <v>80</v>
      </c>
      <c r="AY206" s="212" t="s">
        <v>205</v>
      </c>
    </row>
    <row r="207" s="15" customFormat="1">
      <c r="A207" s="15"/>
      <c r="B207" s="219"/>
      <c r="C207" s="15"/>
      <c r="D207" s="204" t="s">
        <v>213</v>
      </c>
      <c r="E207" s="220" t="s">
        <v>1</v>
      </c>
      <c r="F207" s="221" t="s">
        <v>216</v>
      </c>
      <c r="G207" s="15"/>
      <c r="H207" s="222">
        <v>8.0500000000000007</v>
      </c>
      <c r="I207" s="223"/>
      <c r="J207" s="15"/>
      <c r="K207" s="15"/>
      <c r="L207" s="219"/>
      <c r="M207" s="224"/>
      <c r="N207" s="225"/>
      <c r="O207" s="225"/>
      <c r="P207" s="225"/>
      <c r="Q207" s="225"/>
      <c r="R207" s="225"/>
      <c r="S207" s="225"/>
      <c r="T207" s="22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20" t="s">
        <v>213</v>
      </c>
      <c r="AU207" s="220" t="s">
        <v>91</v>
      </c>
      <c r="AV207" s="15" t="s">
        <v>211</v>
      </c>
      <c r="AW207" s="15" t="s">
        <v>33</v>
      </c>
      <c r="AX207" s="15" t="s">
        <v>87</v>
      </c>
      <c r="AY207" s="220" t="s">
        <v>205</v>
      </c>
    </row>
    <row r="208" s="2" customFormat="1" ht="16.5" customHeight="1">
      <c r="A208" s="38"/>
      <c r="B208" s="188"/>
      <c r="C208" s="189" t="s">
        <v>390</v>
      </c>
      <c r="D208" s="189" t="s">
        <v>207</v>
      </c>
      <c r="E208" s="190" t="s">
        <v>2663</v>
      </c>
      <c r="F208" s="191" t="s">
        <v>2664</v>
      </c>
      <c r="G208" s="192" t="s">
        <v>284</v>
      </c>
      <c r="H208" s="193">
        <v>7.8620000000000001</v>
      </c>
      <c r="I208" s="194"/>
      <c r="J208" s="193">
        <f>ROUND(I208*H208,3)</f>
        <v>0</v>
      </c>
      <c r="K208" s="195"/>
      <c r="L208" s="39"/>
      <c r="M208" s="196" t="s">
        <v>1</v>
      </c>
      <c r="N208" s="197" t="s">
        <v>46</v>
      </c>
      <c r="O208" s="82"/>
      <c r="P208" s="198">
        <f>O208*H208</f>
        <v>0</v>
      </c>
      <c r="Q208" s="198">
        <v>0.00040000000000000002</v>
      </c>
      <c r="R208" s="198">
        <f>Q208*H208</f>
        <v>0.0031448000000000001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211</v>
      </c>
      <c r="AT208" s="200" t="s">
        <v>207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2846</v>
      </c>
    </row>
    <row r="209" s="14" customFormat="1">
      <c r="A209" s="14"/>
      <c r="B209" s="211"/>
      <c r="C209" s="14"/>
      <c r="D209" s="204" t="s">
        <v>213</v>
      </c>
      <c r="E209" s="212" t="s">
        <v>1</v>
      </c>
      <c r="F209" s="213" t="s">
        <v>2847</v>
      </c>
      <c r="G209" s="14"/>
      <c r="H209" s="214">
        <v>7.8620000000000001</v>
      </c>
      <c r="I209" s="215"/>
      <c r="J209" s="14"/>
      <c r="K209" s="14"/>
      <c r="L209" s="211"/>
      <c r="M209" s="216"/>
      <c r="N209" s="217"/>
      <c r="O209" s="217"/>
      <c r="P209" s="217"/>
      <c r="Q209" s="217"/>
      <c r="R209" s="217"/>
      <c r="S209" s="217"/>
      <c r="T209" s="21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2" t="s">
        <v>213</v>
      </c>
      <c r="AU209" s="212" t="s">
        <v>91</v>
      </c>
      <c r="AV209" s="14" t="s">
        <v>91</v>
      </c>
      <c r="AW209" s="14" t="s">
        <v>33</v>
      </c>
      <c r="AX209" s="14" t="s">
        <v>80</v>
      </c>
      <c r="AY209" s="212" t="s">
        <v>205</v>
      </c>
    </row>
    <row r="210" s="15" customFormat="1">
      <c r="A210" s="15"/>
      <c r="B210" s="219"/>
      <c r="C210" s="15"/>
      <c r="D210" s="204" t="s">
        <v>213</v>
      </c>
      <c r="E210" s="220" t="s">
        <v>1</v>
      </c>
      <c r="F210" s="221" t="s">
        <v>216</v>
      </c>
      <c r="G210" s="15"/>
      <c r="H210" s="222">
        <v>7.8620000000000001</v>
      </c>
      <c r="I210" s="223"/>
      <c r="J210" s="15"/>
      <c r="K210" s="15"/>
      <c r="L210" s="219"/>
      <c r="M210" s="224"/>
      <c r="N210" s="225"/>
      <c r="O210" s="225"/>
      <c r="P210" s="225"/>
      <c r="Q210" s="225"/>
      <c r="R210" s="225"/>
      <c r="S210" s="225"/>
      <c r="T210" s="22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20" t="s">
        <v>213</v>
      </c>
      <c r="AU210" s="220" t="s">
        <v>91</v>
      </c>
      <c r="AV210" s="15" t="s">
        <v>211</v>
      </c>
      <c r="AW210" s="15" t="s">
        <v>33</v>
      </c>
      <c r="AX210" s="15" t="s">
        <v>87</v>
      </c>
      <c r="AY210" s="220" t="s">
        <v>205</v>
      </c>
    </row>
    <row r="211" s="2" customFormat="1" ht="24.15" customHeight="1">
      <c r="A211" s="38"/>
      <c r="B211" s="188"/>
      <c r="C211" s="189" t="s">
        <v>395</v>
      </c>
      <c r="D211" s="189" t="s">
        <v>207</v>
      </c>
      <c r="E211" s="190" t="s">
        <v>2667</v>
      </c>
      <c r="F211" s="191" t="s">
        <v>2668</v>
      </c>
      <c r="G211" s="192" t="s">
        <v>284</v>
      </c>
      <c r="H211" s="193">
        <v>15.912000000000001</v>
      </c>
      <c r="I211" s="194"/>
      <c r="J211" s="193">
        <f>ROUND(I211*H211,3)</f>
        <v>0</v>
      </c>
      <c r="K211" s="195"/>
      <c r="L211" s="39"/>
      <c r="M211" s="196" t="s">
        <v>1</v>
      </c>
      <c r="N211" s="197" t="s">
        <v>46</v>
      </c>
      <c r="O211" s="82"/>
      <c r="P211" s="198">
        <f>O211*H211</f>
        <v>0</v>
      </c>
      <c r="Q211" s="198">
        <v>0.00036999999999999999</v>
      </c>
      <c r="R211" s="198">
        <f>Q211*H211</f>
        <v>0.0058874399999999999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211</v>
      </c>
      <c r="AT211" s="200" t="s">
        <v>207</v>
      </c>
      <c r="AU211" s="200" t="s">
        <v>91</v>
      </c>
      <c r="AY211" s="19" t="s">
        <v>205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91</v>
      </c>
      <c r="BK211" s="202">
        <f>ROUND(I211*H211,3)</f>
        <v>0</v>
      </c>
      <c r="BL211" s="19" t="s">
        <v>211</v>
      </c>
      <c r="BM211" s="200" t="s">
        <v>2848</v>
      </c>
    </row>
    <row r="212" s="14" customFormat="1">
      <c r="A212" s="14"/>
      <c r="B212" s="211"/>
      <c r="C212" s="14"/>
      <c r="D212" s="204" t="s">
        <v>213</v>
      </c>
      <c r="E212" s="212" t="s">
        <v>1</v>
      </c>
      <c r="F212" s="213" t="s">
        <v>2849</v>
      </c>
      <c r="G212" s="14"/>
      <c r="H212" s="214">
        <v>15.912000000000001</v>
      </c>
      <c r="I212" s="215"/>
      <c r="J212" s="14"/>
      <c r="K212" s="14"/>
      <c r="L212" s="211"/>
      <c r="M212" s="216"/>
      <c r="N212" s="217"/>
      <c r="O212" s="217"/>
      <c r="P212" s="217"/>
      <c r="Q212" s="217"/>
      <c r="R212" s="217"/>
      <c r="S212" s="217"/>
      <c r="T212" s="21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12" t="s">
        <v>213</v>
      </c>
      <c r="AU212" s="212" t="s">
        <v>91</v>
      </c>
      <c r="AV212" s="14" t="s">
        <v>91</v>
      </c>
      <c r="AW212" s="14" t="s">
        <v>33</v>
      </c>
      <c r="AX212" s="14" t="s">
        <v>80</v>
      </c>
      <c r="AY212" s="212" t="s">
        <v>205</v>
      </c>
    </row>
    <row r="213" s="15" customFormat="1">
      <c r="A213" s="15"/>
      <c r="B213" s="219"/>
      <c r="C213" s="15"/>
      <c r="D213" s="204" t="s">
        <v>213</v>
      </c>
      <c r="E213" s="220" t="s">
        <v>1</v>
      </c>
      <c r="F213" s="221" t="s">
        <v>216</v>
      </c>
      <c r="G213" s="15"/>
      <c r="H213" s="222">
        <v>15.912000000000001</v>
      </c>
      <c r="I213" s="223"/>
      <c r="J213" s="15"/>
      <c r="K213" s="15"/>
      <c r="L213" s="219"/>
      <c r="M213" s="224"/>
      <c r="N213" s="225"/>
      <c r="O213" s="225"/>
      <c r="P213" s="225"/>
      <c r="Q213" s="225"/>
      <c r="R213" s="225"/>
      <c r="S213" s="225"/>
      <c r="T213" s="22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20" t="s">
        <v>213</v>
      </c>
      <c r="AU213" s="220" t="s">
        <v>91</v>
      </c>
      <c r="AV213" s="15" t="s">
        <v>211</v>
      </c>
      <c r="AW213" s="15" t="s">
        <v>33</v>
      </c>
      <c r="AX213" s="15" t="s">
        <v>87</v>
      </c>
      <c r="AY213" s="220" t="s">
        <v>205</v>
      </c>
    </row>
    <row r="214" s="12" customFormat="1" ht="22.8" customHeight="1">
      <c r="A214" s="12"/>
      <c r="B214" s="175"/>
      <c r="C214" s="12"/>
      <c r="D214" s="176" t="s">
        <v>79</v>
      </c>
      <c r="E214" s="186" t="s">
        <v>899</v>
      </c>
      <c r="F214" s="186" t="s">
        <v>947</v>
      </c>
      <c r="G214" s="12"/>
      <c r="H214" s="12"/>
      <c r="I214" s="178"/>
      <c r="J214" s="187">
        <f>BK214</f>
        <v>0</v>
      </c>
      <c r="K214" s="12"/>
      <c r="L214" s="175"/>
      <c r="M214" s="180"/>
      <c r="N214" s="181"/>
      <c r="O214" s="181"/>
      <c r="P214" s="182">
        <f>P215</f>
        <v>0</v>
      </c>
      <c r="Q214" s="181"/>
      <c r="R214" s="182">
        <f>R215</f>
        <v>0</v>
      </c>
      <c r="S214" s="181"/>
      <c r="T214" s="183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6" t="s">
        <v>87</v>
      </c>
      <c r="AT214" s="184" t="s">
        <v>79</v>
      </c>
      <c r="AU214" s="184" t="s">
        <v>87</v>
      </c>
      <c r="AY214" s="176" t="s">
        <v>205</v>
      </c>
      <c r="BK214" s="185">
        <f>BK215</f>
        <v>0</v>
      </c>
    </row>
    <row r="215" s="2" customFormat="1" ht="37.8" customHeight="1">
      <c r="A215" s="38"/>
      <c r="B215" s="188"/>
      <c r="C215" s="189" t="s">
        <v>401</v>
      </c>
      <c r="D215" s="189" t="s">
        <v>207</v>
      </c>
      <c r="E215" s="190" t="s">
        <v>2850</v>
      </c>
      <c r="F215" s="191" t="s">
        <v>2851</v>
      </c>
      <c r="G215" s="192" t="s">
        <v>313</v>
      </c>
      <c r="H215" s="193">
        <v>44.856999999999999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211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2852</v>
      </c>
    </row>
    <row r="216" s="12" customFormat="1" ht="25.92" customHeight="1">
      <c r="A216" s="12"/>
      <c r="B216" s="175"/>
      <c r="C216" s="12"/>
      <c r="D216" s="176" t="s">
        <v>79</v>
      </c>
      <c r="E216" s="177" t="s">
        <v>952</v>
      </c>
      <c r="F216" s="177" t="s">
        <v>953</v>
      </c>
      <c r="G216" s="12"/>
      <c r="H216" s="12"/>
      <c r="I216" s="178"/>
      <c r="J216" s="179">
        <f>BK216</f>
        <v>0</v>
      </c>
      <c r="K216" s="12"/>
      <c r="L216" s="175"/>
      <c r="M216" s="180"/>
      <c r="N216" s="181"/>
      <c r="O216" s="181"/>
      <c r="P216" s="182">
        <f>P217+P227+P232+P238</f>
        <v>0</v>
      </c>
      <c r="Q216" s="181"/>
      <c r="R216" s="182">
        <f>R217+R227+R232+R238</f>
        <v>0.21223700182000002</v>
      </c>
      <c r="S216" s="181"/>
      <c r="T216" s="183">
        <f>T217+T227+T232+T238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76" t="s">
        <v>91</v>
      </c>
      <c r="AT216" s="184" t="s">
        <v>79</v>
      </c>
      <c r="AU216" s="184" t="s">
        <v>80</v>
      </c>
      <c r="AY216" s="176" t="s">
        <v>205</v>
      </c>
      <c r="BK216" s="185">
        <f>BK217+BK227+BK232+BK238</f>
        <v>0</v>
      </c>
    </row>
    <row r="217" s="12" customFormat="1" ht="22.8" customHeight="1">
      <c r="A217" s="12"/>
      <c r="B217" s="175"/>
      <c r="C217" s="12"/>
      <c r="D217" s="176" t="s">
        <v>79</v>
      </c>
      <c r="E217" s="186" t="s">
        <v>954</v>
      </c>
      <c r="F217" s="186" t="s">
        <v>955</v>
      </c>
      <c r="G217" s="12"/>
      <c r="H217" s="12"/>
      <c r="I217" s="178"/>
      <c r="J217" s="187">
        <f>BK217</f>
        <v>0</v>
      </c>
      <c r="K217" s="12"/>
      <c r="L217" s="175"/>
      <c r="M217" s="180"/>
      <c r="N217" s="181"/>
      <c r="O217" s="181"/>
      <c r="P217" s="182">
        <f>SUM(P218:P226)</f>
        <v>0</v>
      </c>
      <c r="Q217" s="181"/>
      <c r="R217" s="182">
        <f>SUM(R218:R226)</f>
        <v>0.16858530182000003</v>
      </c>
      <c r="S217" s="181"/>
      <c r="T217" s="183">
        <f>SUM(T218:T226)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6" t="s">
        <v>91</v>
      </c>
      <c r="AT217" s="184" t="s">
        <v>79</v>
      </c>
      <c r="AU217" s="184" t="s">
        <v>87</v>
      </c>
      <c r="AY217" s="176" t="s">
        <v>205</v>
      </c>
      <c r="BK217" s="185">
        <f>SUM(BK218:BK226)</f>
        <v>0</v>
      </c>
    </row>
    <row r="218" s="2" customFormat="1" ht="24.15" customHeight="1">
      <c r="A218" s="38"/>
      <c r="B218" s="188"/>
      <c r="C218" s="189" t="s">
        <v>408</v>
      </c>
      <c r="D218" s="189" t="s">
        <v>207</v>
      </c>
      <c r="E218" s="190" t="s">
        <v>967</v>
      </c>
      <c r="F218" s="191" t="s">
        <v>968</v>
      </c>
      <c r="G218" s="192" t="s">
        <v>265</v>
      </c>
      <c r="H218" s="193">
        <v>28.106999999999999</v>
      </c>
      <c r="I218" s="194"/>
      <c r="J218" s="193">
        <f>ROUND(I218*H218,3)</f>
        <v>0</v>
      </c>
      <c r="K218" s="195"/>
      <c r="L218" s="39"/>
      <c r="M218" s="196" t="s">
        <v>1</v>
      </c>
      <c r="N218" s="197" t="s">
        <v>46</v>
      </c>
      <c r="O218" s="8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299</v>
      </c>
      <c r="AT218" s="200" t="s">
        <v>207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299</v>
      </c>
      <c r="BM218" s="200" t="s">
        <v>2853</v>
      </c>
    </row>
    <row r="219" s="14" customFormat="1">
      <c r="A219" s="14"/>
      <c r="B219" s="211"/>
      <c r="C219" s="14"/>
      <c r="D219" s="204" t="s">
        <v>213</v>
      </c>
      <c r="E219" s="212" t="s">
        <v>1</v>
      </c>
      <c r="F219" s="213" t="s">
        <v>2854</v>
      </c>
      <c r="G219" s="14"/>
      <c r="H219" s="214">
        <v>28.106999999999999</v>
      </c>
      <c r="I219" s="215"/>
      <c r="J219" s="14"/>
      <c r="K219" s="14"/>
      <c r="L219" s="211"/>
      <c r="M219" s="216"/>
      <c r="N219" s="217"/>
      <c r="O219" s="217"/>
      <c r="P219" s="217"/>
      <c r="Q219" s="217"/>
      <c r="R219" s="217"/>
      <c r="S219" s="217"/>
      <c r="T219" s="21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2" t="s">
        <v>213</v>
      </c>
      <c r="AU219" s="212" t="s">
        <v>91</v>
      </c>
      <c r="AV219" s="14" t="s">
        <v>91</v>
      </c>
      <c r="AW219" s="14" t="s">
        <v>33</v>
      </c>
      <c r="AX219" s="14" t="s">
        <v>80</v>
      </c>
      <c r="AY219" s="212" t="s">
        <v>205</v>
      </c>
    </row>
    <row r="220" s="15" customFormat="1">
      <c r="A220" s="15"/>
      <c r="B220" s="219"/>
      <c r="C220" s="15"/>
      <c r="D220" s="204" t="s">
        <v>213</v>
      </c>
      <c r="E220" s="220" t="s">
        <v>1</v>
      </c>
      <c r="F220" s="221" t="s">
        <v>216</v>
      </c>
      <c r="G220" s="15"/>
      <c r="H220" s="222">
        <v>28.106999999999999</v>
      </c>
      <c r="I220" s="223"/>
      <c r="J220" s="15"/>
      <c r="K220" s="15"/>
      <c r="L220" s="219"/>
      <c r="M220" s="224"/>
      <c r="N220" s="225"/>
      <c r="O220" s="225"/>
      <c r="P220" s="225"/>
      <c r="Q220" s="225"/>
      <c r="R220" s="225"/>
      <c r="S220" s="225"/>
      <c r="T220" s="22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20" t="s">
        <v>213</v>
      </c>
      <c r="AU220" s="220" t="s">
        <v>91</v>
      </c>
      <c r="AV220" s="15" t="s">
        <v>211</v>
      </c>
      <c r="AW220" s="15" t="s">
        <v>33</v>
      </c>
      <c r="AX220" s="15" t="s">
        <v>87</v>
      </c>
      <c r="AY220" s="220" t="s">
        <v>205</v>
      </c>
    </row>
    <row r="221" s="2" customFormat="1" ht="16.5" customHeight="1">
      <c r="A221" s="38"/>
      <c r="B221" s="188"/>
      <c r="C221" s="227" t="s">
        <v>414</v>
      </c>
      <c r="D221" s="227" t="s">
        <v>276</v>
      </c>
      <c r="E221" s="228" t="s">
        <v>962</v>
      </c>
      <c r="F221" s="229" t="s">
        <v>963</v>
      </c>
      <c r="G221" s="230" t="s">
        <v>313</v>
      </c>
      <c r="H221" s="231">
        <v>0.01</v>
      </c>
      <c r="I221" s="232"/>
      <c r="J221" s="231">
        <f>ROUND(I221*H221,3)</f>
        <v>0</v>
      </c>
      <c r="K221" s="233"/>
      <c r="L221" s="234"/>
      <c r="M221" s="235" t="s">
        <v>1</v>
      </c>
      <c r="N221" s="236" t="s">
        <v>46</v>
      </c>
      <c r="O221" s="82"/>
      <c r="P221" s="198">
        <f>O221*H221</f>
        <v>0</v>
      </c>
      <c r="Q221" s="198">
        <v>1</v>
      </c>
      <c r="R221" s="198">
        <f>Q221*H221</f>
        <v>0.01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401</v>
      </c>
      <c r="AT221" s="200" t="s">
        <v>276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299</v>
      </c>
      <c r="BM221" s="200" t="s">
        <v>2855</v>
      </c>
    </row>
    <row r="222" s="14" customFormat="1">
      <c r="A222" s="14"/>
      <c r="B222" s="211"/>
      <c r="C222" s="14"/>
      <c r="D222" s="204" t="s">
        <v>213</v>
      </c>
      <c r="E222" s="14"/>
      <c r="F222" s="213" t="s">
        <v>2856</v>
      </c>
      <c r="G222" s="14"/>
      <c r="H222" s="214">
        <v>0.01</v>
      </c>
      <c r="I222" s="215"/>
      <c r="J222" s="14"/>
      <c r="K222" s="14"/>
      <c r="L222" s="211"/>
      <c r="M222" s="216"/>
      <c r="N222" s="217"/>
      <c r="O222" s="217"/>
      <c r="P222" s="217"/>
      <c r="Q222" s="217"/>
      <c r="R222" s="217"/>
      <c r="S222" s="217"/>
      <c r="T222" s="21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2" t="s">
        <v>213</v>
      </c>
      <c r="AU222" s="212" t="s">
        <v>91</v>
      </c>
      <c r="AV222" s="14" t="s">
        <v>91</v>
      </c>
      <c r="AW222" s="14" t="s">
        <v>3</v>
      </c>
      <c r="AX222" s="14" t="s">
        <v>87</v>
      </c>
      <c r="AY222" s="212" t="s">
        <v>205</v>
      </c>
    </row>
    <row r="223" s="2" customFormat="1" ht="24.15" customHeight="1">
      <c r="A223" s="38"/>
      <c r="B223" s="188"/>
      <c r="C223" s="189" t="s">
        <v>419</v>
      </c>
      <c r="D223" s="189" t="s">
        <v>207</v>
      </c>
      <c r="E223" s="190" t="s">
        <v>993</v>
      </c>
      <c r="F223" s="191" t="s">
        <v>994</v>
      </c>
      <c r="G223" s="192" t="s">
        <v>265</v>
      </c>
      <c r="H223" s="193">
        <v>28.106999999999999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46</v>
      </c>
      <c r="O223" s="82"/>
      <c r="P223" s="198">
        <f>O223*H223</f>
        <v>0</v>
      </c>
      <c r="Q223" s="198">
        <v>0.00054226000000000003</v>
      </c>
      <c r="R223" s="198">
        <f>Q223*H223</f>
        <v>0.015241301820000001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299</v>
      </c>
      <c r="AT223" s="200" t="s">
        <v>207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299</v>
      </c>
      <c r="BM223" s="200" t="s">
        <v>2857</v>
      </c>
    </row>
    <row r="224" s="2" customFormat="1" ht="24.15" customHeight="1">
      <c r="A224" s="38"/>
      <c r="B224" s="188"/>
      <c r="C224" s="227" t="s">
        <v>423</v>
      </c>
      <c r="D224" s="227" t="s">
        <v>276</v>
      </c>
      <c r="E224" s="228" t="s">
        <v>2858</v>
      </c>
      <c r="F224" s="229" t="s">
        <v>2859</v>
      </c>
      <c r="G224" s="230" t="s">
        <v>265</v>
      </c>
      <c r="H224" s="231">
        <v>33.728000000000002</v>
      </c>
      <c r="I224" s="232"/>
      <c r="J224" s="231">
        <f>ROUND(I224*H224,3)</f>
        <v>0</v>
      </c>
      <c r="K224" s="233"/>
      <c r="L224" s="234"/>
      <c r="M224" s="235" t="s">
        <v>1</v>
      </c>
      <c r="N224" s="236" t="s">
        <v>46</v>
      </c>
      <c r="O224" s="82"/>
      <c r="P224" s="198">
        <f>O224*H224</f>
        <v>0</v>
      </c>
      <c r="Q224" s="198">
        <v>0.0042500000000000003</v>
      </c>
      <c r="R224" s="198">
        <f>Q224*H224</f>
        <v>0.14334400000000003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401</v>
      </c>
      <c r="AT224" s="200" t="s">
        <v>276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299</v>
      </c>
      <c r="BM224" s="200" t="s">
        <v>2860</v>
      </c>
    </row>
    <row r="225" s="14" customFormat="1">
      <c r="A225" s="14"/>
      <c r="B225" s="211"/>
      <c r="C225" s="14"/>
      <c r="D225" s="204" t="s">
        <v>213</v>
      </c>
      <c r="E225" s="14"/>
      <c r="F225" s="213" t="s">
        <v>2861</v>
      </c>
      <c r="G225" s="14"/>
      <c r="H225" s="214">
        <v>33.728000000000002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</v>
      </c>
      <c r="AX225" s="14" t="s">
        <v>87</v>
      </c>
      <c r="AY225" s="212" t="s">
        <v>205</v>
      </c>
    </row>
    <row r="226" s="2" customFormat="1" ht="24.15" customHeight="1">
      <c r="A226" s="38"/>
      <c r="B226" s="188"/>
      <c r="C226" s="189" t="s">
        <v>443</v>
      </c>
      <c r="D226" s="189" t="s">
        <v>207</v>
      </c>
      <c r="E226" s="190" t="s">
        <v>2704</v>
      </c>
      <c r="F226" s="191" t="s">
        <v>2705</v>
      </c>
      <c r="G226" s="192" t="s">
        <v>313</v>
      </c>
      <c r="H226" s="193">
        <v>0.16900000000000001</v>
      </c>
      <c r="I226" s="194"/>
      <c r="J226" s="193">
        <f>ROUND(I226*H226,3)</f>
        <v>0</v>
      </c>
      <c r="K226" s="195"/>
      <c r="L226" s="39"/>
      <c r="M226" s="196" t="s">
        <v>1</v>
      </c>
      <c r="N226" s="197" t="s">
        <v>46</v>
      </c>
      <c r="O226" s="8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0" t="s">
        <v>299</v>
      </c>
      <c r="AT226" s="200" t="s">
        <v>207</v>
      </c>
      <c r="AU226" s="200" t="s">
        <v>91</v>
      </c>
      <c r="AY226" s="19" t="s">
        <v>205</v>
      </c>
      <c r="BE226" s="201">
        <f>IF(N226="základná",J226,0)</f>
        <v>0</v>
      </c>
      <c r="BF226" s="201">
        <f>IF(N226="znížená",J226,0)</f>
        <v>0</v>
      </c>
      <c r="BG226" s="201">
        <f>IF(N226="zákl. prenesená",J226,0)</f>
        <v>0</v>
      </c>
      <c r="BH226" s="201">
        <f>IF(N226="zníž. prenesená",J226,0)</f>
        <v>0</v>
      </c>
      <c r="BI226" s="201">
        <f>IF(N226="nulová",J226,0)</f>
        <v>0</v>
      </c>
      <c r="BJ226" s="19" t="s">
        <v>91</v>
      </c>
      <c r="BK226" s="202">
        <f>ROUND(I226*H226,3)</f>
        <v>0</v>
      </c>
      <c r="BL226" s="19" t="s">
        <v>299</v>
      </c>
      <c r="BM226" s="200" t="s">
        <v>2862</v>
      </c>
    </row>
    <row r="227" s="12" customFormat="1" ht="22.8" customHeight="1">
      <c r="A227" s="12"/>
      <c r="B227" s="175"/>
      <c r="C227" s="12"/>
      <c r="D227" s="176" t="s">
        <v>79</v>
      </c>
      <c r="E227" s="186" t="s">
        <v>2863</v>
      </c>
      <c r="F227" s="186" t="s">
        <v>2864</v>
      </c>
      <c r="G227" s="12"/>
      <c r="H227" s="12"/>
      <c r="I227" s="178"/>
      <c r="J227" s="187">
        <f>BK227</f>
        <v>0</v>
      </c>
      <c r="K227" s="12"/>
      <c r="L227" s="175"/>
      <c r="M227" s="180"/>
      <c r="N227" s="181"/>
      <c r="O227" s="181"/>
      <c r="P227" s="182">
        <f>SUM(P228:P231)</f>
        <v>0</v>
      </c>
      <c r="Q227" s="181"/>
      <c r="R227" s="182">
        <f>SUM(R228:R231)</f>
        <v>0.0018900000000000002</v>
      </c>
      <c r="S227" s="181"/>
      <c r="T227" s="183">
        <f>SUM(T228:T231)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6" t="s">
        <v>91</v>
      </c>
      <c r="AT227" s="184" t="s">
        <v>79</v>
      </c>
      <c r="AU227" s="184" t="s">
        <v>87</v>
      </c>
      <c r="AY227" s="176" t="s">
        <v>205</v>
      </c>
      <c r="BK227" s="185">
        <f>SUM(BK228:BK231)</f>
        <v>0</v>
      </c>
    </row>
    <row r="228" s="2" customFormat="1" ht="21.75" customHeight="1">
      <c r="A228" s="38"/>
      <c r="B228" s="188"/>
      <c r="C228" s="189" t="s">
        <v>461</v>
      </c>
      <c r="D228" s="189" t="s">
        <v>207</v>
      </c>
      <c r="E228" s="190" t="s">
        <v>2865</v>
      </c>
      <c r="F228" s="191" t="s">
        <v>2866</v>
      </c>
      <c r="G228" s="192" t="s">
        <v>284</v>
      </c>
      <c r="H228" s="193">
        <v>3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46</v>
      </c>
      <c r="O228" s="82"/>
      <c r="P228" s="198">
        <f>O228*H228</f>
        <v>0</v>
      </c>
      <c r="Q228" s="198">
        <v>0.00063000000000000003</v>
      </c>
      <c r="R228" s="198">
        <f>Q228*H228</f>
        <v>0.0018900000000000002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299</v>
      </c>
      <c r="AT228" s="200" t="s">
        <v>207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299</v>
      </c>
      <c r="BM228" s="200" t="s">
        <v>2867</v>
      </c>
    </row>
    <row r="229" s="14" customFormat="1">
      <c r="A229" s="14"/>
      <c r="B229" s="211"/>
      <c r="C229" s="14"/>
      <c r="D229" s="204" t="s">
        <v>213</v>
      </c>
      <c r="E229" s="212" t="s">
        <v>1</v>
      </c>
      <c r="F229" s="213" t="s">
        <v>2868</v>
      </c>
      <c r="G229" s="14"/>
      <c r="H229" s="214">
        <v>3</v>
      </c>
      <c r="I229" s="215"/>
      <c r="J229" s="14"/>
      <c r="K229" s="14"/>
      <c r="L229" s="211"/>
      <c r="M229" s="216"/>
      <c r="N229" s="217"/>
      <c r="O229" s="217"/>
      <c r="P229" s="217"/>
      <c r="Q229" s="217"/>
      <c r="R229" s="217"/>
      <c r="S229" s="217"/>
      <c r="T229" s="21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2" t="s">
        <v>213</v>
      </c>
      <c r="AU229" s="212" t="s">
        <v>91</v>
      </c>
      <c r="AV229" s="14" t="s">
        <v>91</v>
      </c>
      <c r="AW229" s="14" t="s">
        <v>33</v>
      </c>
      <c r="AX229" s="14" t="s">
        <v>80</v>
      </c>
      <c r="AY229" s="212" t="s">
        <v>205</v>
      </c>
    </row>
    <row r="230" s="15" customFormat="1">
      <c r="A230" s="15"/>
      <c r="B230" s="219"/>
      <c r="C230" s="15"/>
      <c r="D230" s="204" t="s">
        <v>213</v>
      </c>
      <c r="E230" s="220" t="s">
        <v>1</v>
      </c>
      <c r="F230" s="221" t="s">
        <v>216</v>
      </c>
      <c r="G230" s="15"/>
      <c r="H230" s="222">
        <v>3</v>
      </c>
      <c r="I230" s="223"/>
      <c r="J230" s="15"/>
      <c r="K230" s="15"/>
      <c r="L230" s="219"/>
      <c r="M230" s="224"/>
      <c r="N230" s="225"/>
      <c r="O230" s="225"/>
      <c r="P230" s="225"/>
      <c r="Q230" s="225"/>
      <c r="R230" s="225"/>
      <c r="S230" s="225"/>
      <c r="T230" s="22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20" t="s">
        <v>213</v>
      </c>
      <c r="AU230" s="220" t="s">
        <v>91</v>
      </c>
      <c r="AV230" s="15" t="s">
        <v>211</v>
      </c>
      <c r="AW230" s="15" t="s">
        <v>33</v>
      </c>
      <c r="AX230" s="15" t="s">
        <v>87</v>
      </c>
      <c r="AY230" s="220" t="s">
        <v>205</v>
      </c>
    </row>
    <row r="231" s="2" customFormat="1" ht="24.15" customHeight="1">
      <c r="A231" s="38"/>
      <c r="B231" s="188"/>
      <c r="C231" s="189" t="s">
        <v>465</v>
      </c>
      <c r="D231" s="189" t="s">
        <v>207</v>
      </c>
      <c r="E231" s="190" t="s">
        <v>2869</v>
      </c>
      <c r="F231" s="191" t="s">
        <v>2870</v>
      </c>
      <c r="G231" s="192" t="s">
        <v>313</v>
      </c>
      <c r="H231" s="193">
        <v>0.002</v>
      </c>
      <c r="I231" s="194"/>
      <c r="J231" s="193">
        <f>ROUND(I231*H231,3)</f>
        <v>0</v>
      </c>
      <c r="K231" s="195"/>
      <c r="L231" s="39"/>
      <c r="M231" s="196" t="s">
        <v>1</v>
      </c>
      <c r="N231" s="197" t="s">
        <v>46</v>
      </c>
      <c r="O231" s="82"/>
      <c r="P231" s="198">
        <f>O231*H231</f>
        <v>0</v>
      </c>
      <c r="Q231" s="198">
        <v>0</v>
      </c>
      <c r="R231" s="198">
        <f>Q231*H231</f>
        <v>0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299</v>
      </c>
      <c r="AT231" s="200" t="s">
        <v>207</v>
      </c>
      <c r="AU231" s="200" t="s">
        <v>91</v>
      </c>
      <c r="AY231" s="19" t="s">
        <v>205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91</v>
      </c>
      <c r="BK231" s="202">
        <f>ROUND(I231*H231,3)</f>
        <v>0</v>
      </c>
      <c r="BL231" s="19" t="s">
        <v>299</v>
      </c>
      <c r="BM231" s="200" t="s">
        <v>2871</v>
      </c>
    </row>
    <row r="232" s="12" customFormat="1" ht="22.8" customHeight="1">
      <c r="A232" s="12"/>
      <c r="B232" s="175"/>
      <c r="C232" s="12"/>
      <c r="D232" s="176" t="s">
        <v>79</v>
      </c>
      <c r="E232" s="186" t="s">
        <v>1264</v>
      </c>
      <c r="F232" s="186" t="s">
        <v>1265</v>
      </c>
      <c r="G232" s="12"/>
      <c r="H232" s="12"/>
      <c r="I232" s="178"/>
      <c r="J232" s="187">
        <f>BK232</f>
        <v>0</v>
      </c>
      <c r="K232" s="12"/>
      <c r="L232" s="175"/>
      <c r="M232" s="180"/>
      <c r="N232" s="181"/>
      <c r="O232" s="181"/>
      <c r="P232" s="182">
        <f>SUM(P233:P237)</f>
        <v>0</v>
      </c>
      <c r="Q232" s="181"/>
      <c r="R232" s="182">
        <f>SUM(R233:R237)</f>
        <v>0.041711699999999997</v>
      </c>
      <c r="S232" s="181"/>
      <c r="T232" s="183">
        <f>SUM(T233:T237)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6" t="s">
        <v>91</v>
      </c>
      <c r="AT232" s="184" t="s">
        <v>79</v>
      </c>
      <c r="AU232" s="184" t="s">
        <v>87</v>
      </c>
      <c r="AY232" s="176" t="s">
        <v>205</v>
      </c>
      <c r="BK232" s="185">
        <f>SUM(BK233:BK237)</f>
        <v>0</v>
      </c>
    </row>
    <row r="233" s="2" customFormat="1" ht="24.15" customHeight="1">
      <c r="A233" s="38"/>
      <c r="B233" s="188"/>
      <c r="C233" s="189" t="s">
        <v>470</v>
      </c>
      <c r="D233" s="189" t="s">
        <v>207</v>
      </c>
      <c r="E233" s="190" t="s">
        <v>2872</v>
      </c>
      <c r="F233" s="191" t="s">
        <v>2873</v>
      </c>
      <c r="G233" s="192" t="s">
        <v>284</v>
      </c>
      <c r="H233" s="193">
        <v>8.5299999999999994</v>
      </c>
      <c r="I233" s="194"/>
      <c r="J233" s="193">
        <f>ROUND(I233*H233,3)</f>
        <v>0</v>
      </c>
      <c r="K233" s="195"/>
      <c r="L233" s="39"/>
      <c r="M233" s="196" t="s">
        <v>1</v>
      </c>
      <c r="N233" s="197" t="s">
        <v>46</v>
      </c>
      <c r="O233" s="82"/>
      <c r="P233" s="198">
        <f>O233*H233</f>
        <v>0</v>
      </c>
      <c r="Q233" s="198">
        <v>0.0048900000000000002</v>
      </c>
      <c r="R233" s="198">
        <f>Q233*H233</f>
        <v>0.041711699999999997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299</v>
      </c>
      <c r="AT233" s="200" t="s">
        <v>207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299</v>
      </c>
      <c r="BM233" s="200" t="s">
        <v>2874</v>
      </c>
    </row>
    <row r="234" s="13" customFormat="1">
      <c r="A234" s="13"/>
      <c r="B234" s="203"/>
      <c r="C234" s="13"/>
      <c r="D234" s="204" t="s">
        <v>213</v>
      </c>
      <c r="E234" s="205" t="s">
        <v>1</v>
      </c>
      <c r="F234" s="206" t="s">
        <v>1270</v>
      </c>
      <c r="G234" s="13"/>
      <c r="H234" s="205" t="s">
        <v>1</v>
      </c>
      <c r="I234" s="207"/>
      <c r="J234" s="13"/>
      <c r="K234" s="13"/>
      <c r="L234" s="203"/>
      <c r="M234" s="208"/>
      <c r="N234" s="209"/>
      <c r="O234" s="209"/>
      <c r="P234" s="209"/>
      <c r="Q234" s="209"/>
      <c r="R234" s="209"/>
      <c r="S234" s="209"/>
      <c r="T234" s="21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5" t="s">
        <v>213</v>
      </c>
      <c r="AU234" s="205" t="s">
        <v>91</v>
      </c>
      <c r="AV234" s="13" t="s">
        <v>87</v>
      </c>
      <c r="AW234" s="13" t="s">
        <v>33</v>
      </c>
      <c r="AX234" s="13" t="s">
        <v>80</v>
      </c>
      <c r="AY234" s="205" t="s">
        <v>205</v>
      </c>
    </row>
    <row r="235" s="14" customFormat="1">
      <c r="A235" s="14"/>
      <c r="B235" s="211"/>
      <c r="C235" s="14"/>
      <c r="D235" s="204" t="s">
        <v>213</v>
      </c>
      <c r="E235" s="212" t="s">
        <v>1</v>
      </c>
      <c r="F235" s="213" t="s">
        <v>2875</v>
      </c>
      <c r="G235" s="14"/>
      <c r="H235" s="214">
        <v>8.5299999999999994</v>
      </c>
      <c r="I235" s="215"/>
      <c r="J235" s="14"/>
      <c r="K235" s="14"/>
      <c r="L235" s="211"/>
      <c r="M235" s="216"/>
      <c r="N235" s="217"/>
      <c r="O235" s="217"/>
      <c r="P235" s="217"/>
      <c r="Q235" s="217"/>
      <c r="R235" s="217"/>
      <c r="S235" s="217"/>
      <c r="T235" s="21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2" t="s">
        <v>213</v>
      </c>
      <c r="AU235" s="212" t="s">
        <v>91</v>
      </c>
      <c r="AV235" s="14" t="s">
        <v>91</v>
      </c>
      <c r="AW235" s="14" t="s">
        <v>33</v>
      </c>
      <c r="AX235" s="14" t="s">
        <v>80</v>
      </c>
      <c r="AY235" s="212" t="s">
        <v>205</v>
      </c>
    </row>
    <row r="236" s="15" customFormat="1">
      <c r="A236" s="15"/>
      <c r="B236" s="219"/>
      <c r="C236" s="15"/>
      <c r="D236" s="204" t="s">
        <v>213</v>
      </c>
      <c r="E236" s="220" t="s">
        <v>1</v>
      </c>
      <c r="F236" s="221" t="s">
        <v>216</v>
      </c>
      <c r="G236" s="15"/>
      <c r="H236" s="222">
        <v>8.5299999999999994</v>
      </c>
      <c r="I236" s="223"/>
      <c r="J236" s="15"/>
      <c r="K236" s="15"/>
      <c r="L236" s="219"/>
      <c r="M236" s="224"/>
      <c r="N236" s="225"/>
      <c r="O236" s="225"/>
      <c r="P236" s="225"/>
      <c r="Q236" s="225"/>
      <c r="R236" s="225"/>
      <c r="S236" s="225"/>
      <c r="T236" s="22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20" t="s">
        <v>213</v>
      </c>
      <c r="AU236" s="220" t="s">
        <v>91</v>
      </c>
      <c r="AV236" s="15" t="s">
        <v>211</v>
      </c>
      <c r="AW236" s="15" t="s">
        <v>33</v>
      </c>
      <c r="AX236" s="15" t="s">
        <v>87</v>
      </c>
      <c r="AY236" s="220" t="s">
        <v>205</v>
      </c>
    </row>
    <row r="237" s="2" customFormat="1" ht="24.15" customHeight="1">
      <c r="A237" s="38"/>
      <c r="B237" s="188"/>
      <c r="C237" s="189" t="s">
        <v>476</v>
      </c>
      <c r="D237" s="189" t="s">
        <v>207</v>
      </c>
      <c r="E237" s="190" t="s">
        <v>2771</v>
      </c>
      <c r="F237" s="191" t="s">
        <v>2772</v>
      </c>
      <c r="G237" s="192" t="s">
        <v>313</v>
      </c>
      <c r="H237" s="193">
        <v>0.042000000000000003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46</v>
      </c>
      <c r="O237" s="82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299</v>
      </c>
      <c r="AT237" s="200" t="s">
        <v>207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299</v>
      </c>
      <c r="BM237" s="200" t="s">
        <v>2876</v>
      </c>
    </row>
    <row r="238" s="12" customFormat="1" ht="22.8" customHeight="1">
      <c r="A238" s="12"/>
      <c r="B238" s="175"/>
      <c r="C238" s="12"/>
      <c r="D238" s="176" t="s">
        <v>79</v>
      </c>
      <c r="E238" s="186" t="s">
        <v>1465</v>
      </c>
      <c r="F238" s="186" t="s">
        <v>1466</v>
      </c>
      <c r="G238" s="12"/>
      <c r="H238" s="12"/>
      <c r="I238" s="178"/>
      <c r="J238" s="187">
        <f>BK238</f>
        <v>0</v>
      </c>
      <c r="K238" s="12"/>
      <c r="L238" s="175"/>
      <c r="M238" s="180"/>
      <c r="N238" s="181"/>
      <c r="O238" s="181"/>
      <c r="P238" s="182">
        <f>SUM(P239:P240)</f>
        <v>0</v>
      </c>
      <c r="Q238" s="181"/>
      <c r="R238" s="182">
        <f>SUM(R239:R240)</f>
        <v>5.0000000000000002E-05</v>
      </c>
      <c r="S238" s="181"/>
      <c r="T238" s="183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6" t="s">
        <v>91</v>
      </c>
      <c r="AT238" s="184" t="s">
        <v>79</v>
      </c>
      <c r="AU238" s="184" t="s">
        <v>87</v>
      </c>
      <c r="AY238" s="176" t="s">
        <v>205</v>
      </c>
      <c r="BK238" s="185">
        <f>SUM(BK239:BK240)</f>
        <v>0</v>
      </c>
    </row>
    <row r="239" s="2" customFormat="1" ht="24.15" customHeight="1">
      <c r="A239" s="38"/>
      <c r="B239" s="188"/>
      <c r="C239" s="189" t="s">
        <v>483</v>
      </c>
      <c r="D239" s="189" t="s">
        <v>207</v>
      </c>
      <c r="E239" s="190" t="s">
        <v>2877</v>
      </c>
      <c r="F239" s="191" t="s">
        <v>2878</v>
      </c>
      <c r="G239" s="192" t="s">
        <v>941</v>
      </c>
      <c r="H239" s="193">
        <v>1</v>
      </c>
      <c r="I239" s="194"/>
      <c r="J239" s="193">
        <f>ROUND(I239*H239,3)</f>
        <v>0</v>
      </c>
      <c r="K239" s="195"/>
      <c r="L239" s="39"/>
      <c r="M239" s="196" t="s">
        <v>1</v>
      </c>
      <c r="N239" s="197" t="s">
        <v>46</v>
      </c>
      <c r="O239" s="82"/>
      <c r="P239" s="198">
        <f>O239*H239</f>
        <v>0</v>
      </c>
      <c r="Q239" s="198">
        <v>5.0000000000000002E-05</v>
      </c>
      <c r="R239" s="198">
        <f>Q239*H239</f>
        <v>5.0000000000000002E-05</v>
      </c>
      <c r="S239" s="198">
        <v>0</v>
      </c>
      <c r="T239" s="19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0" t="s">
        <v>299</v>
      </c>
      <c r="AT239" s="200" t="s">
        <v>207</v>
      </c>
      <c r="AU239" s="200" t="s">
        <v>91</v>
      </c>
      <c r="AY239" s="19" t="s">
        <v>205</v>
      </c>
      <c r="BE239" s="201">
        <f>IF(N239="základná",J239,0)</f>
        <v>0</v>
      </c>
      <c r="BF239" s="201">
        <f>IF(N239="znížená",J239,0)</f>
        <v>0</v>
      </c>
      <c r="BG239" s="201">
        <f>IF(N239="zákl. prenesená",J239,0)</f>
        <v>0</v>
      </c>
      <c r="BH239" s="201">
        <f>IF(N239="zníž. prenesená",J239,0)</f>
        <v>0</v>
      </c>
      <c r="BI239" s="201">
        <f>IF(N239="nulová",J239,0)</f>
        <v>0</v>
      </c>
      <c r="BJ239" s="19" t="s">
        <v>91</v>
      </c>
      <c r="BK239" s="202">
        <f>ROUND(I239*H239,3)</f>
        <v>0</v>
      </c>
      <c r="BL239" s="19" t="s">
        <v>299</v>
      </c>
      <c r="BM239" s="200" t="s">
        <v>2879</v>
      </c>
    </row>
    <row r="240" s="2" customFormat="1" ht="24.15" customHeight="1">
      <c r="A240" s="38"/>
      <c r="B240" s="188"/>
      <c r="C240" s="189" t="s">
        <v>489</v>
      </c>
      <c r="D240" s="189" t="s">
        <v>207</v>
      </c>
      <c r="E240" s="190" t="s">
        <v>2880</v>
      </c>
      <c r="F240" s="191" t="s">
        <v>2881</v>
      </c>
      <c r="G240" s="192" t="s">
        <v>2882</v>
      </c>
      <c r="H240" s="194"/>
      <c r="I240" s="194"/>
      <c r="J240" s="193">
        <f>ROUND(I240*H240,3)</f>
        <v>0</v>
      </c>
      <c r="K240" s="195"/>
      <c r="L240" s="39"/>
      <c r="M240" s="245" t="s">
        <v>1</v>
      </c>
      <c r="N240" s="246" t="s">
        <v>46</v>
      </c>
      <c r="O240" s="247"/>
      <c r="P240" s="248">
        <f>O240*H240</f>
        <v>0</v>
      </c>
      <c r="Q240" s="248">
        <v>0</v>
      </c>
      <c r="R240" s="248">
        <f>Q240*H240</f>
        <v>0</v>
      </c>
      <c r="S240" s="248">
        <v>0</v>
      </c>
      <c r="T240" s="249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0" t="s">
        <v>299</v>
      </c>
      <c r="AT240" s="200" t="s">
        <v>207</v>
      </c>
      <c r="AU240" s="200" t="s">
        <v>91</v>
      </c>
      <c r="AY240" s="19" t="s">
        <v>205</v>
      </c>
      <c r="BE240" s="201">
        <f>IF(N240="základná",J240,0)</f>
        <v>0</v>
      </c>
      <c r="BF240" s="201">
        <f>IF(N240="znížená",J240,0)</f>
        <v>0</v>
      </c>
      <c r="BG240" s="201">
        <f>IF(N240="zákl. prenesená",J240,0)</f>
        <v>0</v>
      </c>
      <c r="BH240" s="201">
        <f>IF(N240="zníž. prenesená",J240,0)</f>
        <v>0</v>
      </c>
      <c r="BI240" s="201">
        <f>IF(N240="nulová",J240,0)</f>
        <v>0</v>
      </c>
      <c r="BJ240" s="19" t="s">
        <v>91</v>
      </c>
      <c r="BK240" s="202">
        <f>ROUND(I240*H240,3)</f>
        <v>0</v>
      </c>
      <c r="BL240" s="19" t="s">
        <v>299</v>
      </c>
      <c r="BM240" s="200" t="s">
        <v>2883</v>
      </c>
    </row>
    <row r="241" s="2" customFormat="1" ht="6.96" customHeight="1">
      <c r="A241" s="38"/>
      <c r="B241" s="65"/>
      <c r="C241" s="66"/>
      <c r="D241" s="66"/>
      <c r="E241" s="66"/>
      <c r="F241" s="66"/>
      <c r="G241" s="66"/>
      <c r="H241" s="66"/>
      <c r="I241" s="66"/>
      <c r="J241" s="66"/>
      <c r="K241" s="66"/>
      <c r="L241" s="39"/>
      <c r="M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</row>
  </sheetData>
  <autoFilter ref="C128:K240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2884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ROUND(J128,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ROUND((SUM(BE128:BE237)),  2)</f>
        <v>0</v>
      </c>
      <c r="G33" s="141"/>
      <c r="H33" s="141"/>
      <c r="I33" s="142">
        <v>0.23000000000000001</v>
      </c>
      <c r="J33" s="140">
        <f>ROUND(((SUM(BE128:BE237))*I33),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ROUND((SUM(BF128:BF237)),  2)</f>
        <v>0</v>
      </c>
      <c r="G34" s="141"/>
      <c r="H34" s="141"/>
      <c r="I34" s="142">
        <v>0.23000000000000001</v>
      </c>
      <c r="J34" s="140">
        <f>ROUND(((SUM(BF128:BF237))*I34),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ROUND((SUM(BG128:BG237)),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ROUND((SUM(BH128:BH237)),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ROUND((SUM(BI128:BI237)),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05 - OPORNÝ MÚR PRI SO 02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J128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J129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J130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J141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170</v>
      </c>
      <c r="E100" s="162"/>
      <c r="F100" s="162"/>
      <c r="G100" s="162"/>
      <c r="H100" s="162"/>
      <c r="I100" s="162"/>
      <c r="J100" s="163">
        <f>J153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172</v>
      </c>
      <c r="E101" s="162"/>
      <c r="F101" s="162"/>
      <c r="G101" s="162"/>
      <c r="H101" s="162"/>
      <c r="I101" s="162"/>
      <c r="J101" s="163">
        <f>J178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173</v>
      </c>
      <c r="E102" s="162"/>
      <c r="F102" s="162"/>
      <c r="G102" s="162"/>
      <c r="H102" s="162"/>
      <c r="I102" s="162"/>
      <c r="J102" s="163">
        <f>J194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174</v>
      </c>
      <c r="E103" s="162"/>
      <c r="F103" s="162"/>
      <c r="G103" s="162"/>
      <c r="H103" s="162"/>
      <c r="I103" s="162"/>
      <c r="J103" s="163">
        <f>J211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6"/>
      <c r="C104" s="9"/>
      <c r="D104" s="157" t="s">
        <v>175</v>
      </c>
      <c r="E104" s="158"/>
      <c r="F104" s="158"/>
      <c r="G104" s="158"/>
      <c r="H104" s="158"/>
      <c r="I104" s="158"/>
      <c r="J104" s="159">
        <f>J213</f>
        <v>0</v>
      </c>
      <c r="K104" s="9"/>
      <c r="L104" s="15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60"/>
      <c r="C105" s="10"/>
      <c r="D105" s="161" t="s">
        <v>176</v>
      </c>
      <c r="E105" s="162"/>
      <c r="F105" s="162"/>
      <c r="G105" s="162"/>
      <c r="H105" s="162"/>
      <c r="I105" s="162"/>
      <c r="J105" s="163">
        <f>J214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2775</v>
      </c>
      <c r="E106" s="162"/>
      <c r="F106" s="162"/>
      <c r="G106" s="162"/>
      <c r="H106" s="162"/>
      <c r="I106" s="162"/>
      <c r="J106" s="163">
        <f>J224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181</v>
      </c>
      <c r="E107" s="162"/>
      <c r="F107" s="162"/>
      <c r="G107" s="162"/>
      <c r="H107" s="162"/>
      <c r="I107" s="162"/>
      <c r="J107" s="163">
        <f>J229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183</v>
      </c>
      <c r="E108" s="162"/>
      <c r="F108" s="162"/>
      <c r="G108" s="162"/>
      <c r="H108" s="162"/>
      <c r="I108" s="162"/>
      <c r="J108" s="163">
        <f>J235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191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14</v>
      </c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134" t="str">
        <f>E7</f>
        <v>Dve novostavby zariadení pre seniorov Trnkov</v>
      </c>
      <c r="F118" s="32"/>
      <c r="G118" s="32"/>
      <c r="H118" s="32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160</v>
      </c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38"/>
      <c r="D120" s="38"/>
      <c r="E120" s="72" t="str">
        <f>E9</f>
        <v>SO 05 - OPORNÝ MÚR PRI SO 02</v>
      </c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18</v>
      </c>
      <c r="D122" s="38"/>
      <c r="E122" s="38"/>
      <c r="F122" s="27" t="str">
        <f>F12</f>
        <v xml:space="preserve">k.ú. Trnkov </v>
      </c>
      <c r="G122" s="38"/>
      <c r="H122" s="38"/>
      <c r="I122" s="32" t="s">
        <v>20</v>
      </c>
      <c r="J122" s="74" t="str">
        <f>IF(J12="","",J12)</f>
        <v>13. 9. 2024</v>
      </c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5.65" customHeight="1">
      <c r="A124" s="38"/>
      <c r="B124" s="39"/>
      <c r="C124" s="32" t="s">
        <v>22</v>
      </c>
      <c r="D124" s="38"/>
      <c r="E124" s="38"/>
      <c r="F124" s="27" t="str">
        <f>E15</f>
        <v>ÚSVIT - ML, n.o.</v>
      </c>
      <c r="G124" s="38"/>
      <c r="H124" s="38"/>
      <c r="I124" s="32" t="s">
        <v>29</v>
      </c>
      <c r="J124" s="36" t="str">
        <f>E21</f>
        <v xml:space="preserve">mkolektiv architektura s.r.o. </v>
      </c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27</v>
      </c>
      <c r="D125" s="38"/>
      <c r="E125" s="38"/>
      <c r="F125" s="27" t="str">
        <f>IF(E18="","",E18)</f>
        <v>Vyplň údaj</v>
      </c>
      <c r="G125" s="38"/>
      <c r="H125" s="38"/>
      <c r="I125" s="32" t="s">
        <v>35</v>
      </c>
      <c r="J125" s="36" t="str">
        <f>E24</f>
        <v>RF Management, s.r.o.</v>
      </c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38"/>
      <c r="D126" s="38"/>
      <c r="E126" s="38"/>
      <c r="F126" s="38"/>
      <c r="G126" s="38"/>
      <c r="H126" s="38"/>
      <c r="I126" s="38"/>
      <c r="J126" s="38"/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64"/>
      <c r="B127" s="165"/>
      <c r="C127" s="166" t="s">
        <v>192</v>
      </c>
      <c r="D127" s="167" t="s">
        <v>65</v>
      </c>
      <c r="E127" s="167" t="s">
        <v>61</v>
      </c>
      <c r="F127" s="167" t="s">
        <v>62</v>
      </c>
      <c r="G127" s="167" t="s">
        <v>193</v>
      </c>
      <c r="H127" s="167" t="s">
        <v>194</v>
      </c>
      <c r="I127" s="167" t="s">
        <v>195</v>
      </c>
      <c r="J127" s="168" t="s">
        <v>164</v>
      </c>
      <c r="K127" s="169" t="s">
        <v>196</v>
      </c>
      <c r="L127" s="170"/>
      <c r="M127" s="91" t="s">
        <v>1</v>
      </c>
      <c r="N127" s="92" t="s">
        <v>44</v>
      </c>
      <c r="O127" s="92" t="s">
        <v>197</v>
      </c>
      <c r="P127" s="92" t="s">
        <v>198</v>
      </c>
      <c r="Q127" s="92" t="s">
        <v>199</v>
      </c>
      <c r="R127" s="92" t="s">
        <v>200</v>
      </c>
      <c r="S127" s="92" t="s">
        <v>201</v>
      </c>
      <c r="T127" s="93" t="s">
        <v>202</v>
      </c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</row>
    <row r="128" s="2" customFormat="1" ht="22.8" customHeight="1">
      <c r="A128" s="38"/>
      <c r="B128" s="39"/>
      <c r="C128" s="98" t="s">
        <v>165</v>
      </c>
      <c r="D128" s="38"/>
      <c r="E128" s="38"/>
      <c r="F128" s="38"/>
      <c r="G128" s="38"/>
      <c r="H128" s="38"/>
      <c r="I128" s="38"/>
      <c r="J128" s="171">
        <f>BK128</f>
        <v>0</v>
      </c>
      <c r="K128" s="38"/>
      <c r="L128" s="39"/>
      <c r="M128" s="94"/>
      <c r="N128" s="78"/>
      <c r="O128" s="95"/>
      <c r="P128" s="172">
        <f>P129+P213</f>
        <v>0</v>
      </c>
      <c r="Q128" s="95"/>
      <c r="R128" s="172">
        <f>R129+R213</f>
        <v>125.38857401691999</v>
      </c>
      <c r="S128" s="95"/>
      <c r="T128" s="173">
        <f>T129+T213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79</v>
      </c>
      <c r="AU128" s="19" t="s">
        <v>166</v>
      </c>
      <c r="BK128" s="174">
        <f>BK129+BK213</f>
        <v>0</v>
      </c>
    </row>
    <row r="129" s="12" customFormat="1" ht="25.92" customHeight="1">
      <c r="A129" s="12"/>
      <c r="B129" s="175"/>
      <c r="C129" s="12"/>
      <c r="D129" s="176" t="s">
        <v>79</v>
      </c>
      <c r="E129" s="177" t="s">
        <v>203</v>
      </c>
      <c r="F129" s="177" t="s">
        <v>204</v>
      </c>
      <c r="G129" s="12"/>
      <c r="H129" s="12"/>
      <c r="I129" s="178"/>
      <c r="J129" s="179">
        <f>BK129</f>
        <v>0</v>
      </c>
      <c r="K129" s="12"/>
      <c r="L129" s="175"/>
      <c r="M129" s="180"/>
      <c r="N129" s="181"/>
      <c r="O129" s="181"/>
      <c r="P129" s="182">
        <f>P130+P141+P153+P178+P194+P211</f>
        <v>0</v>
      </c>
      <c r="Q129" s="181"/>
      <c r="R129" s="182">
        <f>R130+R141+R153+R178+R194+R211</f>
        <v>124.99245707999999</v>
      </c>
      <c r="S129" s="181"/>
      <c r="T129" s="183">
        <f>T130+T141+T153+T178+T194+T211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6" t="s">
        <v>87</v>
      </c>
      <c r="AT129" s="184" t="s">
        <v>79</v>
      </c>
      <c r="AU129" s="184" t="s">
        <v>80</v>
      </c>
      <c r="AY129" s="176" t="s">
        <v>205</v>
      </c>
      <c r="BK129" s="185">
        <f>BK130+BK141+BK153+BK178+BK194+BK211</f>
        <v>0</v>
      </c>
    </row>
    <row r="130" s="12" customFormat="1" ht="22.8" customHeight="1">
      <c r="A130" s="12"/>
      <c r="B130" s="175"/>
      <c r="C130" s="12"/>
      <c r="D130" s="176" t="s">
        <v>79</v>
      </c>
      <c r="E130" s="186" t="s">
        <v>87</v>
      </c>
      <c r="F130" s="186" t="s">
        <v>206</v>
      </c>
      <c r="G130" s="12"/>
      <c r="H130" s="12"/>
      <c r="I130" s="178"/>
      <c r="J130" s="187">
        <f>BK130</f>
        <v>0</v>
      </c>
      <c r="K130" s="12"/>
      <c r="L130" s="175"/>
      <c r="M130" s="180"/>
      <c r="N130" s="181"/>
      <c r="O130" s="181"/>
      <c r="P130" s="182">
        <f>SUM(P131:P140)</f>
        <v>0</v>
      </c>
      <c r="Q130" s="181"/>
      <c r="R130" s="182">
        <f>SUM(R131:R140)</f>
        <v>0</v>
      </c>
      <c r="S130" s="181"/>
      <c r="T130" s="183">
        <f>SUM(T131:T140)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87</v>
      </c>
      <c r="AT130" s="184" t="s">
        <v>79</v>
      </c>
      <c r="AU130" s="184" t="s">
        <v>87</v>
      </c>
      <c r="AY130" s="176" t="s">
        <v>205</v>
      </c>
      <c r="BK130" s="185">
        <f>SUM(BK131:BK140)</f>
        <v>0</v>
      </c>
    </row>
    <row r="131" s="2" customFormat="1" ht="21.75" customHeight="1">
      <c r="A131" s="38"/>
      <c r="B131" s="188"/>
      <c r="C131" s="189" t="s">
        <v>87</v>
      </c>
      <c r="D131" s="189" t="s">
        <v>207</v>
      </c>
      <c r="E131" s="190" t="s">
        <v>222</v>
      </c>
      <c r="F131" s="191" t="s">
        <v>223</v>
      </c>
      <c r="G131" s="192" t="s">
        <v>210</v>
      </c>
      <c r="H131" s="193">
        <v>61.246000000000002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2885</v>
      </c>
    </row>
    <row r="132" s="14" customFormat="1">
      <c r="A132" s="14"/>
      <c r="B132" s="211"/>
      <c r="C132" s="14"/>
      <c r="D132" s="204" t="s">
        <v>213</v>
      </c>
      <c r="E132" s="212" t="s">
        <v>1</v>
      </c>
      <c r="F132" s="213" t="s">
        <v>2886</v>
      </c>
      <c r="G132" s="14"/>
      <c r="H132" s="214">
        <v>61.246000000000002</v>
      </c>
      <c r="I132" s="215"/>
      <c r="J132" s="14"/>
      <c r="K132" s="14"/>
      <c r="L132" s="211"/>
      <c r="M132" s="216"/>
      <c r="N132" s="217"/>
      <c r="O132" s="217"/>
      <c r="P132" s="217"/>
      <c r="Q132" s="217"/>
      <c r="R132" s="217"/>
      <c r="S132" s="217"/>
      <c r="T132" s="21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2" t="s">
        <v>213</v>
      </c>
      <c r="AU132" s="212" t="s">
        <v>91</v>
      </c>
      <c r="AV132" s="14" t="s">
        <v>91</v>
      </c>
      <c r="AW132" s="14" t="s">
        <v>33</v>
      </c>
      <c r="AX132" s="14" t="s">
        <v>80</v>
      </c>
      <c r="AY132" s="212" t="s">
        <v>205</v>
      </c>
    </row>
    <row r="133" s="15" customFormat="1">
      <c r="A133" s="15"/>
      <c r="B133" s="219"/>
      <c r="C133" s="15"/>
      <c r="D133" s="204" t="s">
        <v>213</v>
      </c>
      <c r="E133" s="220" t="s">
        <v>1</v>
      </c>
      <c r="F133" s="221" t="s">
        <v>216</v>
      </c>
      <c r="G133" s="15"/>
      <c r="H133" s="222">
        <v>61.246000000000002</v>
      </c>
      <c r="I133" s="223"/>
      <c r="J133" s="15"/>
      <c r="K133" s="15"/>
      <c r="L133" s="219"/>
      <c r="M133" s="224"/>
      <c r="N133" s="225"/>
      <c r="O133" s="225"/>
      <c r="P133" s="225"/>
      <c r="Q133" s="225"/>
      <c r="R133" s="225"/>
      <c r="S133" s="225"/>
      <c r="T133" s="22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0" t="s">
        <v>213</v>
      </c>
      <c r="AU133" s="220" t="s">
        <v>91</v>
      </c>
      <c r="AV133" s="15" t="s">
        <v>211</v>
      </c>
      <c r="AW133" s="15" t="s">
        <v>33</v>
      </c>
      <c r="AX133" s="15" t="s">
        <v>87</v>
      </c>
      <c r="AY133" s="220" t="s">
        <v>205</v>
      </c>
    </row>
    <row r="134" s="2" customFormat="1" ht="24.15" customHeight="1">
      <c r="A134" s="38"/>
      <c r="B134" s="188"/>
      <c r="C134" s="189" t="s">
        <v>91</v>
      </c>
      <c r="D134" s="189" t="s">
        <v>207</v>
      </c>
      <c r="E134" s="190" t="s">
        <v>227</v>
      </c>
      <c r="F134" s="191" t="s">
        <v>228</v>
      </c>
      <c r="G134" s="192" t="s">
        <v>210</v>
      </c>
      <c r="H134" s="193">
        <v>18.373999999999999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2887</v>
      </c>
    </row>
    <row r="135" s="14" customFormat="1">
      <c r="A135" s="14"/>
      <c r="B135" s="211"/>
      <c r="C135" s="14"/>
      <c r="D135" s="204" t="s">
        <v>213</v>
      </c>
      <c r="E135" s="14"/>
      <c r="F135" s="213" t="s">
        <v>2888</v>
      </c>
      <c r="G135" s="14"/>
      <c r="H135" s="214">
        <v>18.373999999999999</v>
      </c>
      <c r="I135" s="215"/>
      <c r="J135" s="14"/>
      <c r="K135" s="14"/>
      <c r="L135" s="211"/>
      <c r="M135" s="216"/>
      <c r="N135" s="217"/>
      <c r="O135" s="217"/>
      <c r="P135" s="217"/>
      <c r="Q135" s="217"/>
      <c r="R135" s="217"/>
      <c r="S135" s="217"/>
      <c r="T135" s="21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2" t="s">
        <v>213</v>
      </c>
      <c r="AU135" s="212" t="s">
        <v>91</v>
      </c>
      <c r="AV135" s="14" t="s">
        <v>91</v>
      </c>
      <c r="AW135" s="14" t="s">
        <v>3</v>
      </c>
      <c r="AX135" s="14" t="s">
        <v>87</v>
      </c>
      <c r="AY135" s="212" t="s">
        <v>205</v>
      </c>
    </row>
    <row r="136" s="2" customFormat="1" ht="37.8" customHeight="1">
      <c r="A136" s="38"/>
      <c r="B136" s="188"/>
      <c r="C136" s="189" t="s">
        <v>221</v>
      </c>
      <c r="D136" s="189" t="s">
        <v>207</v>
      </c>
      <c r="E136" s="190" t="s">
        <v>2516</v>
      </c>
      <c r="F136" s="191" t="s">
        <v>2517</v>
      </c>
      <c r="G136" s="192" t="s">
        <v>210</v>
      </c>
      <c r="H136" s="193">
        <v>61.246000000000002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2889</v>
      </c>
    </row>
    <row r="137" s="14" customFormat="1">
      <c r="A137" s="14"/>
      <c r="B137" s="211"/>
      <c r="C137" s="14"/>
      <c r="D137" s="204" t="s">
        <v>213</v>
      </c>
      <c r="E137" s="212" t="s">
        <v>1</v>
      </c>
      <c r="F137" s="213" t="s">
        <v>2890</v>
      </c>
      <c r="G137" s="14"/>
      <c r="H137" s="214">
        <v>61.246000000000002</v>
      </c>
      <c r="I137" s="215"/>
      <c r="J137" s="14"/>
      <c r="K137" s="14"/>
      <c r="L137" s="211"/>
      <c r="M137" s="216"/>
      <c r="N137" s="217"/>
      <c r="O137" s="217"/>
      <c r="P137" s="217"/>
      <c r="Q137" s="217"/>
      <c r="R137" s="217"/>
      <c r="S137" s="217"/>
      <c r="T137" s="21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12" t="s">
        <v>213</v>
      </c>
      <c r="AU137" s="212" t="s">
        <v>91</v>
      </c>
      <c r="AV137" s="14" t="s">
        <v>91</v>
      </c>
      <c r="AW137" s="14" t="s">
        <v>33</v>
      </c>
      <c r="AX137" s="14" t="s">
        <v>80</v>
      </c>
      <c r="AY137" s="212" t="s">
        <v>205</v>
      </c>
    </row>
    <row r="138" s="15" customFormat="1">
      <c r="A138" s="15"/>
      <c r="B138" s="219"/>
      <c r="C138" s="15"/>
      <c r="D138" s="204" t="s">
        <v>213</v>
      </c>
      <c r="E138" s="220" t="s">
        <v>1</v>
      </c>
      <c r="F138" s="221" t="s">
        <v>216</v>
      </c>
      <c r="G138" s="15"/>
      <c r="H138" s="222">
        <v>61.246000000000002</v>
      </c>
      <c r="I138" s="223"/>
      <c r="J138" s="15"/>
      <c r="K138" s="15"/>
      <c r="L138" s="219"/>
      <c r="M138" s="224"/>
      <c r="N138" s="225"/>
      <c r="O138" s="225"/>
      <c r="P138" s="225"/>
      <c r="Q138" s="225"/>
      <c r="R138" s="225"/>
      <c r="S138" s="225"/>
      <c r="T138" s="22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20" t="s">
        <v>213</v>
      </c>
      <c r="AU138" s="220" t="s">
        <v>91</v>
      </c>
      <c r="AV138" s="15" t="s">
        <v>211</v>
      </c>
      <c r="AW138" s="15" t="s">
        <v>33</v>
      </c>
      <c r="AX138" s="15" t="s">
        <v>87</v>
      </c>
      <c r="AY138" s="220" t="s">
        <v>205</v>
      </c>
    </row>
    <row r="139" s="2" customFormat="1" ht="24.15" customHeight="1">
      <c r="A139" s="38"/>
      <c r="B139" s="188"/>
      <c r="C139" s="189" t="s">
        <v>211</v>
      </c>
      <c r="D139" s="189" t="s">
        <v>207</v>
      </c>
      <c r="E139" s="190" t="s">
        <v>2520</v>
      </c>
      <c r="F139" s="191" t="s">
        <v>2294</v>
      </c>
      <c r="G139" s="192" t="s">
        <v>210</v>
      </c>
      <c r="H139" s="193">
        <v>61.246000000000002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2891</v>
      </c>
    </row>
    <row r="140" s="2" customFormat="1" ht="24.15" customHeight="1">
      <c r="A140" s="38"/>
      <c r="B140" s="188"/>
      <c r="C140" s="189" t="s">
        <v>231</v>
      </c>
      <c r="D140" s="189" t="s">
        <v>207</v>
      </c>
      <c r="E140" s="190" t="s">
        <v>259</v>
      </c>
      <c r="F140" s="191" t="s">
        <v>260</v>
      </c>
      <c r="G140" s="192" t="s">
        <v>210</v>
      </c>
      <c r="H140" s="193">
        <v>61.246000000000002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2892</v>
      </c>
    </row>
    <row r="141" s="12" customFormat="1" ht="22.8" customHeight="1">
      <c r="A141" s="12"/>
      <c r="B141" s="175"/>
      <c r="C141" s="12"/>
      <c r="D141" s="176" t="s">
        <v>79</v>
      </c>
      <c r="E141" s="186" t="s">
        <v>91</v>
      </c>
      <c r="F141" s="186" t="s">
        <v>269</v>
      </c>
      <c r="G141" s="12"/>
      <c r="H141" s="12"/>
      <c r="I141" s="178"/>
      <c r="J141" s="187">
        <f>BK141</f>
        <v>0</v>
      </c>
      <c r="K141" s="12"/>
      <c r="L141" s="175"/>
      <c r="M141" s="180"/>
      <c r="N141" s="181"/>
      <c r="O141" s="181"/>
      <c r="P141" s="182">
        <f>SUM(P142:P152)</f>
        <v>0</v>
      </c>
      <c r="Q141" s="181"/>
      <c r="R141" s="182">
        <f>SUM(R142:R152)</f>
        <v>11.3631861</v>
      </c>
      <c r="S141" s="181"/>
      <c r="T141" s="183">
        <f>SUM(T142:T152)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6" t="s">
        <v>87</v>
      </c>
      <c r="AT141" s="184" t="s">
        <v>79</v>
      </c>
      <c r="AU141" s="184" t="s">
        <v>87</v>
      </c>
      <c r="AY141" s="176" t="s">
        <v>205</v>
      </c>
      <c r="BK141" s="185">
        <f>SUM(BK142:BK152)</f>
        <v>0</v>
      </c>
    </row>
    <row r="142" s="2" customFormat="1" ht="33" customHeight="1">
      <c r="A142" s="38"/>
      <c r="B142" s="188"/>
      <c r="C142" s="189" t="s">
        <v>244</v>
      </c>
      <c r="D142" s="189" t="s">
        <v>207</v>
      </c>
      <c r="E142" s="190" t="s">
        <v>271</v>
      </c>
      <c r="F142" s="191" t="s">
        <v>272</v>
      </c>
      <c r="G142" s="192" t="s">
        <v>265</v>
      </c>
      <c r="H142" s="193">
        <v>93.742000000000004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0.00018000000000000001</v>
      </c>
      <c r="R142" s="198">
        <f>Q142*H142</f>
        <v>0.016873560000000003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2893</v>
      </c>
    </row>
    <row r="143" s="14" customFormat="1">
      <c r="A143" s="14"/>
      <c r="B143" s="211"/>
      <c r="C143" s="14"/>
      <c r="D143" s="204" t="s">
        <v>213</v>
      </c>
      <c r="E143" s="212" t="s">
        <v>1</v>
      </c>
      <c r="F143" s="213" t="s">
        <v>2894</v>
      </c>
      <c r="G143" s="14"/>
      <c r="H143" s="214">
        <v>93.742000000000004</v>
      </c>
      <c r="I143" s="215"/>
      <c r="J143" s="14"/>
      <c r="K143" s="14"/>
      <c r="L143" s="211"/>
      <c r="M143" s="216"/>
      <c r="N143" s="217"/>
      <c r="O143" s="217"/>
      <c r="P143" s="217"/>
      <c r="Q143" s="217"/>
      <c r="R143" s="217"/>
      <c r="S143" s="217"/>
      <c r="T143" s="21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2" t="s">
        <v>213</v>
      </c>
      <c r="AU143" s="212" t="s">
        <v>91</v>
      </c>
      <c r="AV143" s="14" t="s">
        <v>91</v>
      </c>
      <c r="AW143" s="14" t="s">
        <v>33</v>
      </c>
      <c r="AX143" s="14" t="s">
        <v>80</v>
      </c>
      <c r="AY143" s="212" t="s">
        <v>205</v>
      </c>
    </row>
    <row r="144" s="15" customFormat="1">
      <c r="A144" s="15"/>
      <c r="B144" s="219"/>
      <c r="C144" s="15"/>
      <c r="D144" s="204" t="s">
        <v>213</v>
      </c>
      <c r="E144" s="220" t="s">
        <v>1</v>
      </c>
      <c r="F144" s="221" t="s">
        <v>216</v>
      </c>
      <c r="G144" s="15"/>
      <c r="H144" s="222">
        <v>93.742000000000004</v>
      </c>
      <c r="I144" s="223"/>
      <c r="J144" s="15"/>
      <c r="K144" s="15"/>
      <c r="L144" s="219"/>
      <c r="M144" s="224"/>
      <c r="N144" s="225"/>
      <c r="O144" s="225"/>
      <c r="P144" s="225"/>
      <c r="Q144" s="225"/>
      <c r="R144" s="225"/>
      <c r="S144" s="225"/>
      <c r="T144" s="22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20" t="s">
        <v>213</v>
      </c>
      <c r="AU144" s="220" t="s">
        <v>91</v>
      </c>
      <c r="AV144" s="15" t="s">
        <v>211</v>
      </c>
      <c r="AW144" s="15" t="s">
        <v>33</v>
      </c>
      <c r="AX144" s="15" t="s">
        <v>87</v>
      </c>
      <c r="AY144" s="220" t="s">
        <v>205</v>
      </c>
    </row>
    <row r="145" s="2" customFormat="1" ht="16.5" customHeight="1">
      <c r="A145" s="38"/>
      <c r="B145" s="188"/>
      <c r="C145" s="227" t="s">
        <v>249</v>
      </c>
      <c r="D145" s="227" t="s">
        <v>276</v>
      </c>
      <c r="E145" s="228" t="s">
        <v>277</v>
      </c>
      <c r="F145" s="229" t="s">
        <v>278</v>
      </c>
      <c r="G145" s="230" t="s">
        <v>265</v>
      </c>
      <c r="H145" s="231">
        <v>95.617000000000004</v>
      </c>
      <c r="I145" s="232"/>
      <c r="J145" s="231">
        <f>ROUND(I145*H145,3)</f>
        <v>0</v>
      </c>
      <c r="K145" s="233"/>
      <c r="L145" s="234"/>
      <c r="M145" s="235" t="s">
        <v>1</v>
      </c>
      <c r="N145" s="236" t="s">
        <v>46</v>
      </c>
      <c r="O145" s="82"/>
      <c r="P145" s="198">
        <f>O145*H145</f>
        <v>0</v>
      </c>
      <c r="Q145" s="198">
        <v>0.00029999999999999997</v>
      </c>
      <c r="R145" s="198">
        <f>Q145*H145</f>
        <v>0.028685099999999998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254</v>
      </c>
      <c r="AT145" s="200" t="s">
        <v>276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2895</v>
      </c>
    </row>
    <row r="146" s="14" customFormat="1">
      <c r="A146" s="14"/>
      <c r="B146" s="211"/>
      <c r="C146" s="14"/>
      <c r="D146" s="204" t="s">
        <v>213</v>
      </c>
      <c r="E146" s="14"/>
      <c r="F146" s="213" t="s">
        <v>2896</v>
      </c>
      <c r="G146" s="14"/>
      <c r="H146" s="214">
        <v>95.617000000000004</v>
      </c>
      <c r="I146" s="215"/>
      <c r="J146" s="14"/>
      <c r="K146" s="14"/>
      <c r="L146" s="211"/>
      <c r="M146" s="216"/>
      <c r="N146" s="217"/>
      <c r="O146" s="217"/>
      <c r="P146" s="217"/>
      <c r="Q146" s="217"/>
      <c r="R146" s="217"/>
      <c r="S146" s="217"/>
      <c r="T146" s="21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2" t="s">
        <v>213</v>
      </c>
      <c r="AU146" s="212" t="s">
        <v>91</v>
      </c>
      <c r="AV146" s="14" t="s">
        <v>91</v>
      </c>
      <c r="AW146" s="14" t="s">
        <v>3</v>
      </c>
      <c r="AX146" s="14" t="s">
        <v>87</v>
      </c>
      <c r="AY146" s="212" t="s">
        <v>205</v>
      </c>
    </row>
    <row r="147" s="2" customFormat="1" ht="16.5" customHeight="1">
      <c r="A147" s="38"/>
      <c r="B147" s="188"/>
      <c r="C147" s="189" t="s">
        <v>254</v>
      </c>
      <c r="D147" s="189" t="s">
        <v>207</v>
      </c>
      <c r="E147" s="190" t="s">
        <v>282</v>
      </c>
      <c r="F147" s="191" t="s">
        <v>283</v>
      </c>
      <c r="G147" s="192" t="s">
        <v>284</v>
      </c>
      <c r="H147" s="193">
        <v>25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0.24926999999999999</v>
      </c>
      <c r="R147" s="198">
        <f>Q147*H147</f>
        <v>6.2317499999999999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2897</v>
      </c>
    </row>
    <row r="148" s="14" customFormat="1">
      <c r="A148" s="14"/>
      <c r="B148" s="211"/>
      <c r="C148" s="14"/>
      <c r="D148" s="204" t="s">
        <v>213</v>
      </c>
      <c r="E148" s="212" t="s">
        <v>1</v>
      </c>
      <c r="F148" s="213" t="s">
        <v>2898</v>
      </c>
      <c r="G148" s="14"/>
      <c r="H148" s="214">
        <v>25</v>
      </c>
      <c r="I148" s="215"/>
      <c r="J148" s="14"/>
      <c r="K148" s="14"/>
      <c r="L148" s="211"/>
      <c r="M148" s="216"/>
      <c r="N148" s="217"/>
      <c r="O148" s="217"/>
      <c r="P148" s="217"/>
      <c r="Q148" s="217"/>
      <c r="R148" s="217"/>
      <c r="S148" s="217"/>
      <c r="T148" s="21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2" t="s">
        <v>213</v>
      </c>
      <c r="AU148" s="212" t="s">
        <v>91</v>
      </c>
      <c r="AV148" s="14" t="s">
        <v>91</v>
      </c>
      <c r="AW148" s="14" t="s">
        <v>33</v>
      </c>
      <c r="AX148" s="14" t="s">
        <v>80</v>
      </c>
      <c r="AY148" s="212" t="s">
        <v>205</v>
      </c>
    </row>
    <row r="149" s="15" customFormat="1">
      <c r="A149" s="15"/>
      <c r="B149" s="219"/>
      <c r="C149" s="15"/>
      <c r="D149" s="204" t="s">
        <v>213</v>
      </c>
      <c r="E149" s="220" t="s">
        <v>1</v>
      </c>
      <c r="F149" s="221" t="s">
        <v>216</v>
      </c>
      <c r="G149" s="15"/>
      <c r="H149" s="222">
        <v>25</v>
      </c>
      <c r="I149" s="223"/>
      <c r="J149" s="15"/>
      <c r="K149" s="15"/>
      <c r="L149" s="219"/>
      <c r="M149" s="224"/>
      <c r="N149" s="225"/>
      <c r="O149" s="225"/>
      <c r="P149" s="225"/>
      <c r="Q149" s="225"/>
      <c r="R149" s="225"/>
      <c r="S149" s="225"/>
      <c r="T149" s="22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0" t="s">
        <v>213</v>
      </c>
      <c r="AU149" s="220" t="s">
        <v>91</v>
      </c>
      <c r="AV149" s="15" t="s">
        <v>211</v>
      </c>
      <c r="AW149" s="15" t="s">
        <v>33</v>
      </c>
      <c r="AX149" s="15" t="s">
        <v>87</v>
      </c>
      <c r="AY149" s="220" t="s">
        <v>205</v>
      </c>
    </row>
    <row r="150" s="2" customFormat="1" ht="16.5" customHeight="1">
      <c r="A150" s="38"/>
      <c r="B150" s="188"/>
      <c r="C150" s="189" t="s">
        <v>258</v>
      </c>
      <c r="D150" s="189" t="s">
        <v>207</v>
      </c>
      <c r="E150" s="190" t="s">
        <v>2790</v>
      </c>
      <c r="F150" s="191" t="s">
        <v>2791</v>
      </c>
      <c r="G150" s="192" t="s">
        <v>210</v>
      </c>
      <c r="H150" s="193">
        <v>2.3180000000000001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2.19408</v>
      </c>
      <c r="R150" s="198">
        <f>Q150*H150</f>
        <v>5.08587744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2899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2900</v>
      </c>
      <c r="G151" s="14"/>
      <c r="H151" s="214">
        <v>2.3180000000000001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2.3180000000000001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12" customFormat="1" ht="22.8" customHeight="1">
      <c r="A153" s="12"/>
      <c r="B153" s="175"/>
      <c r="C153" s="12"/>
      <c r="D153" s="176" t="s">
        <v>79</v>
      </c>
      <c r="E153" s="186" t="s">
        <v>221</v>
      </c>
      <c r="F153" s="186" t="s">
        <v>332</v>
      </c>
      <c r="G153" s="12"/>
      <c r="H153" s="12"/>
      <c r="I153" s="178"/>
      <c r="J153" s="187">
        <f>BK153</f>
        <v>0</v>
      </c>
      <c r="K153" s="12"/>
      <c r="L153" s="175"/>
      <c r="M153" s="180"/>
      <c r="N153" s="181"/>
      <c r="O153" s="181"/>
      <c r="P153" s="182">
        <f>SUM(P154:P177)</f>
        <v>0</v>
      </c>
      <c r="Q153" s="181"/>
      <c r="R153" s="182">
        <f>SUM(R154:R177)</f>
        <v>105.88659069000001</v>
      </c>
      <c r="S153" s="181"/>
      <c r="T153" s="183">
        <f>SUM(T154:T177)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6" t="s">
        <v>87</v>
      </c>
      <c r="AT153" s="184" t="s">
        <v>79</v>
      </c>
      <c r="AU153" s="184" t="s">
        <v>87</v>
      </c>
      <c r="AY153" s="176" t="s">
        <v>205</v>
      </c>
      <c r="BK153" s="185">
        <f>SUM(BK154:BK177)</f>
        <v>0</v>
      </c>
    </row>
    <row r="154" s="2" customFormat="1" ht="37.8" customHeight="1">
      <c r="A154" s="38"/>
      <c r="B154" s="188"/>
      <c r="C154" s="189" t="s">
        <v>262</v>
      </c>
      <c r="D154" s="189" t="s">
        <v>207</v>
      </c>
      <c r="E154" s="190" t="s">
        <v>2794</v>
      </c>
      <c r="F154" s="191" t="s">
        <v>2795</v>
      </c>
      <c r="G154" s="192" t="s">
        <v>348</v>
      </c>
      <c r="H154" s="193">
        <v>8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46</v>
      </c>
      <c r="O154" s="82"/>
      <c r="P154" s="198">
        <f>O154*H154</f>
        <v>0</v>
      </c>
      <c r="Q154" s="198">
        <v>0.010410000000000001</v>
      </c>
      <c r="R154" s="198">
        <f>Q154*H154</f>
        <v>0.083280000000000007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211</v>
      </c>
      <c r="AT154" s="200" t="s">
        <v>207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211</v>
      </c>
      <c r="BM154" s="200" t="s">
        <v>2901</v>
      </c>
    </row>
    <row r="155" s="14" customFormat="1">
      <c r="A155" s="14"/>
      <c r="B155" s="211"/>
      <c r="C155" s="14"/>
      <c r="D155" s="204" t="s">
        <v>213</v>
      </c>
      <c r="E155" s="212" t="s">
        <v>1</v>
      </c>
      <c r="F155" s="213" t="s">
        <v>2902</v>
      </c>
      <c r="G155" s="14"/>
      <c r="H155" s="214">
        <v>8</v>
      </c>
      <c r="I155" s="215"/>
      <c r="J155" s="14"/>
      <c r="K155" s="14"/>
      <c r="L155" s="211"/>
      <c r="M155" s="216"/>
      <c r="N155" s="217"/>
      <c r="O155" s="217"/>
      <c r="P155" s="217"/>
      <c r="Q155" s="217"/>
      <c r="R155" s="217"/>
      <c r="S155" s="217"/>
      <c r="T155" s="21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2" t="s">
        <v>213</v>
      </c>
      <c r="AU155" s="212" t="s">
        <v>91</v>
      </c>
      <c r="AV155" s="14" t="s">
        <v>91</v>
      </c>
      <c r="AW155" s="14" t="s">
        <v>33</v>
      </c>
      <c r="AX155" s="14" t="s">
        <v>80</v>
      </c>
      <c r="AY155" s="212" t="s">
        <v>205</v>
      </c>
    </row>
    <row r="156" s="15" customFormat="1">
      <c r="A156" s="15"/>
      <c r="B156" s="219"/>
      <c r="C156" s="15"/>
      <c r="D156" s="204" t="s">
        <v>213</v>
      </c>
      <c r="E156" s="220" t="s">
        <v>1</v>
      </c>
      <c r="F156" s="221" t="s">
        <v>216</v>
      </c>
      <c r="G156" s="15"/>
      <c r="H156" s="222">
        <v>8</v>
      </c>
      <c r="I156" s="223"/>
      <c r="J156" s="15"/>
      <c r="K156" s="15"/>
      <c r="L156" s="219"/>
      <c r="M156" s="224"/>
      <c r="N156" s="225"/>
      <c r="O156" s="225"/>
      <c r="P156" s="225"/>
      <c r="Q156" s="225"/>
      <c r="R156" s="225"/>
      <c r="S156" s="225"/>
      <c r="T156" s="22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20" t="s">
        <v>213</v>
      </c>
      <c r="AU156" s="220" t="s">
        <v>91</v>
      </c>
      <c r="AV156" s="15" t="s">
        <v>211</v>
      </c>
      <c r="AW156" s="15" t="s">
        <v>33</v>
      </c>
      <c r="AX156" s="15" t="s">
        <v>87</v>
      </c>
      <c r="AY156" s="220" t="s">
        <v>205</v>
      </c>
    </row>
    <row r="157" s="2" customFormat="1" ht="49.05" customHeight="1">
      <c r="A157" s="38"/>
      <c r="B157" s="188"/>
      <c r="C157" s="189" t="s">
        <v>270</v>
      </c>
      <c r="D157" s="189" t="s">
        <v>207</v>
      </c>
      <c r="E157" s="190" t="s">
        <v>2798</v>
      </c>
      <c r="F157" s="191" t="s">
        <v>2799</v>
      </c>
      <c r="G157" s="192" t="s">
        <v>210</v>
      </c>
      <c r="H157" s="193">
        <v>42.808</v>
      </c>
      <c r="I157" s="194"/>
      <c r="J157" s="193">
        <f>ROUND(I157*H157,3)</f>
        <v>0</v>
      </c>
      <c r="K157" s="195"/>
      <c r="L157" s="39"/>
      <c r="M157" s="196" t="s">
        <v>1</v>
      </c>
      <c r="N157" s="197" t="s">
        <v>46</v>
      </c>
      <c r="O157" s="82"/>
      <c r="P157" s="198">
        <f>O157*H157</f>
        <v>0</v>
      </c>
      <c r="Q157" s="198">
        <v>2.3223400000000001</v>
      </c>
      <c r="R157" s="198">
        <f>Q157*H157</f>
        <v>99.414730720000009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211</v>
      </c>
      <c r="AT157" s="200" t="s">
        <v>207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211</v>
      </c>
      <c r="BM157" s="200" t="s">
        <v>2903</v>
      </c>
    </row>
    <row r="158" s="13" customFormat="1">
      <c r="A158" s="13"/>
      <c r="B158" s="203"/>
      <c r="C158" s="13"/>
      <c r="D158" s="204" t="s">
        <v>213</v>
      </c>
      <c r="E158" s="205" t="s">
        <v>1</v>
      </c>
      <c r="F158" s="206" t="s">
        <v>2904</v>
      </c>
      <c r="G158" s="13"/>
      <c r="H158" s="205" t="s">
        <v>1</v>
      </c>
      <c r="I158" s="207"/>
      <c r="J158" s="13"/>
      <c r="K158" s="13"/>
      <c r="L158" s="203"/>
      <c r="M158" s="208"/>
      <c r="N158" s="209"/>
      <c r="O158" s="209"/>
      <c r="P158" s="209"/>
      <c r="Q158" s="209"/>
      <c r="R158" s="209"/>
      <c r="S158" s="209"/>
      <c r="T158" s="21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5" t="s">
        <v>213</v>
      </c>
      <c r="AU158" s="205" t="s">
        <v>91</v>
      </c>
      <c r="AV158" s="13" t="s">
        <v>87</v>
      </c>
      <c r="AW158" s="13" t="s">
        <v>33</v>
      </c>
      <c r="AX158" s="13" t="s">
        <v>80</v>
      </c>
      <c r="AY158" s="205" t="s">
        <v>205</v>
      </c>
    </row>
    <row r="159" s="14" customFormat="1">
      <c r="A159" s="14"/>
      <c r="B159" s="211"/>
      <c r="C159" s="14"/>
      <c r="D159" s="204" t="s">
        <v>213</v>
      </c>
      <c r="E159" s="212" t="s">
        <v>1</v>
      </c>
      <c r="F159" s="213" t="s">
        <v>2905</v>
      </c>
      <c r="G159" s="14"/>
      <c r="H159" s="214">
        <v>18.544</v>
      </c>
      <c r="I159" s="215"/>
      <c r="J159" s="14"/>
      <c r="K159" s="14"/>
      <c r="L159" s="211"/>
      <c r="M159" s="216"/>
      <c r="N159" s="217"/>
      <c r="O159" s="217"/>
      <c r="P159" s="217"/>
      <c r="Q159" s="217"/>
      <c r="R159" s="217"/>
      <c r="S159" s="217"/>
      <c r="T159" s="21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2" t="s">
        <v>213</v>
      </c>
      <c r="AU159" s="212" t="s">
        <v>91</v>
      </c>
      <c r="AV159" s="14" t="s">
        <v>91</v>
      </c>
      <c r="AW159" s="14" t="s">
        <v>33</v>
      </c>
      <c r="AX159" s="14" t="s">
        <v>80</v>
      </c>
      <c r="AY159" s="212" t="s">
        <v>205</v>
      </c>
    </row>
    <row r="160" s="14" customFormat="1">
      <c r="A160" s="14"/>
      <c r="B160" s="211"/>
      <c r="C160" s="14"/>
      <c r="D160" s="204" t="s">
        <v>213</v>
      </c>
      <c r="E160" s="212" t="s">
        <v>1</v>
      </c>
      <c r="F160" s="213" t="s">
        <v>2906</v>
      </c>
      <c r="G160" s="14"/>
      <c r="H160" s="214">
        <v>2.7599999999999998</v>
      </c>
      <c r="I160" s="215"/>
      <c r="J160" s="14"/>
      <c r="K160" s="14"/>
      <c r="L160" s="211"/>
      <c r="M160" s="216"/>
      <c r="N160" s="217"/>
      <c r="O160" s="217"/>
      <c r="P160" s="217"/>
      <c r="Q160" s="217"/>
      <c r="R160" s="217"/>
      <c r="S160" s="217"/>
      <c r="T160" s="21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2" t="s">
        <v>213</v>
      </c>
      <c r="AU160" s="212" t="s">
        <v>91</v>
      </c>
      <c r="AV160" s="14" t="s">
        <v>91</v>
      </c>
      <c r="AW160" s="14" t="s">
        <v>33</v>
      </c>
      <c r="AX160" s="14" t="s">
        <v>80</v>
      </c>
      <c r="AY160" s="212" t="s">
        <v>205</v>
      </c>
    </row>
    <row r="161" s="14" customFormat="1">
      <c r="A161" s="14"/>
      <c r="B161" s="211"/>
      <c r="C161" s="14"/>
      <c r="D161" s="204" t="s">
        <v>213</v>
      </c>
      <c r="E161" s="212" t="s">
        <v>1</v>
      </c>
      <c r="F161" s="213" t="s">
        <v>2907</v>
      </c>
      <c r="G161" s="14"/>
      <c r="H161" s="214">
        <v>21.504000000000001</v>
      </c>
      <c r="I161" s="215"/>
      <c r="J161" s="14"/>
      <c r="K161" s="14"/>
      <c r="L161" s="211"/>
      <c r="M161" s="216"/>
      <c r="N161" s="217"/>
      <c r="O161" s="217"/>
      <c r="P161" s="217"/>
      <c r="Q161" s="217"/>
      <c r="R161" s="217"/>
      <c r="S161" s="217"/>
      <c r="T161" s="21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2" t="s">
        <v>213</v>
      </c>
      <c r="AU161" s="212" t="s">
        <v>91</v>
      </c>
      <c r="AV161" s="14" t="s">
        <v>91</v>
      </c>
      <c r="AW161" s="14" t="s">
        <v>33</v>
      </c>
      <c r="AX161" s="14" t="s">
        <v>80</v>
      </c>
      <c r="AY161" s="212" t="s">
        <v>205</v>
      </c>
    </row>
    <row r="162" s="15" customFormat="1">
      <c r="A162" s="15"/>
      <c r="B162" s="219"/>
      <c r="C162" s="15"/>
      <c r="D162" s="204" t="s">
        <v>213</v>
      </c>
      <c r="E162" s="220" t="s">
        <v>1</v>
      </c>
      <c r="F162" s="221" t="s">
        <v>216</v>
      </c>
      <c r="G162" s="15"/>
      <c r="H162" s="222">
        <v>42.808000000000007</v>
      </c>
      <c r="I162" s="223"/>
      <c r="J162" s="15"/>
      <c r="K162" s="15"/>
      <c r="L162" s="219"/>
      <c r="M162" s="224"/>
      <c r="N162" s="225"/>
      <c r="O162" s="225"/>
      <c r="P162" s="225"/>
      <c r="Q162" s="225"/>
      <c r="R162" s="225"/>
      <c r="S162" s="225"/>
      <c r="T162" s="22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0" t="s">
        <v>213</v>
      </c>
      <c r="AU162" s="220" t="s">
        <v>91</v>
      </c>
      <c r="AV162" s="15" t="s">
        <v>211</v>
      </c>
      <c r="AW162" s="15" t="s">
        <v>33</v>
      </c>
      <c r="AX162" s="15" t="s">
        <v>87</v>
      </c>
      <c r="AY162" s="220" t="s">
        <v>205</v>
      </c>
    </row>
    <row r="163" s="2" customFormat="1" ht="24.15" customHeight="1">
      <c r="A163" s="38"/>
      <c r="B163" s="188"/>
      <c r="C163" s="189" t="s">
        <v>275</v>
      </c>
      <c r="D163" s="189" t="s">
        <v>207</v>
      </c>
      <c r="E163" s="190" t="s">
        <v>2804</v>
      </c>
      <c r="F163" s="191" t="s">
        <v>2805</v>
      </c>
      <c r="G163" s="192" t="s">
        <v>265</v>
      </c>
      <c r="H163" s="193">
        <v>206.684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0.0030899999999999999</v>
      </c>
      <c r="R163" s="198">
        <f>Q163*H163</f>
        <v>0.63865355999999995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2908</v>
      </c>
    </row>
    <row r="164" s="13" customFormat="1">
      <c r="A164" s="13"/>
      <c r="B164" s="203"/>
      <c r="C164" s="13"/>
      <c r="D164" s="204" t="s">
        <v>213</v>
      </c>
      <c r="E164" s="205" t="s">
        <v>1</v>
      </c>
      <c r="F164" s="206" t="s">
        <v>2904</v>
      </c>
      <c r="G164" s="13"/>
      <c r="H164" s="205" t="s">
        <v>1</v>
      </c>
      <c r="I164" s="207"/>
      <c r="J164" s="13"/>
      <c r="K164" s="13"/>
      <c r="L164" s="203"/>
      <c r="M164" s="208"/>
      <c r="N164" s="209"/>
      <c r="O164" s="209"/>
      <c r="P164" s="209"/>
      <c r="Q164" s="209"/>
      <c r="R164" s="209"/>
      <c r="S164" s="209"/>
      <c r="T164" s="21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5" t="s">
        <v>213</v>
      </c>
      <c r="AU164" s="205" t="s">
        <v>91</v>
      </c>
      <c r="AV164" s="13" t="s">
        <v>87</v>
      </c>
      <c r="AW164" s="13" t="s">
        <v>33</v>
      </c>
      <c r="AX164" s="13" t="s">
        <v>80</v>
      </c>
      <c r="AY164" s="205" t="s">
        <v>205</v>
      </c>
    </row>
    <row r="165" s="14" customFormat="1">
      <c r="A165" s="14"/>
      <c r="B165" s="211"/>
      <c r="C165" s="14"/>
      <c r="D165" s="204" t="s">
        <v>213</v>
      </c>
      <c r="E165" s="212" t="s">
        <v>1</v>
      </c>
      <c r="F165" s="213" t="s">
        <v>2909</v>
      </c>
      <c r="G165" s="14"/>
      <c r="H165" s="214">
        <v>50.113999999999997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33</v>
      </c>
      <c r="AX165" s="14" t="s">
        <v>80</v>
      </c>
      <c r="AY165" s="212" t="s">
        <v>205</v>
      </c>
    </row>
    <row r="166" s="14" customFormat="1">
      <c r="A166" s="14"/>
      <c r="B166" s="211"/>
      <c r="C166" s="14"/>
      <c r="D166" s="204" t="s">
        <v>213</v>
      </c>
      <c r="E166" s="212" t="s">
        <v>1</v>
      </c>
      <c r="F166" s="213" t="s">
        <v>2910</v>
      </c>
      <c r="G166" s="14"/>
      <c r="H166" s="214">
        <v>13.212</v>
      </c>
      <c r="I166" s="215"/>
      <c r="J166" s="14"/>
      <c r="K166" s="14"/>
      <c r="L166" s="211"/>
      <c r="M166" s="216"/>
      <c r="N166" s="217"/>
      <c r="O166" s="217"/>
      <c r="P166" s="217"/>
      <c r="Q166" s="217"/>
      <c r="R166" s="217"/>
      <c r="S166" s="217"/>
      <c r="T166" s="21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2" t="s">
        <v>213</v>
      </c>
      <c r="AU166" s="212" t="s">
        <v>91</v>
      </c>
      <c r="AV166" s="14" t="s">
        <v>91</v>
      </c>
      <c r="AW166" s="14" t="s">
        <v>33</v>
      </c>
      <c r="AX166" s="14" t="s">
        <v>80</v>
      </c>
      <c r="AY166" s="212" t="s">
        <v>205</v>
      </c>
    </row>
    <row r="167" s="14" customFormat="1">
      <c r="A167" s="14"/>
      <c r="B167" s="211"/>
      <c r="C167" s="14"/>
      <c r="D167" s="204" t="s">
        <v>213</v>
      </c>
      <c r="E167" s="212" t="s">
        <v>1</v>
      </c>
      <c r="F167" s="213" t="s">
        <v>2911</v>
      </c>
      <c r="G167" s="14"/>
      <c r="H167" s="214">
        <v>143.358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33</v>
      </c>
      <c r="AX167" s="14" t="s">
        <v>80</v>
      </c>
      <c r="AY167" s="212" t="s">
        <v>205</v>
      </c>
    </row>
    <row r="168" s="15" customFormat="1">
      <c r="A168" s="15"/>
      <c r="B168" s="219"/>
      <c r="C168" s="15"/>
      <c r="D168" s="204" t="s">
        <v>213</v>
      </c>
      <c r="E168" s="220" t="s">
        <v>1</v>
      </c>
      <c r="F168" s="221" t="s">
        <v>216</v>
      </c>
      <c r="G168" s="15"/>
      <c r="H168" s="222">
        <v>206.684</v>
      </c>
      <c r="I168" s="223"/>
      <c r="J168" s="15"/>
      <c r="K168" s="15"/>
      <c r="L168" s="219"/>
      <c r="M168" s="224"/>
      <c r="N168" s="225"/>
      <c r="O168" s="225"/>
      <c r="P168" s="225"/>
      <c r="Q168" s="225"/>
      <c r="R168" s="225"/>
      <c r="S168" s="225"/>
      <c r="T168" s="22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0" t="s">
        <v>213</v>
      </c>
      <c r="AU168" s="220" t="s">
        <v>91</v>
      </c>
      <c r="AV168" s="15" t="s">
        <v>211</v>
      </c>
      <c r="AW168" s="15" t="s">
        <v>33</v>
      </c>
      <c r="AX168" s="15" t="s">
        <v>87</v>
      </c>
      <c r="AY168" s="220" t="s">
        <v>205</v>
      </c>
    </row>
    <row r="169" s="2" customFormat="1" ht="24.15" customHeight="1">
      <c r="A169" s="38"/>
      <c r="B169" s="188"/>
      <c r="C169" s="189" t="s">
        <v>281</v>
      </c>
      <c r="D169" s="189" t="s">
        <v>207</v>
      </c>
      <c r="E169" s="190" t="s">
        <v>2809</v>
      </c>
      <c r="F169" s="191" t="s">
        <v>2810</v>
      </c>
      <c r="G169" s="192" t="s">
        <v>265</v>
      </c>
      <c r="H169" s="193">
        <v>206.684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2912</v>
      </c>
    </row>
    <row r="170" s="2" customFormat="1" ht="24.15" customHeight="1">
      <c r="A170" s="38"/>
      <c r="B170" s="188"/>
      <c r="C170" s="189" t="s">
        <v>287</v>
      </c>
      <c r="D170" s="189" t="s">
        <v>207</v>
      </c>
      <c r="E170" s="190" t="s">
        <v>2812</v>
      </c>
      <c r="F170" s="191" t="s">
        <v>2813</v>
      </c>
      <c r="G170" s="192" t="s">
        <v>313</v>
      </c>
      <c r="H170" s="193">
        <v>3.9689999999999999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46</v>
      </c>
      <c r="O170" s="82"/>
      <c r="P170" s="198">
        <f>O170*H170</f>
        <v>0</v>
      </c>
      <c r="Q170" s="198">
        <v>1.01257</v>
      </c>
      <c r="R170" s="198">
        <f>Q170*H170</f>
        <v>4.0188903299999996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211</v>
      </c>
      <c r="AT170" s="200" t="s">
        <v>207</v>
      </c>
      <c r="AU170" s="200" t="s">
        <v>91</v>
      </c>
      <c r="AY170" s="19" t="s">
        <v>205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91</v>
      </c>
      <c r="BK170" s="202">
        <f>ROUND(I170*H170,3)</f>
        <v>0</v>
      </c>
      <c r="BL170" s="19" t="s">
        <v>211</v>
      </c>
      <c r="BM170" s="200" t="s">
        <v>2913</v>
      </c>
    </row>
    <row r="171" s="14" customFormat="1">
      <c r="A171" s="14"/>
      <c r="B171" s="211"/>
      <c r="C171" s="14"/>
      <c r="D171" s="204" t="s">
        <v>213</v>
      </c>
      <c r="E171" s="212" t="s">
        <v>1</v>
      </c>
      <c r="F171" s="213" t="s">
        <v>2914</v>
      </c>
      <c r="G171" s="14"/>
      <c r="H171" s="214">
        <v>3.9249999999999998</v>
      </c>
      <c r="I171" s="215"/>
      <c r="J171" s="14"/>
      <c r="K171" s="14"/>
      <c r="L171" s="211"/>
      <c r="M171" s="216"/>
      <c r="N171" s="217"/>
      <c r="O171" s="217"/>
      <c r="P171" s="217"/>
      <c r="Q171" s="217"/>
      <c r="R171" s="217"/>
      <c r="S171" s="217"/>
      <c r="T171" s="21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2" t="s">
        <v>213</v>
      </c>
      <c r="AU171" s="212" t="s">
        <v>91</v>
      </c>
      <c r="AV171" s="14" t="s">
        <v>91</v>
      </c>
      <c r="AW171" s="14" t="s">
        <v>33</v>
      </c>
      <c r="AX171" s="14" t="s">
        <v>80</v>
      </c>
      <c r="AY171" s="212" t="s">
        <v>205</v>
      </c>
    </row>
    <row r="172" s="14" customFormat="1">
      <c r="A172" s="14"/>
      <c r="B172" s="211"/>
      <c r="C172" s="14"/>
      <c r="D172" s="204" t="s">
        <v>213</v>
      </c>
      <c r="E172" s="212" t="s">
        <v>1</v>
      </c>
      <c r="F172" s="213" t="s">
        <v>2915</v>
      </c>
      <c r="G172" s="14"/>
      <c r="H172" s="214">
        <v>0.043999999999999997</v>
      </c>
      <c r="I172" s="215"/>
      <c r="J172" s="14"/>
      <c r="K172" s="14"/>
      <c r="L172" s="211"/>
      <c r="M172" s="216"/>
      <c r="N172" s="217"/>
      <c r="O172" s="217"/>
      <c r="P172" s="217"/>
      <c r="Q172" s="217"/>
      <c r="R172" s="217"/>
      <c r="S172" s="217"/>
      <c r="T172" s="21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2" t="s">
        <v>213</v>
      </c>
      <c r="AU172" s="212" t="s">
        <v>91</v>
      </c>
      <c r="AV172" s="14" t="s">
        <v>91</v>
      </c>
      <c r="AW172" s="14" t="s">
        <v>33</v>
      </c>
      <c r="AX172" s="14" t="s">
        <v>80</v>
      </c>
      <c r="AY172" s="212" t="s">
        <v>205</v>
      </c>
    </row>
    <row r="173" s="15" customFormat="1">
      <c r="A173" s="15"/>
      <c r="B173" s="219"/>
      <c r="C173" s="15"/>
      <c r="D173" s="204" t="s">
        <v>213</v>
      </c>
      <c r="E173" s="220" t="s">
        <v>1</v>
      </c>
      <c r="F173" s="221" t="s">
        <v>216</v>
      </c>
      <c r="G173" s="15"/>
      <c r="H173" s="222">
        <v>3.9689999999999999</v>
      </c>
      <c r="I173" s="223"/>
      <c r="J173" s="15"/>
      <c r="K173" s="15"/>
      <c r="L173" s="219"/>
      <c r="M173" s="224"/>
      <c r="N173" s="225"/>
      <c r="O173" s="225"/>
      <c r="P173" s="225"/>
      <c r="Q173" s="225"/>
      <c r="R173" s="225"/>
      <c r="S173" s="225"/>
      <c r="T173" s="22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20" t="s">
        <v>213</v>
      </c>
      <c r="AU173" s="220" t="s">
        <v>91</v>
      </c>
      <c r="AV173" s="15" t="s">
        <v>211</v>
      </c>
      <c r="AW173" s="15" t="s">
        <v>33</v>
      </c>
      <c r="AX173" s="15" t="s">
        <v>87</v>
      </c>
      <c r="AY173" s="220" t="s">
        <v>205</v>
      </c>
    </row>
    <row r="174" s="2" customFormat="1" ht="24.15" customHeight="1">
      <c r="A174" s="38"/>
      <c r="B174" s="188"/>
      <c r="C174" s="189" t="s">
        <v>292</v>
      </c>
      <c r="D174" s="189" t="s">
        <v>207</v>
      </c>
      <c r="E174" s="190" t="s">
        <v>2817</v>
      </c>
      <c r="F174" s="191" t="s">
        <v>2818</v>
      </c>
      <c r="G174" s="192" t="s">
        <v>313</v>
      </c>
      <c r="H174" s="193">
        <v>1.512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1.0125900000000001</v>
      </c>
      <c r="R174" s="198">
        <f>Q174*H174</f>
        <v>1.5310360800000002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2916</v>
      </c>
    </row>
    <row r="175" s="14" customFormat="1">
      <c r="A175" s="14"/>
      <c r="B175" s="211"/>
      <c r="C175" s="14"/>
      <c r="D175" s="204" t="s">
        <v>213</v>
      </c>
      <c r="E175" s="212" t="s">
        <v>1</v>
      </c>
      <c r="F175" s="213" t="s">
        <v>2917</v>
      </c>
      <c r="G175" s="14"/>
      <c r="H175" s="214">
        <v>1.512</v>
      </c>
      <c r="I175" s="215"/>
      <c r="J175" s="14"/>
      <c r="K175" s="14"/>
      <c r="L175" s="211"/>
      <c r="M175" s="216"/>
      <c r="N175" s="217"/>
      <c r="O175" s="217"/>
      <c r="P175" s="217"/>
      <c r="Q175" s="217"/>
      <c r="R175" s="217"/>
      <c r="S175" s="217"/>
      <c r="T175" s="21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2" t="s">
        <v>213</v>
      </c>
      <c r="AU175" s="212" t="s">
        <v>91</v>
      </c>
      <c r="AV175" s="14" t="s">
        <v>91</v>
      </c>
      <c r="AW175" s="14" t="s">
        <v>33</v>
      </c>
      <c r="AX175" s="14" t="s">
        <v>80</v>
      </c>
      <c r="AY175" s="212" t="s">
        <v>205</v>
      </c>
    </row>
    <row r="176" s="15" customFormat="1">
      <c r="A176" s="15"/>
      <c r="B176" s="219"/>
      <c r="C176" s="15"/>
      <c r="D176" s="204" t="s">
        <v>213</v>
      </c>
      <c r="E176" s="220" t="s">
        <v>1</v>
      </c>
      <c r="F176" s="221" t="s">
        <v>216</v>
      </c>
      <c r="G176" s="15"/>
      <c r="H176" s="222">
        <v>1.512</v>
      </c>
      <c r="I176" s="223"/>
      <c r="J176" s="15"/>
      <c r="K176" s="15"/>
      <c r="L176" s="219"/>
      <c r="M176" s="224"/>
      <c r="N176" s="225"/>
      <c r="O176" s="225"/>
      <c r="P176" s="225"/>
      <c r="Q176" s="225"/>
      <c r="R176" s="225"/>
      <c r="S176" s="225"/>
      <c r="T176" s="22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20" t="s">
        <v>213</v>
      </c>
      <c r="AU176" s="220" t="s">
        <v>91</v>
      </c>
      <c r="AV176" s="15" t="s">
        <v>211</v>
      </c>
      <c r="AW176" s="15" t="s">
        <v>33</v>
      </c>
      <c r="AX176" s="15" t="s">
        <v>87</v>
      </c>
      <c r="AY176" s="220" t="s">
        <v>205</v>
      </c>
    </row>
    <row r="177" s="2" customFormat="1" ht="16.5" customHeight="1">
      <c r="A177" s="38"/>
      <c r="B177" s="188"/>
      <c r="C177" s="189" t="s">
        <v>299</v>
      </c>
      <c r="D177" s="189" t="s">
        <v>207</v>
      </c>
      <c r="E177" s="190" t="s">
        <v>2918</v>
      </c>
      <c r="F177" s="191" t="s">
        <v>2919</v>
      </c>
      <c r="G177" s="192" t="s">
        <v>941</v>
      </c>
      <c r="H177" s="193">
        <v>2</v>
      </c>
      <c r="I177" s="194"/>
      <c r="J177" s="193">
        <f>ROUND(I177*H177,3)</f>
        <v>0</v>
      </c>
      <c r="K177" s="195"/>
      <c r="L177" s="39"/>
      <c r="M177" s="196" t="s">
        <v>1</v>
      </c>
      <c r="N177" s="197" t="s">
        <v>46</v>
      </c>
      <c r="O177" s="82"/>
      <c r="P177" s="198">
        <f>O177*H177</f>
        <v>0</v>
      </c>
      <c r="Q177" s="198">
        <v>0.10000000000000001</v>
      </c>
      <c r="R177" s="198">
        <f>Q177*H177</f>
        <v>0.20000000000000001</v>
      </c>
      <c r="S177" s="198">
        <v>0</v>
      </c>
      <c r="T177" s="19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0" t="s">
        <v>211</v>
      </c>
      <c r="AT177" s="200" t="s">
        <v>207</v>
      </c>
      <c r="AU177" s="200" t="s">
        <v>91</v>
      </c>
      <c r="AY177" s="19" t="s">
        <v>205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9" t="s">
        <v>91</v>
      </c>
      <c r="BK177" s="202">
        <f>ROUND(I177*H177,3)</f>
        <v>0</v>
      </c>
      <c r="BL177" s="19" t="s">
        <v>211</v>
      </c>
      <c r="BM177" s="200" t="s">
        <v>2920</v>
      </c>
    </row>
    <row r="178" s="12" customFormat="1" ht="22.8" customHeight="1">
      <c r="A178" s="12"/>
      <c r="B178" s="175"/>
      <c r="C178" s="12"/>
      <c r="D178" s="176" t="s">
        <v>79</v>
      </c>
      <c r="E178" s="186" t="s">
        <v>244</v>
      </c>
      <c r="F178" s="186" t="s">
        <v>615</v>
      </c>
      <c r="G178" s="12"/>
      <c r="H178" s="12"/>
      <c r="I178" s="178"/>
      <c r="J178" s="187">
        <f>BK178</f>
        <v>0</v>
      </c>
      <c r="K178" s="12"/>
      <c r="L178" s="175"/>
      <c r="M178" s="180"/>
      <c r="N178" s="181"/>
      <c r="O178" s="181"/>
      <c r="P178" s="182">
        <f>SUM(P179:P193)</f>
        <v>0</v>
      </c>
      <c r="Q178" s="181"/>
      <c r="R178" s="182">
        <f>SUM(R179:R193)</f>
        <v>0.69431573000000013</v>
      </c>
      <c r="S178" s="181"/>
      <c r="T178" s="183">
        <f>SUM(T179:T193)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6" t="s">
        <v>87</v>
      </c>
      <c r="AT178" s="184" t="s">
        <v>79</v>
      </c>
      <c r="AU178" s="184" t="s">
        <v>87</v>
      </c>
      <c r="AY178" s="176" t="s">
        <v>205</v>
      </c>
      <c r="BK178" s="185">
        <f>SUM(BK179:BK193)</f>
        <v>0</v>
      </c>
    </row>
    <row r="179" s="2" customFormat="1" ht="24.15" customHeight="1">
      <c r="A179" s="38"/>
      <c r="B179" s="188"/>
      <c r="C179" s="189" t="s">
        <v>306</v>
      </c>
      <c r="D179" s="189" t="s">
        <v>207</v>
      </c>
      <c r="E179" s="190" t="s">
        <v>698</v>
      </c>
      <c r="F179" s="191" t="s">
        <v>699</v>
      </c>
      <c r="G179" s="192" t="s">
        <v>265</v>
      </c>
      <c r="H179" s="193">
        <v>29.582999999999998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46</v>
      </c>
      <c r="O179" s="82"/>
      <c r="P179" s="198">
        <f>O179*H179</f>
        <v>0</v>
      </c>
      <c r="Q179" s="198">
        <v>0.00023000000000000001</v>
      </c>
      <c r="R179" s="198">
        <f>Q179*H179</f>
        <v>0.0068040899999999996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211</v>
      </c>
      <c r="AT179" s="200" t="s">
        <v>207</v>
      </c>
      <c r="AU179" s="200" t="s">
        <v>91</v>
      </c>
      <c r="AY179" s="19" t="s">
        <v>205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91</v>
      </c>
      <c r="BK179" s="202">
        <f>ROUND(I179*H179,3)</f>
        <v>0</v>
      </c>
      <c r="BL179" s="19" t="s">
        <v>211</v>
      </c>
      <c r="BM179" s="200" t="s">
        <v>2921</v>
      </c>
    </row>
    <row r="180" s="13" customFormat="1">
      <c r="A180" s="13"/>
      <c r="B180" s="203"/>
      <c r="C180" s="13"/>
      <c r="D180" s="204" t="s">
        <v>213</v>
      </c>
      <c r="E180" s="205" t="s">
        <v>1</v>
      </c>
      <c r="F180" s="206" t="s">
        <v>2831</v>
      </c>
      <c r="G180" s="13"/>
      <c r="H180" s="205" t="s">
        <v>1</v>
      </c>
      <c r="I180" s="207"/>
      <c r="J180" s="13"/>
      <c r="K180" s="13"/>
      <c r="L180" s="203"/>
      <c r="M180" s="208"/>
      <c r="N180" s="209"/>
      <c r="O180" s="209"/>
      <c r="P180" s="209"/>
      <c r="Q180" s="209"/>
      <c r="R180" s="209"/>
      <c r="S180" s="209"/>
      <c r="T180" s="21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5" t="s">
        <v>213</v>
      </c>
      <c r="AU180" s="205" t="s">
        <v>91</v>
      </c>
      <c r="AV180" s="13" t="s">
        <v>87</v>
      </c>
      <c r="AW180" s="13" t="s">
        <v>33</v>
      </c>
      <c r="AX180" s="13" t="s">
        <v>80</v>
      </c>
      <c r="AY180" s="205" t="s">
        <v>205</v>
      </c>
    </row>
    <row r="181" s="14" customFormat="1">
      <c r="A181" s="14"/>
      <c r="B181" s="211"/>
      <c r="C181" s="14"/>
      <c r="D181" s="204" t="s">
        <v>213</v>
      </c>
      <c r="E181" s="212" t="s">
        <v>1</v>
      </c>
      <c r="F181" s="213" t="s">
        <v>2922</v>
      </c>
      <c r="G181" s="14"/>
      <c r="H181" s="214">
        <v>41.523000000000003</v>
      </c>
      <c r="I181" s="215"/>
      <c r="J181" s="14"/>
      <c r="K181" s="14"/>
      <c r="L181" s="211"/>
      <c r="M181" s="216"/>
      <c r="N181" s="217"/>
      <c r="O181" s="217"/>
      <c r="P181" s="217"/>
      <c r="Q181" s="217"/>
      <c r="R181" s="217"/>
      <c r="S181" s="217"/>
      <c r="T181" s="21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2" t="s">
        <v>213</v>
      </c>
      <c r="AU181" s="212" t="s">
        <v>91</v>
      </c>
      <c r="AV181" s="14" t="s">
        <v>91</v>
      </c>
      <c r="AW181" s="14" t="s">
        <v>33</v>
      </c>
      <c r="AX181" s="14" t="s">
        <v>80</v>
      </c>
      <c r="AY181" s="212" t="s">
        <v>205</v>
      </c>
    </row>
    <row r="182" s="14" customFormat="1">
      <c r="A182" s="14"/>
      <c r="B182" s="211"/>
      <c r="C182" s="14"/>
      <c r="D182" s="204" t="s">
        <v>213</v>
      </c>
      <c r="E182" s="212" t="s">
        <v>1</v>
      </c>
      <c r="F182" s="213" t="s">
        <v>2923</v>
      </c>
      <c r="G182" s="14"/>
      <c r="H182" s="214">
        <v>10.060000000000001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33</v>
      </c>
      <c r="AX182" s="14" t="s">
        <v>80</v>
      </c>
      <c r="AY182" s="212" t="s">
        <v>205</v>
      </c>
    </row>
    <row r="183" s="14" customFormat="1">
      <c r="A183" s="14"/>
      <c r="B183" s="211"/>
      <c r="C183" s="14"/>
      <c r="D183" s="204" t="s">
        <v>213</v>
      </c>
      <c r="E183" s="212" t="s">
        <v>1</v>
      </c>
      <c r="F183" s="213" t="s">
        <v>2924</v>
      </c>
      <c r="G183" s="14"/>
      <c r="H183" s="214">
        <v>-22</v>
      </c>
      <c r="I183" s="215"/>
      <c r="J183" s="14"/>
      <c r="K183" s="14"/>
      <c r="L183" s="211"/>
      <c r="M183" s="216"/>
      <c r="N183" s="217"/>
      <c r="O183" s="217"/>
      <c r="P183" s="217"/>
      <c r="Q183" s="217"/>
      <c r="R183" s="217"/>
      <c r="S183" s="217"/>
      <c r="T183" s="21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2" t="s">
        <v>213</v>
      </c>
      <c r="AU183" s="212" t="s">
        <v>91</v>
      </c>
      <c r="AV183" s="14" t="s">
        <v>91</v>
      </c>
      <c r="AW183" s="14" t="s">
        <v>33</v>
      </c>
      <c r="AX183" s="14" t="s">
        <v>80</v>
      </c>
      <c r="AY183" s="212" t="s">
        <v>205</v>
      </c>
    </row>
    <row r="184" s="15" customFormat="1">
      <c r="A184" s="15"/>
      <c r="B184" s="219"/>
      <c r="C184" s="15"/>
      <c r="D184" s="204" t="s">
        <v>213</v>
      </c>
      <c r="E184" s="220" t="s">
        <v>1</v>
      </c>
      <c r="F184" s="221" t="s">
        <v>216</v>
      </c>
      <c r="G184" s="15"/>
      <c r="H184" s="222">
        <v>29.583000000000006</v>
      </c>
      <c r="I184" s="223"/>
      <c r="J184" s="15"/>
      <c r="K184" s="15"/>
      <c r="L184" s="219"/>
      <c r="M184" s="224"/>
      <c r="N184" s="225"/>
      <c r="O184" s="225"/>
      <c r="P184" s="225"/>
      <c r="Q184" s="225"/>
      <c r="R184" s="225"/>
      <c r="S184" s="225"/>
      <c r="T184" s="22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20" t="s">
        <v>213</v>
      </c>
      <c r="AU184" s="220" t="s">
        <v>91</v>
      </c>
      <c r="AV184" s="15" t="s">
        <v>211</v>
      </c>
      <c r="AW184" s="15" t="s">
        <v>33</v>
      </c>
      <c r="AX184" s="15" t="s">
        <v>87</v>
      </c>
      <c r="AY184" s="220" t="s">
        <v>205</v>
      </c>
    </row>
    <row r="185" s="2" customFormat="1" ht="24.15" customHeight="1">
      <c r="A185" s="38"/>
      <c r="B185" s="188"/>
      <c r="C185" s="189" t="s">
        <v>310</v>
      </c>
      <c r="D185" s="189" t="s">
        <v>207</v>
      </c>
      <c r="E185" s="190" t="s">
        <v>2595</v>
      </c>
      <c r="F185" s="191" t="s">
        <v>2596</v>
      </c>
      <c r="G185" s="192" t="s">
        <v>265</v>
      </c>
      <c r="H185" s="193">
        <v>29.582999999999998</v>
      </c>
      <c r="I185" s="194"/>
      <c r="J185" s="193">
        <f>ROUND(I185*H185,3)</f>
        <v>0</v>
      </c>
      <c r="K185" s="195"/>
      <c r="L185" s="39"/>
      <c r="M185" s="196" t="s">
        <v>1</v>
      </c>
      <c r="N185" s="197" t="s">
        <v>46</v>
      </c>
      <c r="O185" s="82"/>
      <c r="P185" s="198">
        <f>O185*H185</f>
        <v>0</v>
      </c>
      <c r="Q185" s="198">
        <v>0.00232</v>
      </c>
      <c r="R185" s="198">
        <f>Q185*H185</f>
        <v>0.068632559999999995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211</v>
      </c>
      <c r="AT185" s="200" t="s">
        <v>207</v>
      </c>
      <c r="AU185" s="200" t="s">
        <v>91</v>
      </c>
      <c r="AY185" s="19" t="s">
        <v>205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91</v>
      </c>
      <c r="BK185" s="202">
        <f>ROUND(I185*H185,3)</f>
        <v>0</v>
      </c>
      <c r="BL185" s="19" t="s">
        <v>211</v>
      </c>
      <c r="BM185" s="200" t="s">
        <v>2925</v>
      </c>
    </row>
    <row r="186" s="2" customFormat="1" ht="33" customHeight="1">
      <c r="A186" s="38"/>
      <c r="B186" s="188"/>
      <c r="C186" s="189" t="s">
        <v>316</v>
      </c>
      <c r="D186" s="189" t="s">
        <v>207</v>
      </c>
      <c r="E186" s="190" t="s">
        <v>2598</v>
      </c>
      <c r="F186" s="191" t="s">
        <v>2599</v>
      </c>
      <c r="G186" s="192" t="s">
        <v>265</v>
      </c>
      <c r="H186" s="193">
        <v>41.523000000000003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0.01136</v>
      </c>
      <c r="R186" s="198">
        <f>Q186*H186</f>
        <v>0.47170128000000006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2926</v>
      </c>
    </row>
    <row r="187" s="13" customFormat="1">
      <c r="A187" s="13"/>
      <c r="B187" s="203"/>
      <c r="C187" s="13"/>
      <c r="D187" s="204" t="s">
        <v>213</v>
      </c>
      <c r="E187" s="205" t="s">
        <v>1</v>
      </c>
      <c r="F187" s="206" t="s">
        <v>2601</v>
      </c>
      <c r="G187" s="13"/>
      <c r="H187" s="205" t="s">
        <v>1</v>
      </c>
      <c r="I187" s="207"/>
      <c r="J187" s="13"/>
      <c r="K187" s="13"/>
      <c r="L187" s="203"/>
      <c r="M187" s="208"/>
      <c r="N187" s="209"/>
      <c r="O187" s="209"/>
      <c r="P187" s="209"/>
      <c r="Q187" s="209"/>
      <c r="R187" s="209"/>
      <c r="S187" s="209"/>
      <c r="T187" s="21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5" t="s">
        <v>213</v>
      </c>
      <c r="AU187" s="205" t="s">
        <v>91</v>
      </c>
      <c r="AV187" s="13" t="s">
        <v>87</v>
      </c>
      <c r="AW187" s="13" t="s">
        <v>33</v>
      </c>
      <c r="AX187" s="13" t="s">
        <v>80</v>
      </c>
      <c r="AY187" s="205" t="s">
        <v>205</v>
      </c>
    </row>
    <row r="188" s="14" customFormat="1">
      <c r="A188" s="14"/>
      <c r="B188" s="211"/>
      <c r="C188" s="14"/>
      <c r="D188" s="204" t="s">
        <v>213</v>
      </c>
      <c r="E188" s="212" t="s">
        <v>1</v>
      </c>
      <c r="F188" s="213" t="s">
        <v>2922</v>
      </c>
      <c r="G188" s="14"/>
      <c r="H188" s="214">
        <v>41.523000000000003</v>
      </c>
      <c r="I188" s="215"/>
      <c r="J188" s="14"/>
      <c r="K188" s="14"/>
      <c r="L188" s="211"/>
      <c r="M188" s="216"/>
      <c r="N188" s="217"/>
      <c r="O188" s="217"/>
      <c r="P188" s="217"/>
      <c r="Q188" s="217"/>
      <c r="R188" s="217"/>
      <c r="S188" s="217"/>
      <c r="T188" s="21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2" t="s">
        <v>213</v>
      </c>
      <c r="AU188" s="212" t="s">
        <v>91</v>
      </c>
      <c r="AV188" s="14" t="s">
        <v>91</v>
      </c>
      <c r="AW188" s="14" t="s">
        <v>33</v>
      </c>
      <c r="AX188" s="14" t="s">
        <v>80</v>
      </c>
      <c r="AY188" s="212" t="s">
        <v>205</v>
      </c>
    </row>
    <row r="189" s="15" customFormat="1">
      <c r="A189" s="15"/>
      <c r="B189" s="219"/>
      <c r="C189" s="15"/>
      <c r="D189" s="204" t="s">
        <v>213</v>
      </c>
      <c r="E189" s="220" t="s">
        <v>1</v>
      </c>
      <c r="F189" s="221" t="s">
        <v>216</v>
      </c>
      <c r="G189" s="15"/>
      <c r="H189" s="222">
        <v>41.523000000000003</v>
      </c>
      <c r="I189" s="223"/>
      <c r="J189" s="15"/>
      <c r="K189" s="15"/>
      <c r="L189" s="219"/>
      <c r="M189" s="224"/>
      <c r="N189" s="225"/>
      <c r="O189" s="225"/>
      <c r="P189" s="225"/>
      <c r="Q189" s="225"/>
      <c r="R189" s="225"/>
      <c r="S189" s="225"/>
      <c r="T189" s="22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0" t="s">
        <v>213</v>
      </c>
      <c r="AU189" s="220" t="s">
        <v>91</v>
      </c>
      <c r="AV189" s="15" t="s">
        <v>211</v>
      </c>
      <c r="AW189" s="15" t="s">
        <v>33</v>
      </c>
      <c r="AX189" s="15" t="s">
        <v>87</v>
      </c>
      <c r="AY189" s="220" t="s">
        <v>205</v>
      </c>
    </row>
    <row r="190" s="2" customFormat="1" ht="33" customHeight="1">
      <c r="A190" s="38"/>
      <c r="B190" s="188"/>
      <c r="C190" s="189" t="s">
        <v>321</v>
      </c>
      <c r="D190" s="189" t="s">
        <v>207</v>
      </c>
      <c r="E190" s="190" t="s">
        <v>2603</v>
      </c>
      <c r="F190" s="191" t="s">
        <v>2604</v>
      </c>
      <c r="G190" s="192" t="s">
        <v>265</v>
      </c>
      <c r="H190" s="193">
        <v>10.060000000000001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0.014630000000000001</v>
      </c>
      <c r="R190" s="198">
        <f>Q190*H190</f>
        <v>0.14717780000000003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211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211</v>
      </c>
      <c r="BM190" s="200" t="s">
        <v>2927</v>
      </c>
    </row>
    <row r="191" s="13" customFormat="1">
      <c r="A191" s="13"/>
      <c r="B191" s="203"/>
      <c r="C191" s="13"/>
      <c r="D191" s="204" t="s">
        <v>213</v>
      </c>
      <c r="E191" s="205" t="s">
        <v>1</v>
      </c>
      <c r="F191" s="206" t="s">
        <v>2606</v>
      </c>
      <c r="G191" s="13"/>
      <c r="H191" s="205" t="s">
        <v>1</v>
      </c>
      <c r="I191" s="207"/>
      <c r="J191" s="13"/>
      <c r="K191" s="13"/>
      <c r="L191" s="203"/>
      <c r="M191" s="208"/>
      <c r="N191" s="209"/>
      <c r="O191" s="209"/>
      <c r="P191" s="209"/>
      <c r="Q191" s="209"/>
      <c r="R191" s="209"/>
      <c r="S191" s="209"/>
      <c r="T191" s="21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5" t="s">
        <v>213</v>
      </c>
      <c r="AU191" s="205" t="s">
        <v>91</v>
      </c>
      <c r="AV191" s="13" t="s">
        <v>87</v>
      </c>
      <c r="AW191" s="13" t="s">
        <v>33</v>
      </c>
      <c r="AX191" s="13" t="s">
        <v>80</v>
      </c>
      <c r="AY191" s="205" t="s">
        <v>205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2923</v>
      </c>
      <c r="G192" s="14"/>
      <c r="H192" s="214">
        <v>10.060000000000001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5" customFormat="1">
      <c r="A193" s="15"/>
      <c r="B193" s="219"/>
      <c r="C193" s="15"/>
      <c r="D193" s="204" t="s">
        <v>213</v>
      </c>
      <c r="E193" s="220" t="s">
        <v>1</v>
      </c>
      <c r="F193" s="221" t="s">
        <v>216</v>
      </c>
      <c r="G193" s="15"/>
      <c r="H193" s="222">
        <v>10.060000000000001</v>
      </c>
      <c r="I193" s="223"/>
      <c r="J193" s="15"/>
      <c r="K193" s="15"/>
      <c r="L193" s="219"/>
      <c r="M193" s="224"/>
      <c r="N193" s="225"/>
      <c r="O193" s="225"/>
      <c r="P193" s="225"/>
      <c r="Q193" s="225"/>
      <c r="R193" s="225"/>
      <c r="S193" s="225"/>
      <c r="T193" s="22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0" t="s">
        <v>213</v>
      </c>
      <c r="AU193" s="220" t="s">
        <v>91</v>
      </c>
      <c r="AV193" s="15" t="s">
        <v>211</v>
      </c>
      <c r="AW193" s="15" t="s">
        <v>33</v>
      </c>
      <c r="AX193" s="15" t="s">
        <v>87</v>
      </c>
      <c r="AY193" s="220" t="s">
        <v>205</v>
      </c>
    </row>
    <row r="194" s="12" customFormat="1" ht="22.8" customHeight="1">
      <c r="A194" s="12"/>
      <c r="B194" s="175"/>
      <c r="C194" s="12"/>
      <c r="D194" s="176" t="s">
        <v>79</v>
      </c>
      <c r="E194" s="186" t="s">
        <v>258</v>
      </c>
      <c r="F194" s="186" t="s">
        <v>904</v>
      </c>
      <c r="G194" s="12"/>
      <c r="H194" s="12"/>
      <c r="I194" s="178"/>
      <c r="J194" s="187">
        <f>BK194</f>
        <v>0</v>
      </c>
      <c r="K194" s="12"/>
      <c r="L194" s="175"/>
      <c r="M194" s="180"/>
      <c r="N194" s="181"/>
      <c r="O194" s="181"/>
      <c r="P194" s="182">
        <f>SUM(P195:P210)</f>
        <v>0</v>
      </c>
      <c r="Q194" s="181"/>
      <c r="R194" s="182">
        <f>SUM(R195:R210)</f>
        <v>7.0483645600000004</v>
      </c>
      <c r="S194" s="181"/>
      <c r="T194" s="183">
        <f>SUM(T195:T210)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6" t="s">
        <v>87</v>
      </c>
      <c r="AT194" s="184" t="s">
        <v>79</v>
      </c>
      <c r="AU194" s="184" t="s">
        <v>87</v>
      </c>
      <c r="AY194" s="176" t="s">
        <v>205</v>
      </c>
      <c r="BK194" s="185">
        <f>SUM(BK195:BK210)</f>
        <v>0</v>
      </c>
    </row>
    <row r="195" s="2" customFormat="1" ht="24.15" customHeight="1">
      <c r="A195" s="38"/>
      <c r="B195" s="188"/>
      <c r="C195" s="189" t="s">
        <v>327</v>
      </c>
      <c r="D195" s="189" t="s">
        <v>207</v>
      </c>
      <c r="E195" s="190" t="s">
        <v>906</v>
      </c>
      <c r="F195" s="191" t="s">
        <v>907</v>
      </c>
      <c r="G195" s="192" t="s">
        <v>284</v>
      </c>
      <c r="H195" s="193">
        <v>25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46</v>
      </c>
      <c r="O195" s="82"/>
      <c r="P195" s="198">
        <f>O195*H195</f>
        <v>0</v>
      </c>
      <c r="Q195" s="198">
        <v>0.11743000000000001</v>
      </c>
      <c r="R195" s="198">
        <f>Q195*H195</f>
        <v>2.9357500000000001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211</v>
      </c>
      <c r="AT195" s="200" t="s">
        <v>207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211</v>
      </c>
      <c r="BM195" s="200" t="s">
        <v>2928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2898</v>
      </c>
      <c r="G196" s="14"/>
      <c r="H196" s="214">
        <v>25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5" customFormat="1">
      <c r="A197" s="15"/>
      <c r="B197" s="219"/>
      <c r="C197" s="15"/>
      <c r="D197" s="204" t="s">
        <v>213</v>
      </c>
      <c r="E197" s="220" t="s">
        <v>1</v>
      </c>
      <c r="F197" s="221" t="s">
        <v>216</v>
      </c>
      <c r="G197" s="15"/>
      <c r="H197" s="222">
        <v>25</v>
      </c>
      <c r="I197" s="223"/>
      <c r="J197" s="15"/>
      <c r="K197" s="15"/>
      <c r="L197" s="219"/>
      <c r="M197" s="224"/>
      <c r="N197" s="225"/>
      <c r="O197" s="225"/>
      <c r="P197" s="225"/>
      <c r="Q197" s="225"/>
      <c r="R197" s="225"/>
      <c r="S197" s="225"/>
      <c r="T197" s="22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0" t="s">
        <v>213</v>
      </c>
      <c r="AU197" s="220" t="s">
        <v>91</v>
      </c>
      <c r="AV197" s="15" t="s">
        <v>211</v>
      </c>
      <c r="AW197" s="15" t="s">
        <v>33</v>
      </c>
      <c r="AX197" s="15" t="s">
        <v>87</v>
      </c>
      <c r="AY197" s="220" t="s">
        <v>205</v>
      </c>
    </row>
    <row r="198" s="2" customFormat="1" ht="24.15" customHeight="1">
      <c r="A198" s="38"/>
      <c r="B198" s="188"/>
      <c r="C198" s="227" t="s">
        <v>333</v>
      </c>
      <c r="D198" s="227" t="s">
        <v>276</v>
      </c>
      <c r="E198" s="228" t="s">
        <v>910</v>
      </c>
      <c r="F198" s="229" t="s">
        <v>911</v>
      </c>
      <c r="G198" s="230" t="s">
        <v>348</v>
      </c>
      <c r="H198" s="231">
        <v>101</v>
      </c>
      <c r="I198" s="232"/>
      <c r="J198" s="231">
        <f>ROUND(I198*H198,3)</f>
        <v>0</v>
      </c>
      <c r="K198" s="233"/>
      <c r="L198" s="234"/>
      <c r="M198" s="235" t="s">
        <v>1</v>
      </c>
      <c r="N198" s="236" t="s">
        <v>46</v>
      </c>
      <c r="O198" s="82"/>
      <c r="P198" s="198">
        <f>O198*H198</f>
        <v>0</v>
      </c>
      <c r="Q198" s="198">
        <v>0.0223</v>
      </c>
      <c r="R198" s="198">
        <f>Q198*H198</f>
        <v>2.2523</v>
      </c>
      <c r="S198" s="198">
        <v>0</v>
      </c>
      <c r="T198" s="199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0" t="s">
        <v>254</v>
      </c>
      <c r="AT198" s="200" t="s">
        <v>276</v>
      </c>
      <c r="AU198" s="200" t="s">
        <v>91</v>
      </c>
      <c r="AY198" s="19" t="s">
        <v>205</v>
      </c>
      <c r="BE198" s="201">
        <f>IF(N198="základná",J198,0)</f>
        <v>0</v>
      </c>
      <c r="BF198" s="201">
        <f>IF(N198="znížená",J198,0)</f>
        <v>0</v>
      </c>
      <c r="BG198" s="201">
        <f>IF(N198="zákl. prenesená",J198,0)</f>
        <v>0</v>
      </c>
      <c r="BH198" s="201">
        <f>IF(N198="zníž. prenesená",J198,0)</f>
        <v>0</v>
      </c>
      <c r="BI198" s="201">
        <f>IF(N198="nulová",J198,0)</f>
        <v>0</v>
      </c>
      <c r="BJ198" s="19" t="s">
        <v>91</v>
      </c>
      <c r="BK198" s="202">
        <f>ROUND(I198*H198,3)</f>
        <v>0</v>
      </c>
      <c r="BL198" s="19" t="s">
        <v>211</v>
      </c>
      <c r="BM198" s="200" t="s">
        <v>2929</v>
      </c>
    </row>
    <row r="199" s="14" customFormat="1">
      <c r="A199" s="14"/>
      <c r="B199" s="211"/>
      <c r="C199" s="14"/>
      <c r="D199" s="204" t="s">
        <v>213</v>
      </c>
      <c r="E199" s="14"/>
      <c r="F199" s="213" t="s">
        <v>2930</v>
      </c>
      <c r="G199" s="14"/>
      <c r="H199" s="214">
        <v>101</v>
      </c>
      <c r="I199" s="215"/>
      <c r="J199" s="14"/>
      <c r="K199" s="14"/>
      <c r="L199" s="211"/>
      <c r="M199" s="216"/>
      <c r="N199" s="217"/>
      <c r="O199" s="217"/>
      <c r="P199" s="217"/>
      <c r="Q199" s="217"/>
      <c r="R199" s="217"/>
      <c r="S199" s="217"/>
      <c r="T199" s="21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2" t="s">
        <v>213</v>
      </c>
      <c r="AU199" s="212" t="s">
        <v>91</v>
      </c>
      <c r="AV199" s="14" t="s">
        <v>91</v>
      </c>
      <c r="AW199" s="14" t="s">
        <v>3</v>
      </c>
      <c r="AX199" s="14" t="s">
        <v>87</v>
      </c>
      <c r="AY199" s="212" t="s">
        <v>205</v>
      </c>
    </row>
    <row r="200" s="2" customFormat="1" ht="16.5" customHeight="1">
      <c r="A200" s="38"/>
      <c r="B200" s="188"/>
      <c r="C200" s="189" t="s">
        <v>7</v>
      </c>
      <c r="D200" s="189" t="s">
        <v>207</v>
      </c>
      <c r="E200" s="190" t="s">
        <v>2931</v>
      </c>
      <c r="F200" s="191" t="s">
        <v>2932</v>
      </c>
      <c r="G200" s="192" t="s">
        <v>348</v>
      </c>
      <c r="H200" s="193">
        <v>9</v>
      </c>
      <c r="I200" s="194"/>
      <c r="J200" s="193">
        <f>ROUND(I200*H200,3)</f>
        <v>0</v>
      </c>
      <c r="K200" s="195"/>
      <c r="L200" s="39"/>
      <c r="M200" s="196" t="s">
        <v>1</v>
      </c>
      <c r="N200" s="197" t="s">
        <v>46</v>
      </c>
      <c r="O200" s="82"/>
      <c r="P200" s="198">
        <f>O200*H200</f>
        <v>0</v>
      </c>
      <c r="Q200" s="198">
        <v>0.20089000000000001</v>
      </c>
      <c r="R200" s="198">
        <f>Q200*H200</f>
        <v>1.8080100000000001</v>
      </c>
      <c r="S200" s="198">
        <v>0</v>
      </c>
      <c r="T200" s="19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0" t="s">
        <v>211</v>
      </c>
      <c r="AT200" s="200" t="s">
        <v>207</v>
      </c>
      <c r="AU200" s="200" t="s">
        <v>91</v>
      </c>
      <c r="AY200" s="19" t="s">
        <v>205</v>
      </c>
      <c r="BE200" s="201">
        <f>IF(N200="základná",J200,0)</f>
        <v>0</v>
      </c>
      <c r="BF200" s="201">
        <f>IF(N200="znížená",J200,0)</f>
        <v>0</v>
      </c>
      <c r="BG200" s="201">
        <f>IF(N200="zákl. prenesená",J200,0)</f>
        <v>0</v>
      </c>
      <c r="BH200" s="201">
        <f>IF(N200="zníž. prenesená",J200,0)</f>
        <v>0</v>
      </c>
      <c r="BI200" s="201">
        <f>IF(N200="nulová",J200,0)</f>
        <v>0</v>
      </c>
      <c r="BJ200" s="19" t="s">
        <v>91</v>
      </c>
      <c r="BK200" s="202">
        <f>ROUND(I200*H200,3)</f>
        <v>0</v>
      </c>
      <c r="BL200" s="19" t="s">
        <v>211</v>
      </c>
      <c r="BM200" s="200" t="s">
        <v>2933</v>
      </c>
    </row>
    <row r="201" s="2" customFormat="1" ht="24.15" customHeight="1">
      <c r="A201" s="38"/>
      <c r="B201" s="188"/>
      <c r="C201" s="189" t="s">
        <v>355</v>
      </c>
      <c r="D201" s="189" t="s">
        <v>207</v>
      </c>
      <c r="E201" s="190" t="s">
        <v>2841</v>
      </c>
      <c r="F201" s="191" t="s">
        <v>2842</v>
      </c>
      <c r="G201" s="192" t="s">
        <v>265</v>
      </c>
      <c r="H201" s="193">
        <v>20</v>
      </c>
      <c r="I201" s="194"/>
      <c r="J201" s="193">
        <f>ROUND(I201*H201,3)</f>
        <v>0</v>
      </c>
      <c r="K201" s="195"/>
      <c r="L201" s="39"/>
      <c r="M201" s="196" t="s">
        <v>1</v>
      </c>
      <c r="N201" s="197" t="s">
        <v>46</v>
      </c>
      <c r="O201" s="82"/>
      <c r="P201" s="198">
        <f>O201*H201</f>
        <v>0</v>
      </c>
      <c r="Q201" s="198">
        <v>0.00192542</v>
      </c>
      <c r="R201" s="198">
        <f>Q201*H201</f>
        <v>0.038508399999999998</v>
      </c>
      <c r="S201" s="198">
        <v>0</v>
      </c>
      <c r="T201" s="199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0" t="s">
        <v>211</v>
      </c>
      <c r="AT201" s="200" t="s">
        <v>207</v>
      </c>
      <c r="AU201" s="200" t="s">
        <v>91</v>
      </c>
      <c r="AY201" s="19" t="s">
        <v>205</v>
      </c>
      <c r="BE201" s="201">
        <f>IF(N201="základná",J201,0)</f>
        <v>0</v>
      </c>
      <c r="BF201" s="201">
        <f>IF(N201="znížená",J201,0)</f>
        <v>0</v>
      </c>
      <c r="BG201" s="201">
        <f>IF(N201="zákl. prenesená",J201,0)</f>
        <v>0</v>
      </c>
      <c r="BH201" s="201">
        <f>IF(N201="zníž. prenesená",J201,0)</f>
        <v>0</v>
      </c>
      <c r="BI201" s="201">
        <f>IF(N201="nulová",J201,0)</f>
        <v>0</v>
      </c>
      <c r="BJ201" s="19" t="s">
        <v>91</v>
      </c>
      <c r="BK201" s="202">
        <f>ROUND(I201*H201,3)</f>
        <v>0</v>
      </c>
      <c r="BL201" s="19" t="s">
        <v>211</v>
      </c>
      <c r="BM201" s="200" t="s">
        <v>2934</v>
      </c>
    </row>
    <row r="202" s="2" customFormat="1" ht="16.5" customHeight="1">
      <c r="A202" s="38"/>
      <c r="B202" s="188"/>
      <c r="C202" s="189" t="s">
        <v>361</v>
      </c>
      <c r="D202" s="189" t="s">
        <v>207</v>
      </c>
      <c r="E202" s="190" t="s">
        <v>2659</v>
      </c>
      <c r="F202" s="191" t="s">
        <v>2660</v>
      </c>
      <c r="G202" s="192" t="s">
        <v>284</v>
      </c>
      <c r="H202" s="193">
        <v>14.371</v>
      </c>
      <c r="I202" s="194"/>
      <c r="J202" s="193">
        <f>ROUND(I202*H202,3)</f>
        <v>0</v>
      </c>
      <c r="K202" s="195"/>
      <c r="L202" s="39"/>
      <c r="M202" s="196" t="s">
        <v>1</v>
      </c>
      <c r="N202" s="197" t="s">
        <v>46</v>
      </c>
      <c r="O202" s="82"/>
      <c r="P202" s="198">
        <f>O202*H202</f>
        <v>0</v>
      </c>
      <c r="Q202" s="198">
        <v>0.00019000000000000001</v>
      </c>
      <c r="R202" s="198">
        <f>Q202*H202</f>
        <v>0.0027304900000000003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211</v>
      </c>
      <c r="AT202" s="200" t="s">
        <v>207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2935</v>
      </c>
    </row>
    <row r="203" s="14" customFormat="1">
      <c r="A203" s="14"/>
      <c r="B203" s="211"/>
      <c r="C203" s="14"/>
      <c r="D203" s="204" t="s">
        <v>213</v>
      </c>
      <c r="E203" s="212" t="s">
        <v>1</v>
      </c>
      <c r="F203" s="213" t="s">
        <v>2936</v>
      </c>
      <c r="G203" s="14"/>
      <c r="H203" s="214">
        <v>14.371</v>
      </c>
      <c r="I203" s="215"/>
      <c r="J203" s="14"/>
      <c r="K203" s="14"/>
      <c r="L203" s="211"/>
      <c r="M203" s="216"/>
      <c r="N203" s="217"/>
      <c r="O203" s="217"/>
      <c r="P203" s="217"/>
      <c r="Q203" s="217"/>
      <c r="R203" s="217"/>
      <c r="S203" s="217"/>
      <c r="T203" s="21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2" t="s">
        <v>213</v>
      </c>
      <c r="AU203" s="212" t="s">
        <v>91</v>
      </c>
      <c r="AV203" s="14" t="s">
        <v>91</v>
      </c>
      <c r="AW203" s="14" t="s">
        <v>33</v>
      </c>
      <c r="AX203" s="14" t="s">
        <v>80</v>
      </c>
      <c r="AY203" s="212" t="s">
        <v>205</v>
      </c>
    </row>
    <row r="204" s="15" customFormat="1">
      <c r="A204" s="15"/>
      <c r="B204" s="219"/>
      <c r="C204" s="15"/>
      <c r="D204" s="204" t="s">
        <v>213</v>
      </c>
      <c r="E204" s="220" t="s">
        <v>1</v>
      </c>
      <c r="F204" s="221" t="s">
        <v>216</v>
      </c>
      <c r="G204" s="15"/>
      <c r="H204" s="222">
        <v>14.371</v>
      </c>
      <c r="I204" s="223"/>
      <c r="J204" s="15"/>
      <c r="K204" s="15"/>
      <c r="L204" s="219"/>
      <c r="M204" s="224"/>
      <c r="N204" s="225"/>
      <c r="O204" s="225"/>
      <c r="P204" s="225"/>
      <c r="Q204" s="225"/>
      <c r="R204" s="225"/>
      <c r="S204" s="225"/>
      <c r="T204" s="22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20" t="s">
        <v>213</v>
      </c>
      <c r="AU204" s="220" t="s">
        <v>91</v>
      </c>
      <c r="AV204" s="15" t="s">
        <v>211</v>
      </c>
      <c r="AW204" s="15" t="s">
        <v>33</v>
      </c>
      <c r="AX204" s="15" t="s">
        <v>87</v>
      </c>
      <c r="AY204" s="220" t="s">
        <v>205</v>
      </c>
    </row>
    <row r="205" s="2" customFormat="1" ht="16.5" customHeight="1">
      <c r="A205" s="38"/>
      <c r="B205" s="188"/>
      <c r="C205" s="189" t="s">
        <v>366</v>
      </c>
      <c r="D205" s="189" t="s">
        <v>207</v>
      </c>
      <c r="E205" s="190" t="s">
        <v>2663</v>
      </c>
      <c r="F205" s="191" t="s">
        <v>2664</v>
      </c>
      <c r="G205" s="192" t="s">
        <v>284</v>
      </c>
      <c r="H205" s="193">
        <v>14.371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46</v>
      </c>
      <c r="O205" s="82"/>
      <c r="P205" s="198">
        <f>O205*H205</f>
        <v>0</v>
      </c>
      <c r="Q205" s="198">
        <v>0.00040000000000000002</v>
      </c>
      <c r="R205" s="198">
        <f>Q205*H205</f>
        <v>0.0057484000000000007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211</v>
      </c>
      <c r="AT205" s="200" t="s">
        <v>207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2937</v>
      </c>
    </row>
    <row r="206" s="14" customFormat="1">
      <c r="A206" s="14"/>
      <c r="B206" s="211"/>
      <c r="C206" s="14"/>
      <c r="D206" s="204" t="s">
        <v>213</v>
      </c>
      <c r="E206" s="212" t="s">
        <v>1</v>
      </c>
      <c r="F206" s="213" t="s">
        <v>2938</v>
      </c>
      <c r="G206" s="14"/>
      <c r="H206" s="214">
        <v>14.371</v>
      </c>
      <c r="I206" s="215"/>
      <c r="J206" s="14"/>
      <c r="K206" s="14"/>
      <c r="L206" s="211"/>
      <c r="M206" s="216"/>
      <c r="N206" s="217"/>
      <c r="O206" s="217"/>
      <c r="P206" s="217"/>
      <c r="Q206" s="217"/>
      <c r="R206" s="217"/>
      <c r="S206" s="217"/>
      <c r="T206" s="21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2" t="s">
        <v>213</v>
      </c>
      <c r="AU206" s="212" t="s">
        <v>91</v>
      </c>
      <c r="AV206" s="14" t="s">
        <v>91</v>
      </c>
      <c r="AW206" s="14" t="s">
        <v>33</v>
      </c>
      <c r="AX206" s="14" t="s">
        <v>80</v>
      </c>
      <c r="AY206" s="212" t="s">
        <v>205</v>
      </c>
    </row>
    <row r="207" s="15" customFormat="1">
      <c r="A207" s="15"/>
      <c r="B207" s="219"/>
      <c r="C207" s="15"/>
      <c r="D207" s="204" t="s">
        <v>213</v>
      </c>
      <c r="E207" s="220" t="s">
        <v>1</v>
      </c>
      <c r="F207" s="221" t="s">
        <v>216</v>
      </c>
      <c r="G207" s="15"/>
      <c r="H207" s="222">
        <v>14.371</v>
      </c>
      <c r="I207" s="223"/>
      <c r="J207" s="15"/>
      <c r="K207" s="15"/>
      <c r="L207" s="219"/>
      <c r="M207" s="224"/>
      <c r="N207" s="225"/>
      <c r="O207" s="225"/>
      <c r="P207" s="225"/>
      <c r="Q207" s="225"/>
      <c r="R207" s="225"/>
      <c r="S207" s="225"/>
      <c r="T207" s="22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20" t="s">
        <v>213</v>
      </c>
      <c r="AU207" s="220" t="s">
        <v>91</v>
      </c>
      <c r="AV207" s="15" t="s">
        <v>211</v>
      </c>
      <c r="AW207" s="15" t="s">
        <v>33</v>
      </c>
      <c r="AX207" s="15" t="s">
        <v>87</v>
      </c>
      <c r="AY207" s="220" t="s">
        <v>205</v>
      </c>
    </row>
    <row r="208" s="2" customFormat="1" ht="24.15" customHeight="1">
      <c r="A208" s="38"/>
      <c r="B208" s="188"/>
      <c r="C208" s="189" t="s">
        <v>375</v>
      </c>
      <c r="D208" s="189" t="s">
        <v>207</v>
      </c>
      <c r="E208" s="190" t="s">
        <v>2667</v>
      </c>
      <c r="F208" s="191" t="s">
        <v>2668</v>
      </c>
      <c r="G208" s="192" t="s">
        <v>284</v>
      </c>
      <c r="H208" s="193">
        <v>14.371</v>
      </c>
      <c r="I208" s="194"/>
      <c r="J208" s="193">
        <f>ROUND(I208*H208,3)</f>
        <v>0</v>
      </c>
      <c r="K208" s="195"/>
      <c r="L208" s="39"/>
      <c r="M208" s="196" t="s">
        <v>1</v>
      </c>
      <c r="N208" s="197" t="s">
        <v>46</v>
      </c>
      <c r="O208" s="82"/>
      <c r="P208" s="198">
        <f>O208*H208</f>
        <v>0</v>
      </c>
      <c r="Q208" s="198">
        <v>0.00036999999999999999</v>
      </c>
      <c r="R208" s="198">
        <f>Q208*H208</f>
        <v>0.0053172699999999998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211</v>
      </c>
      <c r="AT208" s="200" t="s">
        <v>207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2939</v>
      </c>
    </row>
    <row r="209" s="14" customFormat="1">
      <c r="A209" s="14"/>
      <c r="B209" s="211"/>
      <c r="C209" s="14"/>
      <c r="D209" s="204" t="s">
        <v>213</v>
      </c>
      <c r="E209" s="212" t="s">
        <v>1</v>
      </c>
      <c r="F209" s="213" t="s">
        <v>2940</v>
      </c>
      <c r="G209" s="14"/>
      <c r="H209" s="214">
        <v>14.371</v>
      </c>
      <c r="I209" s="215"/>
      <c r="J209" s="14"/>
      <c r="K209" s="14"/>
      <c r="L209" s="211"/>
      <c r="M209" s="216"/>
      <c r="N209" s="217"/>
      <c r="O209" s="217"/>
      <c r="P209" s="217"/>
      <c r="Q209" s="217"/>
      <c r="R209" s="217"/>
      <c r="S209" s="217"/>
      <c r="T209" s="21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2" t="s">
        <v>213</v>
      </c>
      <c r="AU209" s="212" t="s">
        <v>91</v>
      </c>
      <c r="AV209" s="14" t="s">
        <v>91</v>
      </c>
      <c r="AW209" s="14" t="s">
        <v>33</v>
      </c>
      <c r="AX209" s="14" t="s">
        <v>80</v>
      </c>
      <c r="AY209" s="212" t="s">
        <v>205</v>
      </c>
    </row>
    <row r="210" s="15" customFormat="1">
      <c r="A210" s="15"/>
      <c r="B210" s="219"/>
      <c r="C210" s="15"/>
      <c r="D210" s="204" t="s">
        <v>213</v>
      </c>
      <c r="E210" s="220" t="s">
        <v>1</v>
      </c>
      <c r="F210" s="221" t="s">
        <v>216</v>
      </c>
      <c r="G210" s="15"/>
      <c r="H210" s="222">
        <v>14.371</v>
      </c>
      <c r="I210" s="223"/>
      <c r="J210" s="15"/>
      <c r="K210" s="15"/>
      <c r="L210" s="219"/>
      <c r="M210" s="224"/>
      <c r="N210" s="225"/>
      <c r="O210" s="225"/>
      <c r="P210" s="225"/>
      <c r="Q210" s="225"/>
      <c r="R210" s="225"/>
      <c r="S210" s="225"/>
      <c r="T210" s="22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20" t="s">
        <v>213</v>
      </c>
      <c r="AU210" s="220" t="s">
        <v>91</v>
      </c>
      <c r="AV210" s="15" t="s">
        <v>211</v>
      </c>
      <c r="AW210" s="15" t="s">
        <v>33</v>
      </c>
      <c r="AX210" s="15" t="s">
        <v>87</v>
      </c>
      <c r="AY210" s="220" t="s">
        <v>205</v>
      </c>
    </row>
    <row r="211" s="12" customFormat="1" ht="22.8" customHeight="1">
      <c r="A211" s="12"/>
      <c r="B211" s="175"/>
      <c r="C211" s="12"/>
      <c r="D211" s="176" t="s">
        <v>79</v>
      </c>
      <c r="E211" s="186" t="s">
        <v>899</v>
      </c>
      <c r="F211" s="186" t="s">
        <v>947</v>
      </c>
      <c r="G211" s="12"/>
      <c r="H211" s="12"/>
      <c r="I211" s="178"/>
      <c r="J211" s="187">
        <f>BK211</f>
        <v>0</v>
      </c>
      <c r="K211" s="12"/>
      <c r="L211" s="175"/>
      <c r="M211" s="180"/>
      <c r="N211" s="181"/>
      <c r="O211" s="181"/>
      <c r="P211" s="182">
        <f>P212</f>
        <v>0</v>
      </c>
      <c r="Q211" s="181"/>
      <c r="R211" s="182">
        <f>R212</f>
        <v>0</v>
      </c>
      <c r="S211" s="181"/>
      <c r="T211" s="183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6" t="s">
        <v>87</v>
      </c>
      <c r="AT211" s="184" t="s">
        <v>79</v>
      </c>
      <c r="AU211" s="184" t="s">
        <v>87</v>
      </c>
      <c r="AY211" s="176" t="s">
        <v>205</v>
      </c>
      <c r="BK211" s="185">
        <f>BK212</f>
        <v>0</v>
      </c>
    </row>
    <row r="212" s="2" customFormat="1" ht="37.8" customHeight="1">
      <c r="A212" s="38"/>
      <c r="B212" s="188"/>
      <c r="C212" s="189" t="s">
        <v>380</v>
      </c>
      <c r="D212" s="189" t="s">
        <v>207</v>
      </c>
      <c r="E212" s="190" t="s">
        <v>2850</v>
      </c>
      <c r="F212" s="191" t="s">
        <v>2851</v>
      </c>
      <c r="G212" s="192" t="s">
        <v>313</v>
      </c>
      <c r="H212" s="193">
        <v>124.992</v>
      </c>
      <c r="I212" s="194"/>
      <c r="J212" s="193">
        <f>ROUND(I212*H212,3)</f>
        <v>0</v>
      </c>
      <c r="K212" s="195"/>
      <c r="L212" s="39"/>
      <c r="M212" s="196" t="s">
        <v>1</v>
      </c>
      <c r="N212" s="197" t="s">
        <v>46</v>
      </c>
      <c r="O212" s="8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211</v>
      </c>
      <c r="AT212" s="200" t="s">
        <v>207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2941</v>
      </c>
    </row>
    <row r="213" s="12" customFormat="1" ht="25.92" customHeight="1">
      <c r="A213" s="12"/>
      <c r="B213" s="175"/>
      <c r="C213" s="12"/>
      <c r="D213" s="176" t="s">
        <v>79</v>
      </c>
      <c r="E213" s="177" t="s">
        <v>952</v>
      </c>
      <c r="F213" s="177" t="s">
        <v>953</v>
      </c>
      <c r="G213" s="12"/>
      <c r="H213" s="12"/>
      <c r="I213" s="178"/>
      <c r="J213" s="179">
        <f>BK213</f>
        <v>0</v>
      </c>
      <c r="K213" s="12"/>
      <c r="L213" s="175"/>
      <c r="M213" s="180"/>
      <c r="N213" s="181"/>
      <c r="O213" s="181"/>
      <c r="P213" s="182">
        <f>P214+P224+P229+P235</f>
        <v>0</v>
      </c>
      <c r="Q213" s="181"/>
      <c r="R213" s="182">
        <f>R214+R224+R229+R235</f>
        <v>0.39611693692000005</v>
      </c>
      <c r="S213" s="181"/>
      <c r="T213" s="183">
        <f>T214+T224+T229+T235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76" t="s">
        <v>91</v>
      </c>
      <c r="AT213" s="184" t="s">
        <v>79</v>
      </c>
      <c r="AU213" s="184" t="s">
        <v>80</v>
      </c>
      <c r="AY213" s="176" t="s">
        <v>205</v>
      </c>
      <c r="BK213" s="185">
        <f>BK214+BK224+BK229+BK235</f>
        <v>0</v>
      </c>
    </row>
    <row r="214" s="12" customFormat="1" ht="22.8" customHeight="1">
      <c r="A214" s="12"/>
      <c r="B214" s="175"/>
      <c r="C214" s="12"/>
      <c r="D214" s="176" t="s">
        <v>79</v>
      </c>
      <c r="E214" s="186" t="s">
        <v>954</v>
      </c>
      <c r="F214" s="186" t="s">
        <v>955</v>
      </c>
      <c r="G214" s="12"/>
      <c r="H214" s="12"/>
      <c r="I214" s="178"/>
      <c r="J214" s="187">
        <f>BK214</f>
        <v>0</v>
      </c>
      <c r="K214" s="12"/>
      <c r="L214" s="175"/>
      <c r="M214" s="180"/>
      <c r="N214" s="181"/>
      <c r="O214" s="181"/>
      <c r="P214" s="182">
        <f>SUM(P215:P223)</f>
        <v>0</v>
      </c>
      <c r="Q214" s="181"/>
      <c r="R214" s="182">
        <f>SUM(R215:R223)</f>
        <v>0.32222463692000003</v>
      </c>
      <c r="S214" s="181"/>
      <c r="T214" s="183">
        <f>SUM(T215:T223)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6" t="s">
        <v>91</v>
      </c>
      <c r="AT214" s="184" t="s">
        <v>79</v>
      </c>
      <c r="AU214" s="184" t="s">
        <v>87</v>
      </c>
      <c r="AY214" s="176" t="s">
        <v>205</v>
      </c>
      <c r="BK214" s="185">
        <f>SUM(BK215:BK223)</f>
        <v>0</v>
      </c>
    </row>
    <row r="215" s="2" customFormat="1" ht="24.15" customHeight="1">
      <c r="A215" s="38"/>
      <c r="B215" s="188"/>
      <c r="C215" s="189" t="s">
        <v>385</v>
      </c>
      <c r="D215" s="189" t="s">
        <v>207</v>
      </c>
      <c r="E215" s="190" t="s">
        <v>967</v>
      </c>
      <c r="F215" s="191" t="s">
        <v>968</v>
      </c>
      <c r="G215" s="192" t="s">
        <v>265</v>
      </c>
      <c r="H215" s="193">
        <v>53.741999999999997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299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299</v>
      </c>
      <c r="BM215" s="200" t="s">
        <v>2942</v>
      </c>
    </row>
    <row r="216" s="14" customFormat="1">
      <c r="A216" s="14"/>
      <c r="B216" s="211"/>
      <c r="C216" s="14"/>
      <c r="D216" s="204" t="s">
        <v>213</v>
      </c>
      <c r="E216" s="212" t="s">
        <v>1</v>
      </c>
      <c r="F216" s="213" t="s">
        <v>2943</v>
      </c>
      <c r="G216" s="14"/>
      <c r="H216" s="214">
        <v>53.741999999999997</v>
      </c>
      <c r="I216" s="215"/>
      <c r="J216" s="14"/>
      <c r="K216" s="14"/>
      <c r="L216" s="211"/>
      <c r="M216" s="216"/>
      <c r="N216" s="217"/>
      <c r="O216" s="217"/>
      <c r="P216" s="217"/>
      <c r="Q216" s="217"/>
      <c r="R216" s="217"/>
      <c r="S216" s="217"/>
      <c r="T216" s="21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2" t="s">
        <v>213</v>
      </c>
      <c r="AU216" s="212" t="s">
        <v>91</v>
      </c>
      <c r="AV216" s="14" t="s">
        <v>91</v>
      </c>
      <c r="AW216" s="14" t="s">
        <v>33</v>
      </c>
      <c r="AX216" s="14" t="s">
        <v>80</v>
      </c>
      <c r="AY216" s="212" t="s">
        <v>205</v>
      </c>
    </row>
    <row r="217" s="15" customFormat="1">
      <c r="A217" s="15"/>
      <c r="B217" s="219"/>
      <c r="C217" s="15"/>
      <c r="D217" s="204" t="s">
        <v>213</v>
      </c>
      <c r="E217" s="220" t="s">
        <v>1</v>
      </c>
      <c r="F217" s="221" t="s">
        <v>216</v>
      </c>
      <c r="G217" s="15"/>
      <c r="H217" s="222">
        <v>53.741999999999997</v>
      </c>
      <c r="I217" s="223"/>
      <c r="J217" s="15"/>
      <c r="K217" s="15"/>
      <c r="L217" s="219"/>
      <c r="M217" s="224"/>
      <c r="N217" s="225"/>
      <c r="O217" s="225"/>
      <c r="P217" s="225"/>
      <c r="Q217" s="225"/>
      <c r="R217" s="225"/>
      <c r="S217" s="225"/>
      <c r="T217" s="22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20" t="s">
        <v>213</v>
      </c>
      <c r="AU217" s="220" t="s">
        <v>91</v>
      </c>
      <c r="AV217" s="15" t="s">
        <v>211</v>
      </c>
      <c r="AW217" s="15" t="s">
        <v>33</v>
      </c>
      <c r="AX217" s="15" t="s">
        <v>87</v>
      </c>
      <c r="AY217" s="220" t="s">
        <v>205</v>
      </c>
    </row>
    <row r="218" s="2" customFormat="1" ht="16.5" customHeight="1">
      <c r="A218" s="38"/>
      <c r="B218" s="188"/>
      <c r="C218" s="227" t="s">
        <v>390</v>
      </c>
      <c r="D218" s="227" t="s">
        <v>276</v>
      </c>
      <c r="E218" s="228" t="s">
        <v>962</v>
      </c>
      <c r="F218" s="229" t="s">
        <v>963</v>
      </c>
      <c r="G218" s="230" t="s">
        <v>313</v>
      </c>
      <c r="H218" s="231">
        <v>0.019</v>
      </c>
      <c r="I218" s="232"/>
      <c r="J218" s="231">
        <f>ROUND(I218*H218,3)</f>
        <v>0</v>
      </c>
      <c r="K218" s="233"/>
      <c r="L218" s="234"/>
      <c r="M218" s="235" t="s">
        <v>1</v>
      </c>
      <c r="N218" s="236" t="s">
        <v>46</v>
      </c>
      <c r="O218" s="82"/>
      <c r="P218" s="198">
        <f>O218*H218</f>
        <v>0</v>
      </c>
      <c r="Q218" s="198">
        <v>1</v>
      </c>
      <c r="R218" s="198">
        <f>Q218*H218</f>
        <v>0.019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401</v>
      </c>
      <c r="AT218" s="200" t="s">
        <v>276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299</v>
      </c>
      <c r="BM218" s="200" t="s">
        <v>2944</v>
      </c>
    </row>
    <row r="219" s="14" customFormat="1">
      <c r="A219" s="14"/>
      <c r="B219" s="211"/>
      <c r="C219" s="14"/>
      <c r="D219" s="204" t="s">
        <v>213</v>
      </c>
      <c r="E219" s="14"/>
      <c r="F219" s="213" t="s">
        <v>2945</v>
      </c>
      <c r="G219" s="14"/>
      <c r="H219" s="214">
        <v>0.019</v>
      </c>
      <c r="I219" s="215"/>
      <c r="J219" s="14"/>
      <c r="K219" s="14"/>
      <c r="L219" s="211"/>
      <c r="M219" s="216"/>
      <c r="N219" s="217"/>
      <c r="O219" s="217"/>
      <c r="P219" s="217"/>
      <c r="Q219" s="217"/>
      <c r="R219" s="217"/>
      <c r="S219" s="217"/>
      <c r="T219" s="21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2" t="s">
        <v>213</v>
      </c>
      <c r="AU219" s="212" t="s">
        <v>91</v>
      </c>
      <c r="AV219" s="14" t="s">
        <v>91</v>
      </c>
      <c r="AW219" s="14" t="s">
        <v>3</v>
      </c>
      <c r="AX219" s="14" t="s">
        <v>87</v>
      </c>
      <c r="AY219" s="212" t="s">
        <v>205</v>
      </c>
    </row>
    <row r="220" s="2" customFormat="1" ht="24.15" customHeight="1">
      <c r="A220" s="38"/>
      <c r="B220" s="188"/>
      <c r="C220" s="189" t="s">
        <v>395</v>
      </c>
      <c r="D220" s="189" t="s">
        <v>207</v>
      </c>
      <c r="E220" s="190" t="s">
        <v>993</v>
      </c>
      <c r="F220" s="191" t="s">
        <v>994</v>
      </c>
      <c r="G220" s="192" t="s">
        <v>265</v>
      </c>
      <c r="H220" s="193">
        <v>53.741999999999997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46</v>
      </c>
      <c r="O220" s="82"/>
      <c r="P220" s="198">
        <f>O220*H220</f>
        <v>0</v>
      </c>
      <c r="Q220" s="198">
        <v>0.00054226000000000003</v>
      </c>
      <c r="R220" s="198">
        <f>Q220*H220</f>
        <v>0.029142136919999999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299</v>
      </c>
      <c r="AT220" s="200" t="s">
        <v>207</v>
      </c>
      <c r="AU220" s="200" t="s">
        <v>91</v>
      </c>
      <c r="AY220" s="19" t="s">
        <v>205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91</v>
      </c>
      <c r="BK220" s="202">
        <f>ROUND(I220*H220,3)</f>
        <v>0</v>
      </c>
      <c r="BL220" s="19" t="s">
        <v>299</v>
      </c>
      <c r="BM220" s="200" t="s">
        <v>2946</v>
      </c>
    </row>
    <row r="221" s="2" customFormat="1" ht="24.15" customHeight="1">
      <c r="A221" s="38"/>
      <c r="B221" s="188"/>
      <c r="C221" s="227" t="s">
        <v>401</v>
      </c>
      <c r="D221" s="227" t="s">
        <v>276</v>
      </c>
      <c r="E221" s="228" t="s">
        <v>2858</v>
      </c>
      <c r="F221" s="229" t="s">
        <v>2859</v>
      </c>
      <c r="G221" s="230" t="s">
        <v>265</v>
      </c>
      <c r="H221" s="231">
        <v>64.489999999999995</v>
      </c>
      <c r="I221" s="232"/>
      <c r="J221" s="231">
        <f>ROUND(I221*H221,3)</f>
        <v>0</v>
      </c>
      <c r="K221" s="233"/>
      <c r="L221" s="234"/>
      <c r="M221" s="235" t="s">
        <v>1</v>
      </c>
      <c r="N221" s="236" t="s">
        <v>46</v>
      </c>
      <c r="O221" s="82"/>
      <c r="P221" s="198">
        <f>O221*H221</f>
        <v>0</v>
      </c>
      <c r="Q221" s="198">
        <v>0.0042500000000000003</v>
      </c>
      <c r="R221" s="198">
        <f>Q221*H221</f>
        <v>0.27408250000000001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401</v>
      </c>
      <c r="AT221" s="200" t="s">
        <v>276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299</v>
      </c>
      <c r="BM221" s="200" t="s">
        <v>2947</v>
      </c>
    </row>
    <row r="222" s="14" customFormat="1">
      <c r="A222" s="14"/>
      <c r="B222" s="211"/>
      <c r="C222" s="14"/>
      <c r="D222" s="204" t="s">
        <v>213</v>
      </c>
      <c r="E222" s="14"/>
      <c r="F222" s="213" t="s">
        <v>2948</v>
      </c>
      <c r="G222" s="14"/>
      <c r="H222" s="214">
        <v>64.489999999999995</v>
      </c>
      <c r="I222" s="215"/>
      <c r="J222" s="14"/>
      <c r="K222" s="14"/>
      <c r="L222" s="211"/>
      <c r="M222" s="216"/>
      <c r="N222" s="217"/>
      <c r="O222" s="217"/>
      <c r="P222" s="217"/>
      <c r="Q222" s="217"/>
      <c r="R222" s="217"/>
      <c r="S222" s="217"/>
      <c r="T222" s="21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2" t="s">
        <v>213</v>
      </c>
      <c r="AU222" s="212" t="s">
        <v>91</v>
      </c>
      <c r="AV222" s="14" t="s">
        <v>91</v>
      </c>
      <c r="AW222" s="14" t="s">
        <v>3</v>
      </c>
      <c r="AX222" s="14" t="s">
        <v>87</v>
      </c>
      <c r="AY222" s="212" t="s">
        <v>205</v>
      </c>
    </row>
    <row r="223" s="2" customFormat="1" ht="24.15" customHeight="1">
      <c r="A223" s="38"/>
      <c r="B223" s="188"/>
      <c r="C223" s="189" t="s">
        <v>408</v>
      </c>
      <c r="D223" s="189" t="s">
        <v>207</v>
      </c>
      <c r="E223" s="190" t="s">
        <v>2704</v>
      </c>
      <c r="F223" s="191" t="s">
        <v>2705</v>
      </c>
      <c r="G223" s="192" t="s">
        <v>313</v>
      </c>
      <c r="H223" s="193">
        <v>0.32200000000000001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46</v>
      </c>
      <c r="O223" s="8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299</v>
      </c>
      <c r="AT223" s="200" t="s">
        <v>207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299</v>
      </c>
      <c r="BM223" s="200" t="s">
        <v>2949</v>
      </c>
    </row>
    <row r="224" s="12" customFormat="1" ht="22.8" customHeight="1">
      <c r="A224" s="12"/>
      <c r="B224" s="175"/>
      <c r="C224" s="12"/>
      <c r="D224" s="176" t="s">
        <v>79</v>
      </c>
      <c r="E224" s="186" t="s">
        <v>2863</v>
      </c>
      <c r="F224" s="186" t="s">
        <v>2864</v>
      </c>
      <c r="G224" s="12"/>
      <c r="H224" s="12"/>
      <c r="I224" s="178"/>
      <c r="J224" s="187">
        <f>BK224</f>
        <v>0</v>
      </c>
      <c r="K224" s="12"/>
      <c r="L224" s="175"/>
      <c r="M224" s="180"/>
      <c r="N224" s="181"/>
      <c r="O224" s="181"/>
      <c r="P224" s="182">
        <f>SUM(P225:P228)</f>
        <v>0</v>
      </c>
      <c r="Q224" s="181"/>
      <c r="R224" s="182">
        <f>SUM(R225:R228)</f>
        <v>0.0050400000000000002</v>
      </c>
      <c r="S224" s="181"/>
      <c r="T224" s="183">
        <f>SUM(T225:T228)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6" t="s">
        <v>91</v>
      </c>
      <c r="AT224" s="184" t="s">
        <v>79</v>
      </c>
      <c r="AU224" s="184" t="s">
        <v>87</v>
      </c>
      <c r="AY224" s="176" t="s">
        <v>205</v>
      </c>
      <c r="BK224" s="185">
        <f>SUM(BK225:BK228)</f>
        <v>0</v>
      </c>
    </row>
    <row r="225" s="2" customFormat="1" ht="21.75" customHeight="1">
      <c r="A225" s="38"/>
      <c r="B225" s="188"/>
      <c r="C225" s="189" t="s">
        <v>414</v>
      </c>
      <c r="D225" s="189" t="s">
        <v>207</v>
      </c>
      <c r="E225" s="190" t="s">
        <v>2865</v>
      </c>
      <c r="F225" s="191" t="s">
        <v>2866</v>
      </c>
      <c r="G225" s="192" t="s">
        <v>284</v>
      </c>
      <c r="H225" s="193">
        <v>8</v>
      </c>
      <c r="I225" s="194"/>
      <c r="J225" s="193">
        <f>ROUND(I225*H225,3)</f>
        <v>0</v>
      </c>
      <c r="K225" s="195"/>
      <c r="L225" s="39"/>
      <c r="M225" s="196" t="s">
        <v>1</v>
      </c>
      <c r="N225" s="197" t="s">
        <v>46</v>
      </c>
      <c r="O225" s="82"/>
      <c r="P225" s="198">
        <f>O225*H225</f>
        <v>0</v>
      </c>
      <c r="Q225" s="198">
        <v>0.00063000000000000003</v>
      </c>
      <c r="R225" s="198">
        <f>Q225*H225</f>
        <v>0.0050400000000000002</v>
      </c>
      <c r="S225" s="198">
        <v>0</v>
      </c>
      <c r="T225" s="19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0" t="s">
        <v>299</v>
      </c>
      <c r="AT225" s="200" t="s">
        <v>207</v>
      </c>
      <c r="AU225" s="200" t="s">
        <v>91</v>
      </c>
      <c r="AY225" s="19" t="s">
        <v>205</v>
      </c>
      <c r="BE225" s="201">
        <f>IF(N225="základná",J225,0)</f>
        <v>0</v>
      </c>
      <c r="BF225" s="201">
        <f>IF(N225="znížená",J225,0)</f>
        <v>0</v>
      </c>
      <c r="BG225" s="201">
        <f>IF(N225="zákl. prenesená",J225,0)</f>
        <v>0</v>
      </c>
      <c r="BH225" s="201">
        <f>IF(N225="zníž. prenesená",J225,0)</f>
        <v>0</v>
      </c>
      <c r="BI225" s="201">
        <f>IF(N225="nulová",J225,0)</f>
        <v>0</v>
      </c>
      <c r="BJ225" s="19" t="s">
        <v>91</v>
      </c>
      <c r="BK225" s="202">
        <f>ROUND(I225*H225,3)</f>
        <v>0</v>
      </c>
      <c r="BL225" s="19" t="s">
        <v>299</v>
      </c>
      <c r="BM225" s="200" t="s">
        <v>2950</v>
      </c>
    </row>
    <row r="226" s="14" customFormat="1">
      <c r="A226" s="14"/>
      <c r="B226" s="211"/>
      <c r="C226" s="14"/>
      <c r="D226" s="204" t="s">
        <v>213</v>
      </c>
      <c r="E226" s="212" t="s">
        <v>1</v>
      </c>
      <c r="F226" s="213" t="s">
        <v>2951</v>
      </c>
      <c r="G226" s="14"/>
      <c r="H226" s="214">
        <v>8</v>
      </c>
      <c r="I226" s="215"/>
      <c r="J226" s="14"/>
      <c r="K226" s="14"/>
      <c r="L226" s="211"/>
      <c r="M226" s="216"/>
      <c r="N226" s="217"/>
      <c r="O226" s="217"/>
      <c r="P226" s="217"/>
      <c r="Q226" s="217"/>
      <c r="R226" s="217"/>
      <c r="S226" s="217"/>
      <c r="T226" s="21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2" t="s">
        <v>213</v>
      </c>
      <c r="AU226" s="212" t="s">
        <v>91</v>
      </c>
      <c r="AV226" s="14" t="s">
        <v>91</v>
      </c>
      <c r="AW226" s="14" t="s">
        <v>33</v>
      </c>
      <c r="AX226" s="14" t="s">
        <v>80</v>
      </c>
      <c r="AY226" s="212" t="s">
        <v>205</v>
      </c>
    </row>
    <row r="227" s="15" customFormat="1">
      <c r="A227" s="15"/>
      <c r="B227" s="219"/>
      <c r="C227" s="15"/>
      <c r="D227" s="204" t="s">
        <v>213</v>
      </c>
      <c r="E227" s="220" t="s">
        <v>1</v>
      </c>
      <c r="F227" s="221" t="s">
        <v>216</v>
      </c>
      <c r="G227" s="15"/>
      <c r="H227" s="222">
        <v>8</v>
      </c>
      <c r="I227" s="223"/>
      <c r="J227" s="15"/>
      <c r="K227" s="15"/>
      <c r="L227" s="219"/>
      <c r="M227" s="224"/>
      <c r="N227" s="225"/>
      <c r="O227" s="225"/>
      <c r="P227" s="225"/>
      <c r="Q227" s="225"/>
      <c r="R227" s="225"/>
      <c r="S227" s="225"/>
      <c r="T227" s="22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20" t="s">
        <v>213</v>
      </c>
      <c r="AU227" s="220" t="s">
        <v>91</v>
      </c>
      <c r="AV227" s="15" t="s">
        <v>211</v>
      </c>
      <c r="AW227" s="15" t="s">
        <v>33</v>
      </c>
      <c r="AX227" s="15" t="s">
        <v>87</v>
      </c>
      <c r="AY227" s="220" t="s">
        <v>205</v>
      </c>
    </row>
    <row r="228" s="2" customFormat="1" ht="24.15" customHeight="1">
      <c r="A228" s="38"/>
      <c r="B228" s="188"/>
      <c r="C228" s="189" t="s">
        <v>419</v>
      </c>
      <c r="D228" s="189" t="s">
        <v>207</v>
      </c>
      <c r="E228" s="190" t="s">
        <v>2869</v>
      </c>
      <c r="F228" s="191" t="s">
        <v>2870</v>
      </c>
      <c r="G228" s="192" t="s">
        <v>313</v>
      </c>
      <c r="H228" s="193">
        <v>0.0050000000000000001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46</v>
      </c>
      <c r="O228" s="8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299</v>
      </c>
      <c r="AT228" s="200" t="s">
        <v>207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299</v>
      </c>
      <c r="BM228" s="200" t="s">
        <v>2952</v>
      </c>
    </row>
    <row r="229" s="12" customFormat="1" ht="22.8" customHeight="1">
      <c r="A229" s="12"/>
      <c r="B229" s="175"/>
      <c r="C229" s="12"/>
      <c r="D229" s="176" t="s">
        <v>79</v>
      </c>
      <c r="E229" s="186" t="s">
        <v>1264</v>
      </c>
      <c r="F229" s="186" t="s">
        <v>1265</v>
      </c>
      <c r="G229" s="12"/>
      <c r="H229" s="12"/>
      <c r="I229" s="178"/>
      <c r="J229" s="187">
        <f>BK229</f>
        <v>0</v>
      </c>
      <c r="K229" s="12"/>
      <c r="L229" s="175"/>
      <c r="M229" s="180"/>
      <c r="N229" s="181"/>
      <c r="O229" s="181"/>
      <c r="P229" s="182">
        <f>SUM(P230:P234)</f>
        <v>0</v>
      </c>
      <c r="Q229" s="181"/>
      <c r="R229" s="182">
        <f>SUM(R230:R234)</f>
        <v>0.068802300000000011</v>
      </c>
      <c r="S229" s="181"/>
      <c r="T229" s="183">
        <f>SUM(T230:T234)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6" t="s">
        <v>91</v>
      </c>
      <c r="AT229" s="184" t="s">
        <v>79</v>
      </c>
      <c r="AU229" s="184" t="s">
        <v>87</v>
      </c>
      <c r="AY229" s="176" t="s">
        <v>205</v>
      </c>
      <c r="BK229" s="185">
        <f>SUM(BK230:BK234)</f>
        <v>0</v>
      </c>
    </row>
    <row r="230" s="2" customFormat="1" ht="24.15" customHeight="1">
      <c r="A230" s="38"/>
      <c r="B230" s="188"/>
      <c r="C230" s="189" t="s">
        <v>423</v>
      </c>
      <c r="D230" s="189" t="s">
        <v>207</v>
      </c>
      <c r="E230" s="190" t="s">
        <v>2872</v>
      </c>
      <c r="F230" s="191" t="s">
        <v>2873</v>
      </c>
      <c r="G230" s="192" t="s">
        <v>284</v>
      </c>
      <c r="H230" s="193">
        <v>14.07</v>
      </c>
      <c r="I230" s="194"/>
      <c r="J230" s="193">
        <f>ROUND(I230*H230,3)</f>
        <v>0</v>
      </c>
      <c r="K230" s="195"/>
      <c r="L230" s="39"/>
      <c r="M230" s="196" t="s">
        <v>1</v>
      </c>
      <c r="N230" s="197" t="s">
        <v>46</v>
      </c>
      <c r="O230" s="82"/>
      <c r="P230" s="198">
        <f>O230*H230</f>
        <v>0</v>
      </c>
      <c r="Q230" s="198">
        <v>0.0048900000000000002</v>
      </c>
      <c r="R230" s="198">
        <f>Q230*H230</f>
        <v>0.068802300000000011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299</v>
      </c>
      <c r="AT230" s="200" t="s">
        <v>207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299</v>
      </c>
      <c r="BM230" s="200" t="s">
        <v>2953</v>
      </c>
    </row>
    <row r="231" s="13" customFormat="1">
      <c r="A231" s="13"/>
      <c r="B231" s="203"/>
      <c r="C231" s="13"/>
      <c r="D231" s="204" t="s">
        <v>213</v>
      </c>
      <c r="E231" s="205" t="s">
        <v>1</v>
      </c>
      <c r="F231" s="206" t="s">
        <v>1270</v>
      </c>
      <c r="G231" s="13"/>
      <c r="H231" s="205" t="s">
        <v>1</v>
      </c>
      <c r="I231" s="207"/>
      <c r="J231" s="13"/>
      <c r="K231" s="13"/>
      <c r="L231" s="203"/>
      <c r="M231" s="208"/>
      <c r="N231" s="209"/>
      <c r="O231" s="209"/>
      <c r="P231" s="209"/>
      <c r="Q231" s="209"/>
      <c r="R231" s="209"/>
      <c r="S231" s="209"/>
      <c r="T231" s="21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5" t="s">
        <v>213</v>
      </c>
      <c r="AU231" s="205" t="s">
        <v>91</v>
      </c>
      <c r="AV231" s="13" t="s">
        <v>87</v>
      </c>
      <c r="AW231" s="13" t="s">
        <v>33</v>
      </c>
      <c r="AX231" s="13" t="s">
        <v>80</v>
      </c>
      <c r="AY231" s="205" t="s">
        <v>205</v>
      </c>
    </row>
    <row r="232" s="14" customFormat="1">
      <c r="A232" s="14"/>
      <c r="B232" s="211"/>
      <c r="C232" s="14"/>
      <c r="D232" s="204" t="s">
        <v>213</v>
      </c>
      <c r="E232" s="212" t="s">
        <v>1</v>
      </c>
      <c r="F232" s="213" t="s">
        <v>2954</v>
      </c>
      <c r="G232" s="14"/>
      <c r="H232" s="214">
        <v>14.07</v>
      </c>
      <c r="I232" s="215"/>
      <c r="J232" s="14"/>
      <c r="K232" s="14"/>
      <c r="L232" s="211"/>
      <c r="M232" s="216"/>
      <c r="N232" s="217"/>
      <c r="O232" s="217"/>
      <c r="P232" s="217"/>
      <c r="Q232" s="217"/>
      <c r="R232" s="217"/>
      <c r="S232" s="217"/>
      <c r="T232" s="21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2" t="s">
        <v>213</v>
      </c>
      <c r="AU232" s="212" t="s">
        <v>91</v>
      </c>
      <c r="AV232" s="14" t="s">
        <v>91</v>
      </c>
      <c r="AW232" s="14" t="s">
        <v>33</v>
      </c>
      <c r="AX232" s="14" t="s">
        <v>80</v>
      </c>
      <c r="AY232" s="212" t="s">
        <v>205</v>
      </c>
    </row>
    <row r="233" s="15" customFormat="1">
      <c r="A233" s="15"/>
      <c r="B233" s="219"/>
      <c r="C233" s="15"/>
      <c r="D233" s="204" t="s">
        <v>213</v>
      </c>
      <c r="E233" s="220" t="s">
        <v>1</v>
      </c>
      <c r="F233" s="221" t="s">
        <v>216</v>
      </c>
      <c r="G233" s="15"/>
      <c r="H233" s="222">
        <v>14.07</v>
      </c>
      <c r="I233" s="223"/>
      <c r="J233" s="15"/>
      <c r="K233" s="15"/>
      <c r="L233" s="219"/>
      <c r="M233" s="224"/>
      <c r="N233" s="225"/>
      <c r="O233" s="225"/>
      <c r="P233" s="225"/>
      <c r="Q233" s="225"/>
      <c r="R233" s="225"/>
      <c r="S233" s="225"/>
      <c r="T233" s="22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20" t="s">
        <v>213</v>
      </c>
      <c r="AU233" s="220" t="s">
        <v>91</v>
      </c>
      <c r="AV233" s="15" t="s">
        <v>211</v>
      </c>
      <c r="AW233" s="15" t="s">
        <v>33</v>
      </c>
      <c r="AX233" s="15" t="s">
        <v>87</v>
      </c>
      <c r="AY233" s="220" t="s">
        <v>205</v>
      </c>
    </row>
    <row r="234" s="2" customFormat="1" ht="24.15" customHeight="1">
      <c r="A234" s="38"/>
      <c r="B234" s="188"/>
      <c r="C234" s="189" t="s">
        <v>443</v>
      </c>
      <c r="D234" s="189" t="s">
        <v>207</v>
      </c>
      <c r="E234" s="190" t="s">
        <v>2771</v>
      </c>
      <c r="F234" s="191" t="s">
        <v>2772</v>
      </c>
      <c r="G234" s="192" t="s">
        <v>313</v>
      </c>
      <c r="H234" s="193">
        <v>0.069000000000000006</v>
      </c>
      <c r="I234" s="194"/>
      <c r="J234" s="193">
        <f>ROUND(I234*H234,3)</f>
        <v>0</v>
      </c>
      <c r="K234" s="195"/>
      <c r="L234" s="39"/>
      <c r="M234" s="196" t="s">
        <v>1</v>
      </c>
      <c r="N234" s="197" t="s">
        <v>46</v>
      </c>
      <c r="O234" s="8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299</v>
      </c>
      <c r="AT234" s="200" t="s">
        <v>207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299</v>
      </c>
      <c r="BM234" s="200" t="s">
        <v>2955</v>
      </c>
    </row>
    <row r="235" s="12" customFormat="1" ht="22.8" customHeight="1">
      <c r="A235" s="12"/>
      <c r="B235" s="175"/>
      <c r="C235" s="12"/>
      <c r="D235" s="176" t="s">
        <v>79</v>
      </c>
      <c r="E235" s="186" t="s">
        <v>1465</v>
      </c>
      <c r="F235" s="186" t="s">
        <v>1466</v>
      </c>
      <c r="G235" s="12"/>
      <c r="H235" s="12"/>
      <c r="I235" s="178"/>
      <c r="J235" s="187">
        <f>BK235</f>
        <v>0</v>
      </c>
      <c r="K235" s="12"/>
      <c r="L235" s="175"/>
      <c r="M235" s="180"/>
      <c r="N235" s="181"/>
      <c r="O235" s="181"/>
      <c r="P235" s="182">
        <f>SUM(P236:P237)</f>
        <v>0</v>
      </c>
      <c r="Q235" s="181"/>
      <c r="R235" s="182">
        <f>SUM(R236:R237)</f>
        <v>5.0000000000000002E-05</v>
      </c>
      <c r="S235" s="181"/>
      <c r="T235" s="183">
        <f>SUM(T236:T237)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6" t="s">
        <v>91</v>
      </c>
      <c r="AT235" s="184" t="s">
        <v>79</v>
      </c>
      <c r="AU235" s="184" t="s">
        <v>87</v>
      </c>
      <c r="AY235" s="176" t="s">
        <v>205</v>
      </c>
      <c r="BK235" s="185">
        <f>SUM(BK236:BK237)</f>
        <v>0</v>
      </c>
    </row>
    <row r="236" s="2" customFormat="1" ht="24.15" customHeight="1">
      <c r="A236" s="38"/>
      <c r="B236" s="188"/>
      <c r="C236" s="189" t="s">
        <v>461</v>
      </c>
      <c r="D236" s="189" t="s">
        <v>207</v>
      </c>
      <c r="E236" s="190" t="s">
        <v>2956</v>
      </c>
      <c r="F236" s="191" t="s">
        <v>2957</v>
      </c>
      <c r="G236" s="192" t="s">
        <v>941</v>
      </c>
      <c r="H236" s="193">
        <v>1</v>
      </c>
      <c r="I236" s="194"/>
      <c r="J236" s="193">
        <f>ROUND(I236*H236,3)</f>
        <v>0</v>
      </c>
      <c r="K236" s="195"/>
      <c r="L236" s="39"/>
      <c r="M236" s="196" t="s">
        <v>1</v>
      </c>
      <c r="N236" s="197" t="s">
        <v>46</v>
      </c>
      <c r="O236" s="82"/>
      <c r="P236" s="198">
        <f>O236*H236</f>
        <v>0</v>
      </c>
      <c r="Q236" s="198">
        <v>5.0000000000000002E-05</v>
      </c>
      <c r="R236" s="198">
        <f>Q236*H236</f>
        <v>5.0000000000000002E-05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299</v>
      </c>
      <c r="AT236" s="200" t="s">
        <v>207</v>
      </c>
      <c r="AU236" s="200" t="s">
        <v>91</v>
      </c>
      <c r="AY236" s="19" t="s">
        <v>205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91</v>
      </c>
      <c r="BK236" s="202">
        <f>ROUND(I236*H236,3)</f>
        <v>0</v>
      </c>
      <c r="BL236" s="19" t="s">
        <v>299</v>
      </c>
      <c r="BM236" s="200" t="s">
        <v>2958</v>
      </c>
    </row>
    <row r="237" s="2" customFormat="1" ht="24.15" customHeight="1">
      <c r="A237" s="38"/>
      <c r="B237" s="188"/>
      <c r="C237" s="189" t="s">
        <v>465</v>
      </c>
      <c r="D237" s="189" t="s">
        <v>207</v>
      </c>
      <c r="E237" s="190" t="s">
        <v>2880</v>
      </c>
      <c r="F237" s="191" t="s">
        <v>2881</v>
      </c>
      <c r="G237" s="192" t="s">
        <v>2882</v>
      </c>
      <c r="H237" s="194"/>
      <c r="I237" s="194"/>
      <c r="J237" s="193">
        <f>ROUND(I237*H237,3)</f>
        <v>0</v>
      </c>
      <c r="K237" s="195"/>
      <c r="L237" s="39"/>
      <c r="M237" s="245" t="s">
        <v>1</v>
      </c>
      <c r="N237" s="246" t="s">
        <v>46</v>
      </c>
      <c r="O237" s="247"/>
      <c r="P237" s="248">
        <f>O237*H237</f>
        <v>0</v>
      </c>
      <c r="Q237" s="248">
        <v>0</v>
      </c>
      <c r="R237" s="248">
        <f>Q237*H237</f>
        <v>0</v>
      </c>
      <c r="S237" s="248">
        <v>0</v>
      </c>
      <c r="T237" s="24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299</v>
      </c>
      <c r="AT237" s="200" t="s">
        <v>207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299</v>
      </c>
      <c r="BM237" s="200" t="s">
        <v>2959</v>
      </c>
    </row>
    <row r="238" s="2" customFormat="1" ht="6.96" customHeight="1">
      <c r="A238" s="38"/>
      <c r="B238" s="65"/>
      <c r="C238" s="66"/>
      <c r="D238" s="66"/>
      <c r="E238" s="66"/>
      <c r="F238" s="66"/>
      <c r="G238" s="66"/>
      <c r="H238" s="66"/>
      <c r="I238" s="66"/>
      <c r="J238" s="66"/>
      <c r="K238" s="66"/>
      <c r="L238" s="39"/>
      <c r="M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</row>
  </sheetData>
  <autoFilter ref="C127:K23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2960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ROUND(J122,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ROUND((SUM(BE122:BE232)),  2)</f>
        <v>0</v>
      </c>
      <c r="G33" s="141"/>
      <c r="H33" s="141"/>
      <c r="I33" s="142">
        <v>0.23000000000000001</v>
      </c>
      <c r="J33" s="140">
        <f>ROUND(((SUM(BE122:BE232))*I33),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ROUND((SUM(BF122:BF232)),  2)</f>
        <v>0</v>
      </c>
      <c r="G34" s="141"/>
      <c r="H34" s="141"/>
      <c r="I34" s="142">
        <v>0.23000000000000001</v>
      </c>
      <c r="J34" s="140">
        <f>ROUND(((SUM(BF122:BF232))*I34),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ROUND((SUM(BG122:BG232)),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ROUND((SUM(BH122:BH232)),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ROUND((SUM(BI122:BI232)),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06 - PLATÓ 1.PP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J122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J123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J124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J171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2961</v>
      </c>
      <c r="E100" s="162"/>
      <c r="F100" s="162"/>
      <c r="G100" s="162"/>
      <c r="H100" s="162"/>
      <c r="I100" s="162"/>
      <c r="J100" s="163">
        <f>J175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173</v>
      </c>
      <c r="E101" s="162"/>
      <c r="F101" s="162"/>
      <c r="G101" s="162"/>
      <c r="H101" s="162"/>
      <c r="I101" s="162"/>
      <c r="J101" s="163">
        <f>J207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174</v>
      </c>
      <c r="E102" s="162"/>
      <c r="F102" s="162"/>
      <c r="G102" s="162"/>
      <c r="H102" s="162"/>
      <c r="I102" s="162"/>
      <c r="J102" s="163">
        <f>J231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60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191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14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34" t="str">
        <f>E7</f>
        <v>Dve novostavby zariadení pre seniorov Trnkov</v>
      </c>
      <c r="F112" s="32"/>
      <c r="G112" s="32"/>
      <c r="H112" s="32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160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72" t="str">
        <f>E9</f>
        <v>SO 06 - PLATÓ 1.PP</v>
      </c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18</v>
      </c>
      <c r="D116" s="38"/>
      <c r="E116" s="38"/>
      <c r="F116" s="27" t="str">
        <f>F12</f>
        <v xml:space="preserve">k.ú. Trnkov </v>
      </c>
      <c r="G116" s="38"/>
      <c r="H116" s="38"/>
      <c r="I116" s="32" t="s">
        <v>20</v>
      </c>
      <c r="J116" s="74" t="str">
        <f>IF(J12="","",J12)</f>
        <v>13. 9. 2024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22</v>
      </c>
      <c r="D118" s="38"/>
      <c r="E118" s="38"/>
      <c r="F118" s="27" t="str">
        <f>E15</f>
        <v>ÚSVIT - ML, n.o.</v>
      </c>
      <c r="G118" s="38"/>
      <c r="H118" s="38"/>
      <c r="I118" s="32" t="s">
        <v>29</v>
      </c>
      <c r="J118" s="36" t="str">
        <f>E21</f>
        <v xml:space="preserve">mkolektiv architektura s.r.o. 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5.65" customHeight="1">
      <c r="A119" s="38"/>
      <c r="B119" s="39"/>
      <c r="C119" s="32" t="s">
        <v>27</v>
      </c>
      <c r="D119" s="38"/>
      <c r="E119" s="38"/>
      <c r="F119" s="27" t="str">
        <f>IF(E18="","",E18)</f>
        <v>Vyplň údaj</v>
      </c>
      <c r="G119" s="38"/>
      <c r="H119" s="38"/>
      <c r="I119" s="32" t="s">
        <v>35</v>
      </c>
      <c r="J119" s="36" t="str">
        <f>E24</f>
        <v>RF Management, s.r.o.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192</v>
      </c>
      <c r="D121" s="167" t="s">
        <v>65</v>
      </c>
      <c r="E121" s="167" t="s">
        <v>61</v>
      </c>
      <c r="F121" s="167" t="s">
        <v>62</v>
      </c>
      <c r="G121" s="167" t="s">
        <v>193</v>
      </c>
      <c r="H121" s="167" t="s">
        <v>194</v>
      </c>
      <c r="I121" s="167" t="s">
        <v>195</v>
      </c>
      <c r="J121" s="168" t="s">
        <v>164</v>
      </c>
      <c r="K121" s="169" t="s">
        <v>196</v>
      </c>
      <c r="L121" s="170"/>
      <c r="M121" s="91" t="s">
        <v>1</v>
      </c>
      <c r="N121" s="92" t="s">
        <v>44</v>
      </c>
      <c r="O121" s="92" t="s">
        <v>197</v>
      </c>
      <c r="P121" s="92" t="s">
        <v>198</v>
      </c>
      <c r="Q121" s="92" t="s">
        <v>199</v>
      </c>
      <c r="R121" s="92" t="s">
        <v>200</v>
      </c>
      <c r="S121" s="92" t="s">
        <v>201</v>
      </c>
      <c r="T121" s="93" t="s">
        <v>202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8" t="s">
        <v>165</v>
      </c>
      <c r="D122" s="38"/>
      <c r="E122" s="38"/>
      <c r="F122" s="38"/>
      <c r="G122" s="38"/>
      <c r="H122" s="38"/>
      <c r="I122" s="38"/>
      <c r="J122" s="171">
        <f>BK122</f>
        <v>0</v>
      </c>
      <c r="K122" s="38"/>
      <c r="L122" s="39"/>
      <c r="M122" s="94"/>
      <c r="N122" s="78"/>
      <c r="O122" s="95"/>
      <c r="P122" s="172">
        <f>P123</f>
        <v>0</v>
      </c>
      <c r="Q122" s="95"/>
      <c r="R122" s="172">
        <f>R123</f>
        <v>528.46479081999996</v>
      </c>
      <c r="S122" s="95"/>
      <c r="T122" s="173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79</v>
      </c>
      <c r="AU122" s="19" t="s">
        <v>166</v>
      </c>
      <c r="BK122" s="174">
        <f>BK123</f>
        <v>0</v>
      </c>
    </row>
    <row r="123" s="12" customFormat="1" ht="25.92" customHeight="1">
      <c r="A123" s="12"/>
      <c r="B123" s="175"/>
      <c r="C123" s="12"/>
      <c r="D123" s="176" t="s">
        <v>79</v>
      </c>
      <c r="E123" s="177" t="s">
        <v>203</v>
      </c>
      <c r="F123" s="177" t="s">
        <v>204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P124+P171+P175+P207+P231</f>
        <v>0</v>
      </c>
      <c r="Q123" s="181"/>
      <c r="R123" s="182">
        <f>R124+R171+R175+R207+R231</f>
        <v>528.46479081999996</v>
      </c>
      <c r="S123" s="181"/>
      <c r="T123" s="183">
        <f>T124+T171+T175+T207+T231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87</v>
      </c>
      <c r="AT123" s="184" t="s">
        <v>79</v>
      </c>
      <c r="AU123" s="184" t="s">
        <v>80</v>
      </c>
      <c r="AY123" s="176" t="s">
        <v>205</v>
      </c>
      <c r="BK123" s="185">
        <f>BK124+BK171+BK175+BK207+BK231</f>
        <v>0</v>
      </c>
    </row>
    <row r="124" s="12" customFormat="1" ht="22.8" customHeight="1">
      <c r="A124" s="12"/>
      <c r="B124" s="175"/>
      <c r="C124" s="12"/>
      <c r="D124" s="176" t="s">
        <v>79</v>
      </c>
      <c r="E124" s="186" t="s">
        <v>87</v>
      </c>
      <c r="F124" s="186" t="s">
        <v>206</v>
      </c>
      <c r="G124" s="12"/>
      <c r="H124" s="12"/>
      <c r="I124" s="178"/>
      <c r="J124" s="187">
        <f>BK124</f>
        <v>0</v>
      </c>
      <c r="K124" s="12"/>
      <c r="L124" s="175"/>
      <c r="M124" s="180"/>
      <c r="N124" s="181"/>
      <c r="O124" s="181"/>
      <c r="P124" s="182">
        <f>SUM(P125:P170)</f>
        <v>0</v>
      </c>
      <c r="Q124" s="181"/>
      <c r="R124" s="182">
        <f>SUM(R125:R170)</f>
        <v>25.240779</v>
      </c>
      <c r="S124" s="181"/>
      <c r="T124" s="183">
        <f>SUM(T125:T170)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87</v>
      </c>
      <c r="AT124" s="184" t="s">
        <v>79</v>
      </c>
      <c r="AU124" s="184" t="s">
        <v>87</v>
      </c>
      <c r="AY124" s="176" t="s">
        <v>205</v>
      </c>
      <c r="BK124" s="185">
        <f>SUM(BK125:BK170)</f>
        <v>0</v>
      </c>
    </row>
    <row r="125" s="2" customFormat="1" ht="37.8" customHeight="1">
      <c r="A125" s="38"/>
      <c r="B125" s="188"/>
      <c r="C125" s="189" t="s">
        <v>87</v>
      </c>
      <c r="D125" s="189" t="s">
        <v>207</v>
      </c>
      <c r="E125" s="190" t="s">
        <v>2962</v>
      </c>
      <c r="F125" s="191" t="s">
        <v>2963</v>
      </c>
      <c r="G125" s="192" t="s">
        <v>265</v>
      </c>
      <c r="H125" s="193">
        <v>307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211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211</v>
      </c>
      <c r="BM125" s="200" t="s">
        <v>2964</v>
      </c>
    </row>
    <row r="126" s="14" customFormat="1">
      <c r="A126" s="14"/>
      <c r="B126" s="211"/>
      <c r="C126" s="14"/>
      <c r="D126" s="204" t="s">
        <v>213</v>
      </c>
      <c r="E126" s="212" t="s">
        <v>1</v>
      </c>
      <c r="F126" s="213" t="s">
        <v>2965</v>
      </c>
      <c r="G126" s="14"/>
      <c r="H126" s="214">
        <v>307</v>
      </c>
      <c r="I126" s="215"/>
      <c r="J126" s="14"/>
      <c r="K126" s="14"/>
      <c r="L126" s="211"/>
      <c r="M126" s="216"/>
      <c r="N126" s="217"/>
      <c r="O126" s="217"/>
      <c r="P126" s="217"/>
      <c r="Q126" s="217"/>
      <c r="R126" s="217"/>
      <c r="S126" s="217"/>
      <c r="T126" s="21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12" t="s">
        <v>213</v>
      </c>
      <c r="AU126" s="212" t="s">
        <v>91</v>
      </c>
      <c r="AV126" s="14" t="s">
        <v>91</v>
      </c>
      <c r="AW126" s="14" t="s">
        <v>33</v>
      </c>
      <c r="AX126" s="14" t="s">
        <v>80</v>
      </c>
      <c r="AY126" s="212" t="s">
        <v>205</v>
      </c>
    </row>
    <row r="127" s="15" customFormat="1">
      <c r="A127" s="15"/>
      <c r="B127" s="219"/>
      <c r="C127" s="15"/>
      <c r="D127" s="204" t="s">
        <v>213</v>
      </c>
      <c r="E127" s="220" t="s">
        <v>1</v>
      </c>
      <c r="F127" s="221" t="s">
        <v>216</v>
      </c>
      <c r="G127" s="15"/>
      <c r="H127" s="222">
        <v>307</v>
      </c>
      <c r="I127" s="223"/>
      <c r="J127" s="15"/>
      <c r="K127" s="15"/>
      <c r="L127" s="219"/>
      <c r="M127" s="224"/>
      <c r="N127" s="225"/>
      <c r="O127" s="225"/>
      <c r="P127" s="225"/>
      <c r="Q127" s="225"/>
      <c r="R127" s="225"/>
      <c r="S127" s="225"/>
      <c r="T127" s="226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20" t="s">
        <v>213</v>
      </c>
      <c r="AU127" s="220" t="s">
        <v>91</v>
      </c>
      <c r="AV127" s="15" t="s">
        <v>211</v>
      </c>
      <c r="AW127" s="15" t="s">
        <v>33</v>
      </c>
      <c r="AX127" s="15" t="s">
        <v>87</v>
      </c>
      <c r="AY127" s="220" t="s">
        <v>205</v>
      </c>
    </row>
    <row r="128" s="2" customFormat="1" ht="33" customHeight="1">
      <c r="A128" s="38"/>
      <c r="B128" s="188"/>
      <c r="C128" s="189" t="s">
        <v>91</v>
      </c>
      <c r="D128" s="189" t="s">
        <v>207</v>
      </c>
      <c r="E128" s="190" t="s">
        <v>2966</v>
      </c>
      <c r="F128" s="191" t="s">
        <v>2967</v>
      </c>
      <c r="G128" s="192" t="s">
        <v>210</v>
      </c>
      <c r="H128" s="193">
        <v>92.099999999999994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2968</v>
      </c>
    </row>
    <row r="129" s="14" customFormat="1">
      <c r="A129" s="14"/>
      <c r="B129" s="211"/>
      <c r="C129" s="14"/>
      <c r="D129" s="204" t="s">
        <v>213</v>
      </c>
      <c r="E129" s="212" t="s">
        <v>1</v>
      </c>
      <c r="F129" s="213" t="s">
        <v>2969</v>
      </c>
      <c r="G129" s="14"/>
      <c r="H129" s="214">
        <v>92.099999999999994</v>
      </c>
      <c r="I129" s="215"/>
      <c r="J129" s="14"/>
      <c r="K129" s="14"/>
      <c r="L129" s="211"/>
      <c r="M129" s="216"/>
      <c r="N129" s="217"/>
      <c r="O129" s="217"/>
      <c r="P129" s="217"/>
      <c r="Q129" s="217"/>
      <c r="R129" s="217"/>
      <c r="S129" s="217"/>
      <c r="T129" s="21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12" t="s">
        <v>213</v>
      </c>
      <c r="AU129" s="212" t="s">
        <v>91</v>
      </c>
      <c r="AV129" s="14" t="s">
        <v>91</v>
      </c>
      <c r="AW129" s="14" t="s">
        <v>33</v>
      </c>
      <c r="AX129" s="14" t="s">
        <v>80</v>
      </c>
      <c r="AY129" s="212" t="s">
        <v>205</v>
      </c>
    </row>
    <row r="130" s="15" customFormat="1">
      <c r="A130" s="15"/>
      <c r="B130" s="219"/>
      <c r="C130" s="15"/>
      <c r="D130" s="204" t="s">
        <v>213</v>
      </c>
      <c r="E130" s="220" t="s">
        <v>1</v>
      </c>
      <c r="F130" s="221" t="s">
        <v>216</v>
      </c>
      <c r="G130" s="15"/>
      <c r="H130" s="222">
        <v>92.099999999999994</v>
      </c>
      <c r="I130" s="223"/>
      <c r="J130" s="15"/>
      <c r="K130" s="15"/>
      <c r="L130" s="219"/>
      <c r="M130" s="224"/>
      <c r="N130" s="225"/>
      <c r="O130" s="225"/>
      <c r="P130" s="225"/>
      <c r="Q130" s="225"/>
      <c r="R130" s="225"/>
      <c r="S130" s="225"/>
      <c r="T130" s="22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20" t="s">
        <v>213</v>
      </c>
      <c r="AU130" s="220" t="s">
        <v>91</v>
      </c>
      <c r="AV130" s="15" t="s">
        <v>211</v>
      </c>
      <c r="AW130" s="15" t="s">
        <v>33</v>
      </c>
      <c r="AX130" s="15" t="s">
        <v>87</v>
      </c>
      <c r="AY130" s="220" t="s">
        <v>205</v>
      </c>
    </row>
    <row r="131" s="2" customFormat="1" ht="21.75" customHeight="1">
      <c r="A131" s="38"/>
      <c r="B131" s="188"/>
      <c r="C131" s="189" t="s">
        <v>221</v>
      </c>
      <c r="D131" s="189" t="s">
        <v>207</v>
      </c>
      <c r="E131" s="190" t="s">
        <v>222</v>
      </c>
      <c r="F131" s="191" t="s">
        <v>223</v>
      </c>
      <c r="G131" s="192" t="s">
        <v>210</v>
      </c>
      <c r="H131" s="193">
        <v>1.728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2970</v>
      </c>
    </row>
    <row r="132" s="14" customFormat="1">
      <c r="A132" s="14"/>
      <c r="B132" s="211"/>
      <c r="C132" s="14"/>
      <c r="D132" s="204" t="s">
        <v>213</v>
      </c>
      <c r="E132" s="212" t="s">
        <v>1</v>
      </c>
      <c r="F132" s="213" t="s">
        <v>2971</v>
      </c>
      <c r="G132" s="14"/>
      <c r="H132" s="214">
        <v>1.728</v>
      </c>
      <c r="I132" s="215"/>
      <c r="J132" s="14"/>
      <c r="K132" s="14"/>
      <c r="L132" s="211"/>
      <c r="M132" s="216"/>
      <c r="N132" s="217"/>
      <c r="O132" s="217"/>
      <c r="P132" s="217"/>
      <c r="Q132" s="217"/>
      <c r="R132" s="217"/>
      <c r="S132" s="217"/>
      <c r="T132" s="21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2" t="s">
        <v>213</v>
      </c>
      <c r="AU132" s="212" t="s">
        <v>91</v>
      </c>
      <c r="AV132" s="14" t="s">
        <v>91</v>
      </c>
      <c r="AW132" s="14" t="s">
        <v>33</v>
      </c>
      <c r="AX132" s="14" t="s">
        <v>80</v>
      </c>
      <c r="AY132" s="212" t="s">
        <v>205</v>
      </c>
    </row>
    <row r="133" s="15" customFormat="1">
      <c r="A133" s="15"/>
      <c r="B133" s="219"/>
      <c r="C133" s="15"/>
      <c r="D133" s="204" t="s">
        <v>213</v>
      </c>
      <c r="E133" s="220" t="s">
        <v>1</v>
      </c>
      <c r="F133" s="221" t="s">
        <v>216</v>
      </c>
      <c r="G133" s="15"/>
      <c r="H133" s="222">
        <v>1.728</v>
      </c>
      <c r="I133" s="223"/>
      <c r="J133" s="15"/>
      <c r="K133" s="15"/>
      <c r="L133" s="219"/>
      <c r="M133" s="224"/>
      <c r="N133" s="225"/>
      <c r="O133" s="225"/>
      <c r="P133" s="225"/>
      <c r="Q133" s="225"/>
      <c r="R133" s="225"/>
      <c r="S133" s="225"/>
      <c r="T133" s="22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0" t="s">
        <v>213</v>
      </c>
      <c r="AU133" s="220" t="s">
        <v>91</v>
      </c>
      <c r="AV133" s="15" t="s">
        <v>211</v>
      </c>
      <c r="AW133" s="15" t="s">
        <v>33</v>
      </c>
      <c r="AX133" s="15" t="s">
        <v>87</v>
      </c>
      <c r="AY133" s="220" t="s">
        <v>205</v>
      </c>
    </row>
    <row r="134" s="2" customFormat="1" ht="24.15" customHeight="1">
      <c r="A134" s="38"/>
      <c r="B134" s="188"/>
      <c r="C134" s="189" t="s">
        <v>211</v>
      </c>
      <c r="D134" s="189" t="s">
        <v>207</v>
      </c>
      <c r="E134" s="190" t="s">
        <v>227</v>
      </c>
      <c r="F134" s="191" t="s">
        <v>228</v>
      </c>
      <c r="G134" s="192" t="s">
        <v>210</v>
      </c>
      <c r="H134" s="193">
        <v>0.51800000000000002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2972</v>
      </c>
    </row>
    <row r="135" s="14" customFormat="1">
      <c r="A135" s="14"/>
      <c r="B135" s="211"/>
      <c r="C135" s="14"/>
      <c r="D135" s="204" t="s">
        <v>213</v>
      </c>
      <c r="E135" s="14"/>
      <c r="F135" s="213" t="s">
        <v>2973</v>
      </c>
      <c r="G135" s="14"/>
      <c r="H135" s="214">
        <v>0.51800000000000002</v>
      </c>
      <c r="I135" s="215"/>
      <c r="J135" s="14"/>
      <c r="K135" s="14"/>
      <c r="L135" s="211"/>
      <c r="M135" s="216"/>
      <c r="N135" s="217"/>
      <c r="O135" s="217"/>
      <c r="P135" s="217"/>
      <c r="Q135" s="217"/>
      <c r="R135" s="217"/>
      <c r="S135" s="217"/>
      <c r="T135" s="21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2" t="s">
        <v>213</v>
      </c>
      <c r="AU135" s="212" t="s">
        <v>91</v>
      </c>
      <c r="AV135" s="14" t="s">
        <v>91</v>
      </c>
      <c r="AW135" s="14" t="s">
        <v>3</v>
      </c>
      <c r="AX135" s="14" t="s">
        <v>87</v>
      </c>
      <c r="AY135" s="212" t="s">
        <v>205</v>
      </c>
    </row>
    <row r="136" s="2" customFormat="1" ht="37.8" customHeight="1">
      <c r="A136" s="38"/>
      <c r="B136" s="188"/>
      <c r="C136" s="189" t="s">
        <v>231</v>
      </c>
      <c r="D136" s="189" t="s">
        <v>207</v>
      </c>
      <c r="E136" s="190" t="s">
        <v>2516</v>
      </c>
      <c r="F136" s="191" t="s">
        <v>2517</v>
      </c>
      <c r="G136" s="192" t="s">
        <v>210</v>
      </c>
      <c r="H136" s="193">
        <v>61.234999999999999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2974</v>
      </c>
    </row>
    <row r="137" s="14" customFormat="1">
      <c r="A137" s="14"/>
      <c r="B137" s="211"/>
      <c r="C137" s="14"/>
      <c r="D137" s="204" t="s">
        <v>213</v>
      </c>
      <c r="E137" s="212" t="s">
        <v>1</v>
      </c>
      <c r="F137" s="213" t="s">
        <v>2975</v>
      </c>
      <c r="G137" s="14"/>
      <c r="H137" s="214">
        <v>61.234999999999999</v>
      </c>
      <c r="I137" s="215"/>
      <c r="J137" s="14"/>
      <c r="K137" s="14"/>
      <c r="L137" s="211"/>
      <c r="M137" s="216"/>
      <c r="N137" s="217"/>
      <c r="O137" s="217"/>
      <c r="P137" s="217"/>
      <c r="Q137" s="217"/>
      <c r="R137" s="217"/>
      <c r="S137" s="217"/>
      <c r="T137" s="21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12" t="s">
        <v>213</v>
      </c>
      <c r="AU137" s="212" t="s">
        <v>91</v>
      </c>
      <c r="AV137" s="14" t="s">
        <v>91</v>
      </c>
      <c r="AW137" s="14" t="s">
        <v>33</v>
      </c>
      <c r="AX137" s="14" t="s">
        <v>80</v>
      </c>
      <c r="AY137" s="212" t="s">
        <v>205</v>
      </c>
    </row>
    <row r="138" s="15" customFormat="1">
      <c r="A138" s="15"/>
      <c r="B138" s="219"/>
      <c r="C138" s="15"/>
      <c r="D138" s="204" t="s">
        <v>213</v>
      </c>
      <c r="E138" s="220" t="s">
        <v>1</v>
      </c>
      <c r="F138" s="221" t="s">
        <v>216</v>
      </c>
      <c r="G138" s="15"/>
      <c r="H138" s="222">
        <v>61.234999999999999</v>
      </c>
      <c r="I138" s="223"/>
      <c r="J138" s="15"/>
      <c r="K138" s="15"/>
      <c r="L138" s="219"/>
      <c r="M138" s="224"/>
      <c r="N138" s="225"/>
      <c r="O138" s="225"/>
      <c r="P138" s="225"/>
      <c r="Q138" s="225"/>
      <c r="R138" s="225"/>
      <c r="S138" s="225"/>
      <c r="T138" s="22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20" t="s">
        <v>213</v>
      </c>
      <c r="AU138" s="220" t="s">
        <v>91</v>
      </c>
      <c r="AV138" s="15" t="s">
        <v>211</v>
      </c>
      <c r="AW138" s="15" t="s">
        <v>33</v>
      </c>
      <c r="AX138" s="15" t="s">
        <v>87</v>
      </c>
      <c r="AY138" s="220" t="s">
        <v>205</v>
      </c>
    </row>
    <row r="139" s="2" customFormat="1" ht="24.15" customHeight="1">
      <c r="A139" s="38"/>
      <c r="B139" s="188"/>
      <c r="C139" s="189" t="s">
        <v>244</v>
      </c>
      <c r="D139" s="189" t="s">
        <v>207</v>
      </c>
      <c r="E139" s="190" t="s">
        <v>2520</v>
      </c>
      <c r="F139" s="191" t="s">
        <v>2294</v>
      </c>
      <c r="G139" s="192" t="s">
        <v>210</v>
      </c>
      <c r="H139" s="193">
        <v>61.234999999999999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2976</v>
      </c>
    </row>
    <row r="140" s="2" customFormat="1" ht="24.15" customHeight="1">
      <c r="A140" s="38"/>
      <c r="B140" s="188"/>
      <c r="C140" s="189" t="s">
        <v>249</v>
      </c>
      <c r="D140" s="189" t="s">
        <v>207</v>
      </c>
      <c r="E140" s="190" t="s">
        <v>259</v>
      </c>
      <c r="F140" s="191" t="s">
        <v>2977</v>
      </c>
      <c r="G140" s="192" t="s">
        <v>210</v>
      </c>
      <c r="H140" s="193">
        <v>61.234999999999999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2978</v>
      </c>
    </row>
    <row r="141" s="2" customFormat="1" ht="21.75" customHeight="1">
      <c r="A141" s="38"/>
      <c r="B141" s="188"/>
      <c r="C141" s="189" t="s">
        <v>254</v>
      </c>
      <c r="D141" s="189" t="s">
        <v>207</v>
      </c>
      <c r="E141" s="190" t="s">
        <v>2979</v>
      </c>
      <c r="F141" s="191" t="s">
        <v>2980</v>
      </c>
      <c r="G141" s="192" t="s">
        <v>265</v>
      </c>
      <c r="H141" s="193">
        <v>217.28999999999999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2981</v>
      </c>
    </row>
    <row r="142" s="14" customFormat="1">
      <c r="A142" s="14"/>
      <c r="B142" s="211"/>
      <c r="C142" s="14"/>
      <c r="D142" s="204" t="s">
        <v>213</v>
      </c>
      <c r="E142" s="212" t="s">
        <v>1</v>
      </c>
      <c r="F142" s="213" t="s">
        <v>2982</v>
      </c>
      <c r="G142" s="14"/>
      <c r="H142" s="214">
        <v>217.28999999999999</v>
      </c>
      <c r="I142" s="215"/>
      <c r="J142" s="14"/>
      <c r="K142" s="14"/>
      <c r="L142" s="211"/>
      <c r="M142" s="216"/>
      <c r="N142" s="217"/>
      <c r="O142" s="217"/>
      <c r="P142" s="217"/>
      <c r="Q142" s="217"/>
      <c r="R142" s="217"/>
      <c r="S142" s="217"/>
      <c r="T142" s="21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2" t="s">
        <v>213</v>
      </c>
      <c r="AU142" s="212" t="s">
        <v>91</v>
      </c>
      <c r="AV142" s="14" t="s">
        <v>91</v>
      </c>
      <c r="AW142" s="14" t="s">
        <v>33</v>
      </c>
      <c r="AX142" s="14" t="s">
        <v>80</v>
      </c>
      <c r="AY142" s="212" t="s">
        <v>205</v>
      </c>
    </row>
    <row r="143" s="15" customFormat="1">
      <c r="A143" s="15"/>
      <c r="B143" s="219"/>
      <c r="C143" s="15"/>
      <c r="D143" s="204" t="s">
        <v>213</v>
      </c>
      <c r="E143" s="220" t="s">
        <v>1</v>
      </c>
      <c r="F143" s="221" t="s">
        <v>216</v>
      </c>
      <c r="G143" s="15"/>
      <c r="H143" s="222">
        <v>217.28999999999999</v>
      </c>
      <c r="I143" s="223"/>
      <c r="J143" s="15"/>
      <c r="K143" s="15"/>
      <c r="L143" s="219"/>
      <c r="M143" s="224"/>
      <c r="N143" s="225"/>
      <c r="O143" s="225"/>
      <c r="P143" s="225"/>
      <c r="Q143" s="225"/>
      <c r="R143" s="225"/>
      <c r="S143" s="225"/>
      <c r="T143" s="22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0" t="s">
        <v>213</v>
      </c>
      <c r="AU143" s="220" t="s">
        <v>91</v>
      </c>
      <c r="AV143" s="15" t="s">
        <v>211</v>
      </c>
      <c r="AW143" s="15" t="s">
        <v>33</v>
      </c>
      <c r="AX143" s="15" t="s">
        <v>87</v>
      </c>
      <c r="AY143" s="220" t="s">
        <v>205</v>
      </c>
    </row>
    <row r="144" s="2" customFormat="1" ht="16.5" customHeight="1">
      <c r="A144" s="38"/>
      <c r="B144" s="188"/>
      <c r="C144" s="227" t="s">
        <v>258</v>
      </c>
      <c r="D144" s="227" t="s">
        <v>276</v>
      </c>
      <c r="E144" s="228" t="s">
        <v>2983</v>
      </c>
      <c r="F144" s="229" t="s">
        <v>2984</v>
      </c>
      <c r="G144" s="230" t="s">
        <v>2023</v>
      </c>
      <c r="H144" s="231">
        <v>8.6920000000000002</v>
      </c>
      <c r="I144" s="232"/>
      <c r="J144" s="231">
        <f>ROUND(I144*H144,3)</f>
        <v>0</v>
      </c>
      <c r="K144" s="233"/>
      <c r="L144" s="234"/>
      <c r="M144" s="235" t="s">
        <v>1</v>
      </c>
      <c r="N144" s="236" t="s">
        <v>46</v>
      </c>
      <c r="O144" s="82"/>
      <c r="P144" s="198">
        <f>O144*H144</f>
        <v>0</v>
      </c>
      <c r="Q144" s="198">
        <v>0.001</v>
      </c>
      <c r="R144" s="198">
        <f>Q144*H144</f>
        <v>0.0086920000000000001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254</v>
      </c>
      <c r="AT144" s="200" t="s">
        <v>276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2985</v>
      </c>
    </row>
    <row r="145" s="14" customFormat="1">
      <c r="A145" s="14"/>
      <c r="B145" s="211"/>
      <c r="C145" s="14"/>
      <c r="D145" s="204" t="s">
        <v>213</v>
      </c>
      <c r="E145" s="14"/>
      <c r="F145" s="213" t="s">
        <v>2986</v>
      </c>
      <c r="G145" s="14"/>
      <c r="H145" s="214">
        <v>8.6920000000000002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</v>
      </c>
      <c r="AX145" s="14" t="s">
        <v>87</v>
      </c>
      <c r="AY145" s="212" t="s">
        <v>205</v>
      </c>
    </row>
    <row r="146" s="2" customFormat="1" ht="21.75" customHeight="1">
      <c r="A146" s="38"/>
      <c r="B146" s="188"/>
      <c r="C146" s="189" t="s">
        <v>262</v>
      </c>
      <c r="D146" s="189" t="s">
        <v>207</v>
      </c>
      <c r="E146" s="190" t="s">
        <v>263</v>
      </c>
      <c r="F146" s="191" t="s">
        <v>264</v>
      </c>
      <c r="G146" s="192" t="s">
        <v>265</v>
      </c>
      <c r="H146" s="193">
        <v>363.81999999999999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2987</v>
      </c>
    </row>
    <row r="147" s="14" customFormat="1">
      <c r="A147" s="14"/>
      <c r="B147" s="211"/>
      <c r="C147" s="14"/>
      <c r="D147" s="204" t="s">
        <v>213</v>
      </c>
      <c r="E147" s="212" t="s">
        <v>1</v>
      </c>
      <c r="F147" s="213" t="s">
        <v>2988</v>
      </c>
      <c r="G147" s="14"/>
      <c r="H147" s="214">
        <v>59.490000000000002</v>
      </c>
      <c r="I147" s="215"/>
      <c r="J147" s="14"/>
      <c r="K147" s="14"/>
      <c r="L147" s="211"/>
      <c r="M147" s="216"/>
      <c r="N147" s="217"/>
      <c r="O147" s="217"/>
      <c r="P147" s="217"/>
      <c r="Q147" s="217"/>
      <c r="R147" s="217"/>
      <c r="S147" s="217"/>
      <c r="T147" s="21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2" t="s">
        <v>213</v>
      </c>
      <c r="AU147" s="212" t="s">
        <v>91</v>
      </c>
      <c r="AV147" s="14" t="s">
        <v>91</v>
      </c>
      <c r="AW147" s="14" t="s">
        <v>33</v>
      </c>
      <c r="AX147" s="14" t="s">
        <v>80</v>
      </c>
      <c r="AY147" s="212" t="s">
        <v>205</v>
      </c>
    </row>
    <row r="148" s="14" customFormat="1">
      <c r="A148" s="14"/>
      <c r="B148" s="211"/>
      <c r="C148" s="14"/>
      <c r="D148" s="204" t="s">
        <v>213</v>
      </c>
      <c r="E148" s="212" t="s">
        <v>1</v>
      </c>
      <c r="F148" s="213" t="s">
        <v>2989</v>
      </c>
      <c r="G148" s="14"/>
      <c r="H148" s="214">
        <v>304.32999999999998</v>
      </c>
      <c r="I148" s="215"/>
      <c r="J148" s="14"/>
      <c r="K148" s="14"/>
      <c r="L148" s="211"/>
      <c r="M148" s="216"/>
      <c r="N148" s="217"/>
      <c r="O148" s="217"/>
      <c r="P148" s="217"/>
      <c r="Q148" s="217"/>
      <c r="R148" s="217"/>
      <c r="S148" s="217"/>
      <c r="T148" s="21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2" t="s">
        <v>213</v>
      </c>
      <c r="AU148" s="212" t="s">
        <v>91</v>
      </c>
      <c r="AV148" s="14" t="s">
        <v>91</v>
      </c>
      <c r="AW148" s="14" t="s">
        <v>33</v>
      </c>
      <c r="AX148" s="14" t="s">
        <v>80</v>
      </c>
      <c r="AY148" s="212" t="s">
        <v>205</v>
      </c>
    </row>
    <row r="149" s="15" customFormat="1">
      <c r="A149" s="15"/>
      <c r="B149" s="219"/>
      <c r="C149" s="15"/>
      <c r="D149" s="204" t="s">
        <v>213</v>
      </c>
      <c r="E149" s="220" t="s">
        <v>1</v>
      </c>
      <c r="F149" s="221" t="s">
        <v>216</v>
      </c>
      <c r="G149" s="15"/>
      <c r="H149" s="222">
        <v>363.81999999999999</v>
      </c>
      <c r="I149" s="223"/>
      <c r="J149" s="15"/>
      <c r="K149" s="15"/>
      <c r="L149" s="219"/>
      <c r="M149" s="224"/>
      <c r="N149" s="225"/>
      <c r="O149" s="225"/>
      <c r="P149" s="225"/>
      <c r="Q149" s="225"/>
      <c r="R149" s="225"/>
      <c r="S149" s="225"/>
      <c r="T149" s="22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0" t="s">
        <v>213</v>
      </c>
      <c r="AU149" s="220" t="s">
        <v>91</v>
      </c>
      <c r="AV149" s="15" t="s">
        <v>211</v>
      </c>
      <c r="AW149" s="15" t="s">
        <v>33</v>
      </c>
      <c r="AX149" s="15" t="s">
        <v>87</v>
      </c>
      <c r="AY149" s="220" t="s">
        <v>205</v>
      </c>
    </row>
    <row r="150" s="2" customFormat="1" ht="24.15" customHeight="1">
      <c r="A150" s="38"/>
      <c r="B150" s="188"/>
      <c r="C150" s="189" t="s">
        <v>270</v>
      </c>
      <c r="D150" s="189" t="s">
        <v>207</v>
      </c>
      <c r="E150" s="190" t="s">
        <v>2990</v>
      </c>
      <c r="F150" s="191" t="s">
        <v>2991</v>
      </c>
      <c r="G150" s="192" t="s">
        <v>265</v>
      </c>
      <c r="H150" s="193">
        <v>217.28999999999999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2992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2982</v>
      </c>
      <c r="G151" s="14"/>
      <c r="H151" s="214">
        <v>217.28999999999999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217.28999999999999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2" customFormat="1" ht="24.15" customHeight="1">
      <c r="A153" s="38"/>
      <c r="B153" s="188"/>
      <c r="C153" s="189" t="s">
        <v>275</v>
      </c>
      <c r="D153" s="189" t="s">
        <v>207</v>
      </c>
      <c r="E153" s="190" t="s">
        <v>2993</v>
      </c>
      <c r="F153" s="191" t="s">
        <v>2994</v>
      </c>
      <c r="G153" s="192" t="s">
        <v>265</v>
      </c>
      <c r="H153" s="193">
        <v>217.28999999999999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2995</v>
      </c>
    </row>
    <row r="154" s="14" customFormat="1">
      <c r="A154" s="14"/>
      <c r="B154" s="211"/>
      <c r="C154" s="14"/>
      <c r="D154" s="204" t="s">
        <v>213</v>
      </c>
      <c r="E154" s="212" t="s">
        <v>1</v>
      </c>
      <c r="F154" s="213" t="s">
        <v>2982</v>
      </c>
      <c r="G154" s="14"/>
      <c r="H154" s="214">
        <v>217.28999999999999</v>
      </c>
      <c r="I154" s="215"/>
      <c r="J154" s="14"/>
      <c r="K154" s="14"/>
      <c r="L154" s="211"/>
      <c r="M154" s="216"/>
      <c r="N154" s="217"/>
      <c r="O154" s="217"/>
      <c r="P154" s="217"/>
      <c r="Q154" s="217"/>
      <c r="R154" s="217"/>
      <c r="S154" s="217"/>
      <c r="T154" s="21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33</v>
      </c>
      <c r="AX154" s="14" t="s">
        <v>80</v>
      </c>
      <c r="AY154" s="212" t="s">
        <v>205</v>
      </c>
    </row>
    <row r="155" s="15" customFormat="1">
      <c r="A155" s="15"/>
      <c r="B155" s="219"/>
      <c r="C155" s="15"/>
      <c r="D155" s="204" t="s">
        <v>213</v>
      </c>
      <c r="E155" s="220" t="s">
        <v>1</v>
      </c>
      <c r="F155" s="221" t="s">
        <v>216</v>
      </c>
      <c r="G155" s="15"/>
      <c r="H155" s="222">
        <v>217.28999999999999</v>
      </c>
      <c r="I155" s="223"/>
      <c r="J155" s="15"/>
      <c r="K155" s="15"/>
      <c r="L155" s="219"/>
      <c r="M155" s="224"/>
      <c r="N155" s="225"/>
      <c r="O155" s="225"/>
      <c r="P155" s="225"/>
      <c r="Q155" s="225"/>
      <c r="R155" s="225"/>
      <c r="S155" s="225"/>
      <c r="T155" s="22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0" t="s">
        <v>213</v>
      </c>
      <c r="AU155" s="220" t="s">
        <v>91</v>
      </c>
      <c r="AV155" s="15" t="s">
        <v>211</v>
      </c>
      <c r="AW155" s="15" t="s">
        <v>33</v>
      </c>
      <c r="AX155" s="15" t="s">
        <v>87</v>
      </c>
      <c r="AY155" s="220" t="s">
        <v>205</v>
      </c>
    </row>
    <row r="156" s="2" customFormat="1" ht="24.15" customHeight="1">
      <c r="A156" s="38"/>
      <c r="B156" s="188"/>
      <c r="C156" s="227" t="s">
        <v>281</v>
      </c>
      <c r="D156" s="227" t="s">
        <v>276</v>
      </c>
      <c r="E156" s="228" t="s">
        <v>2996</v>
      </c>
      <c r="F156" s="229" t="s">
        <v>2997</v>
      </c>
      <c r="G156" s="230" t="s">
        <v>210</v>
      </c>
      <c r="H156" s="231">
        <v>25.206</v>
      </c>
      <c r="I156" s="232"/>
      <c r="J156" s="231">
        <f>ROUND(I156*H156,3)</f>
        <v>0</v>
      </c>
      <c r="K156" s="233"/>
      <c r="L156" s="234"/>
      <c r="M156" s="235" t="s">
        <v>1</v>
      </c>
      <c r="N156" s="236" t="s">
        <v>46</v>
      </c>
      <c r="O156" s="82"/>
      <c r="P156" s="198">
        <f>O156*H156</f>
        <v>0</v>
      </c>
      <c r="Q156" s="198">
        <v>1</v>
      </c>
      <c r="R156" s="198">
        <f>Q156*H156</f>
        <v>25.206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254</v>
      </c>
      <c r="AT156" s="200" t="s">
        <v>276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211</v>
      </c>
      <c r="BM156" s="200" t="s">
        <v>2998</v>
      </c>
    </row>
    <row r="157" s="14" customFormat="1">
      <c r="A157" s="14"/>
      <c r="B157" s="211"/>
      <c r="C157" s="14"/>
      <c r="D157" s="204" t="s">
        <v>213</v>
      </c>
      <c r="E157" s="14"/>
      <c r="F157" s="213" t="s">
        <v>2999</v>
      </c>
      <c r="G157" s="14"/>
      <c r="H157" s="214">
        <v>25.206</v>
      </c>
      <c r="I157" s="215"/>
      <c r="J157" s="14"/>
      <c r="K157" s="14"/>
      <c r="L157" s="211"/>
      <c r="M157" s="216"/>
      <c r="N157" s="217"/>
      <c r="O157" s="217"/>
      <c r="P157" s="217"/>
      <c r="Q157" s="217"/>
      <c r="R157" s="217"/>
      <c r="S157" s="217"/>
      <c r="T157" s="21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2" t="s">
        <v>213</v>
      </c>
      <c r="AU157" s="212" t="s">
        <v>91</v>
      </c>
      <c r="AV157" s="14" t="s">
        <v>91</v>
      </c>
      <c r="AW157" s="14" t="s">
        <v>3</v>
      </c>
      <c r="AX157" s="14" t="s">
        <v>87</v>
      </c>
      <c r="AY157" s="212" t="s">
        <v>205</v>
      </c>
    </row>
    <row r="158" s="2" customFormat="1" ht="24.15" customHeight="1">
      <c r="A158" s="38"/>
      <c r="B158" s="188"/>
      <c r="C158" s="189" t="s">
        <v>287</v>
      </c>
      <c r="D158" s="189" t="s">
        <v>207</v>
      </c>
      <c r="E158" s="190" t="s">
        <v>3000</v>
      </c>
      <c r="F158" s="191" t="s">
        <v>3001</v>
      </c>
      <c r="G158" s="192" t="s">
        <v>265</v>
      </c>
      <c r="H158" s="193">
        <v>217.28999999999999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46</v>
      </c>
      <c r="O158" s="8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211</v>
      </c>
      <c r="AT158" s="200" t="s">
        <v>207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211</v>
      </c>
      <c r="BM158" s="200" t="s">
        <v>3002</v>
      </c>
    </row>
    <row r="159" s="14" customFormat="1">
      <c r="A159" s="14"/>
      <c r="B159" s="211"/>
      <c r="C159" s="14"/>
      <c r="D159" s="204" t="s">
        <v>213</v>
      </c>
      <c r="E159" s="212" t="s">
        <v>1</v>
      </c>
      <c r="F159" s="213" t="s">
        <v>2982</v>
      </c>
      <c r="G159" s="14"/>
      <c r="H159" s="214">
        <v>217.28999999999999</v>
      </c>
      <c r="I159" s="215"/>
      <c r="J159" s="14"/>
      <c r="K159" s="14"/>
      <c r="L159" s="211"/>
      <c r="M159" s="216"/>
      <c r="N159" s="217"/>
      <c r="O159" s="217"/>
      <c r="P159" s="217"/>
      <c r="Q159" s="217"/>
      <c r="R159" s="217"/>
      <c r="S159" s="217"/>
      <c r="T159" s="21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2" t="s">
        <v>213</v>
      </c>
      <c r="AU159" s="212" t="s">
        <v>91</v>
      </c>
      <c r="AV159" s="14" t="s">
        <v>91</v>
      </c>
      <c r="AW159" s="14" t="s">
        <v>33</v>
      </c>
      <c r="AX159" s="14" t="s">
        <v>80</v>
      </c>
      <c r="AY159" s="212" t="s">
        <v>205</v>
      </c>
    </row>
    <row r="160" s="15" customFormat="1">
      <c r="A160" s="15"/>
      <c r="B160" s="219"/>
      <c r="C160" s="15"/>
      <c r="D160" s="204" t="s">
        <v>213</v>
      </c>
      <c r="E160" s="220" t="s">
        <v>1</v>
      </c>
      <c r="F160" s="221" t="s">
        <v>216</v>
      </c>
      <c r="G160" s="15"/>
      <c r="H160" s="222">
        <v>217.28999999999999</v>
      </c>
      <c r="I160" s="223"/>
      <c r="J160" s="15"/>
      <c r="K160" s="15"/>
      <c r="L160" s="219"/>
      <c r="M160" s="224"/>
      <c r="N160" s="225"/>
      <c r="O160" s="225"/>
      <c r="P160" s="225"/>
      <c r="Q160" s="225"/>
      <c r="R160" s="225"/>
      <c r="S160" s="225"/>
      <c r="T160" s="22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20" t="s">
        <v>213</v>
      </c>
      <c r="AU160" s="220" t="s">
        <v>91</v>
      </c>
      <c r="AV160" s="15" t="s">
        <v>211</v>
      </c>
      <c r="AW160" s="15" t="s">
        <v>33</v>
      </c>
      <c r="AX160" s="15" t="s">
        <v>87</v>
      </c>
      <c r="AY160" s="220" t="s">
        <v>205</v>
      </c>
    </row>
    <row r="161" s="2" customFormat="1" ht="24.15" customHeight="1">
      <c r="A161" s="38"/>
      <c r="B161" s="188"/>
      <c r="C161" s="189" t="s">
        <v>292</v>
      </c>
      <c r="D161" s="189" t="s">
        <v>207</v>
      </c>
      <c r="E161" s="190" t="s">
        <v>3003</v>
      </c>
      <c r="F161" s="191" t="s">
        <v>3004</v>
      </c>
      <c r="G161" s="192" t="s">
        <v>265</v>
      </c>
      <c r="H161" s="193">
        <v>217.28999999999999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3005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2982</v>
      </c>
      <c r="G162" s="14"/>
      <c r="H162" s="214">
        <v>217.28999999999999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5" customFormat="1">
      <c r="A163" s="15"/>
      <c r="B163" s="219"/>
      <c r="C163" s="15"/>
      <c r="D163" s="204" t="s">
        <v>213</v>
      </c>
      <c r="E163" s="220" t="s">
        <v>1</v>
      </c>
      <c r="F163" s="221" t="s">
        <v>216</v>
      </c>
      <c r="G163" s="15"/>
      <c r="H163" s="222">
        <v>217.28999999999999</v>
      </c>
      <c r="I163" s="223"/>
      <c r="J163" s="15"/>
      <c r="K163" s="15"/>
      <c r="L163" s="219"/>
      <c r="M163" s="224"/>
      <c r="N163" s="225"/>
      <c r="O163" s="225"/>
      <c r="P163" s="225"/>
      <c r="Q163" s="225"/>
      <c r="R163" s="225"/>
      <c r="S163" s="225"/>
      <c r="T163" s="22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0" t="s">
        <v>213</v>
      </c>
      <c r="AU163" s="220" t="s">
        <v>91</v>
      </c>
      <c r="AV163" s="15" t="s">
        <v>211</v>
      </c>
      <c r="AW163" s="15" t="s">
        <v>33</v>
      </c>
      <c r="AX163" s="15" t="s">
        <v>87</v>
      </c>
      <c r="AY163" s="220" t="s">
        <v>205</v>
      </c>
    </row>
    <row r="164" s="2" customFormat="1" ht="16.5" customHeight="1">
      <c r="A164" s="38"/>
      <c r="B164" s="188"/>
      <c r="C164" s="227" t="s">
        <v>299</v>
      </c>
      <c r="D164" s="227" t="s">
        <v>276</v>
      </c>
      <c r="E164" s="228" t="s">
        <v>3006</v>
      </c>
      <c r="F164" s="229" t="s">
        <v>3007</v>
      </c>
      <c r="G164" s="230" t="s">
        <v>1018</v>
      </c>
      <c r="H164" s="231">
        <v>0.086999999999999994</v>
      </c>
      <c r="I164" s="232"/>
      <c r="J164" s="231">
        <f>ROUND(I164*H164,3)</f>
        <v>0</v>
      </c>
      <c r="K164" s="233"/>
      <c r="L164" s="234"/>
      <c r="M164" s="235" t="s">
        <v>1</v>
      </c>
      <c r="N164" s="236" t="s">
        <v>46</v>
      </c>
      <c r="O164" s="82"/>
      <c r="P164" s="198">
        <f>O164*H164</f>
        <v>0</v>
      </c>
      <c r="Q164" s="198">
        <v>0.001</v>
      </c>
      <c r="R164" s="198">
        <f>Q164*H164</f>
        <v>8.7000000000000001E-05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254</v>
      </c>
      <c r="AT164" s="200" t="s">
        <v>276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211</v>
      </c>
      <c r="BM164" s="200" t="s">
        <v>3008</v>
      </c>
    </row>
    <row r="165" s="14" customFormat="1">
      <c r="A165" s="14"/>
      <c r="B165" s="211"/>
      <c r="C165" s="14"/>
      <c r="D165" s="204" t="s">
        <v>213</v>
      </c>
      <c r="E165" s="14"/>
      <c r="F165" s="213" t="s">
        <v>3009</v>
      </c>
      <c r="G165" s="14"/>
      <c r="H165" s="214">
        <v>0.086999999999999994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</v>
      </c>
      <c r="AX165" s="14" t="s">
        <v>87</v>
      </c>
      <c r="AY165" s="212" t="s">
        <v>205</v>
      </c>
    </row>
    <row r="166" s="2" customFormat="1" ht="24.15" customHeight="1">
      <c r="A166" s="38"/>
      <c r="B166" s="188"/>
      <c r="C166" s="189" t="s">
        <v>306</v>
      </c>
      <c r="D166" s="189" t="s">
        <v>207</v>
      </c>
      <c r="E166" s="190" t="s">
        <v>3010</v>
      </c>
      <c r="F166" s="191" t="s">
        <v>3011</v>
      </c>
      <c r="G166" s="192" t="s">
        <v>265</v>
      </c>
      <c r="H166" s="193">
        <v>217.28999999999999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3012</v>
      </c>
    </row>
    <row r="167" s="14" customFormat="1">
      <c r="A167" s="14"/>
      <c r="B167" s="211"/>
      <c r="C167" s="14"/>
      <c r="D167" s="204" t="s">
        <v>213</v>
      </c>
      <c r="E167" s="212" t="s">
        <v>1</v>
      </c>
      <c r="F167" s="213" t="s">
        <v>2982</v>
      </c>
      <c r="G167" s="14"/>
      <c r="H167" s="214">
        <v>217.28999999999999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33</v>
      </c>
      <c r="AX167" s="14" t="s">
        <v>80</v>
      </c>
      <c r="AY167" s="212" t="s">
        <v>205</v>
      </c>
    </row>
    <row r="168" s="15" customFormat="1">
      <c r="A168" s="15"/>
      <c r="B168" s="219"/>
      <c r="C168" s="15"/>
      <c r="D168" s="204" t="s">
        <v>213</v>
      </c>
      <c r="E168" s="220" t="s">
        <v>1</v>
      </c>
      <c r="F168" s="221" t="s">
        <v>216</v>
      </c>
      <c r="G168" s="15"/>
      <c r="H168" s="222">
        <v>217.28999999999999</v>
      </c>
      <c r="I168" s="223"/>
      <c r="J168" s="15"/>
      <c r="K168" s="15"/>
      <c r="L168" s="219"/>
      <c r="M168" s="224"/>
      <c r="N168" s="225"/>
      <c r="O168" s="225"/>
      <c r="P168" s="225"/>
      <c r="Q168" s="225"/>
      <c r="R168" s="225"/>
      <c r="S168" s="225"/>
      <c r="T168" s="22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0" t="s">
        <v>213</v>
      </c>
      <c r="AU168" s="220" t="s">
        <v>91</v>
      </c>
      <c r="AV168" s="15" t="s">
        <v>211</v>
      </c>
      <c r="AW168" s="15" t="s">
        <v>33</v>
      </c>
      <c r="AX168" s="15" t="s">
        <v>87</v>
      </c>
      <c r="AY168" s="220" t="s">
        <v>205</v>
      </c>
    </row>
    <row r="169" s="2" customFormat="1" ht="21.75" customHeight="1">
      <c r="A169" s="38"/>
      <c r="B169" s="188"/>
      <c r="C169" s="227" t="s">
        <v>310</v>
      </c>
      <c r="D169" s="227" t="s">
        <v>276</v>
      </c>
      <c r="E169" s="228" t="s">
        <v>3013</v>
      </c>
      <c r="F169" s="229" t="s">
        <v>3014</v>
      </c>
      <c r="G169" s="230" t="s">
        <v>313</v>
      </c>
      <c r="H169" s="231">
        <v>0.025999999999999999</v>
      </c>
      <c r="I169" s="232"/>
      <c r="J169" s="231">
        <f>ROUND(I169*H169,3)</f>
        <v>0</v>
      </c>
      <c r="K169" s="233"/>
      <c r="L169" s="234"/>
      <c r="M169" s="235" t="s">
        <v>1</v>
      </c>
      <c r="N169" s="236" t="s">
        <v>46</v>
      </c>
      <c r="O169" s="82"/>
      <c r="P169" s="198">
        <f>O169*H169</f>
        <v>0</v>
      </c>
      <c r="Q169" s="198">
        <v>1</v>
      </c>
      <c r="R169" s="198">
        <f>Q169*H169</f>
        <v>0.025999999999999999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254</v>
      </c>
      <c r="AT169" s="200" t="s">
        <v>276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3015</v>
      </c>
    </row>
    <row r="170" s="14" customFormat="1">
      <c r="A170" s="14"/>
      <c r="B170" s="211"/>
      <c r="C170" s="14"/>
      <c r="D170" s="204" t="s">
        <v>213</v>
      </c>
      <c r="E170" s="14"/>
      <c r="F170" s="213" t="s">
        <v>3016</v>
      </c>
      <c r="G170" s="14"/>
      <c r="H170" s="214">
        <v>0.025999999999999999</v>
      </c>
      <c r="I170" s="215"/>
      <c r="J170" s="14"/>
      <c r="K170" s="14"/>
      <c r="L170" s="211"/>
      <c r="M170" s="216"/>
      <c r="N170" s="217"/>
      <c r="O170" s="217"/>
      <c r="P170" s="217"/>
      <c r="Q170" s="217"/>
      <c r="R170" s="217"/>
      <c r="S170" s="217"/>
      <c r="T170" s="21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2" t="s">
        <v>213</v>
      </c>
      <c r="AU170" s="212" t="s">
        <v>91</v>
      </c>
      <c r="AV170" s="14" t="s">
        <v>91</v>
      </c>
      <c r="AW170" s="14" t="s">
        <v>3</v>
      </c>
      <c r="AX170" s="14" t="s">
        <v>87</v>
      </c>
      <c r="AY170" s="212" t="s">
        <v>205</v>
      </c>
    </row>
    <row r="171" s="12" customFormat="1" ht="22.8" customHeight="1">
      <c r="A171" s="12"/>
      <c r="B171" s="175"/>
      <c r="C171" s="12"/>
      <c r="D171" s="176" t="s">
        <v>79</v>
      </c>
      <c r="E171" s="186" t="s">
        <v>91</v>
      </c>
      <c r="F171" s="186" t="s">
        <v>269</v>
      </c>
      <c r="G171" s="12"/>
      <c r="H171" s="12"/>
      <c r="I171" s="178"/>
      <c r="J171" s="187">
        <f>BK171</f>
        <v>0</v>
      </c>
      <c r="K171" s="12"/>
      <c r="L171" s="175"/>
      <c r="M171" s="180"/>
      <c r="N171" s="181"/>
      <c r="O171" s="181"/>
      <c r="P171" s="182">
        <f>SUM(P172:P174)</f>
        <v>0</v>
      </c>
      <c r="Q171" s="181"/>
      <c r="R171" s="182">
        <f>SUM(R172:R174)</f>
        <v>3.79137024</v>
      </c>
      <c r="S171" s="181"/>
      <c r="T171" s="183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6" t="s">
        <v>87</v>
      </c>
      <c r="AT171" s="184" t="s">
        <v>79</v>
      </c>
      <c r="AU171" s="184" t="s">
        <v>87</v>
      </c>
      <c r="AY171" s="176" t="s">
        <v>205</v>
      </c>
      <c r="BK171" s="185">
        <f>SUM(BK172:BK174)</f>
        <v>0</v>
      </c>
    </row>
    <row r="172" s="2" customFormat="1" ht="16.5" customHeight="1">
      <c r="A172" s="38"/>
      <c r="B172" s="188"/>
      <c r="C172" s="189" t="s">
        <v>316</v>
      </c>
      <c r="D172" s="189" t="s">
        <v>207</v>
      </c>
      <c r="E172" s="190" t="s">
        <v>3017</v>
      </c>
      <c r="F172" s="191" t="s">
        <v>3018</v>
      </c>
      <c r="G172" s="192" t="s">
        <v>210</v>
      </c>
      <c r="H172" s="193">
        <v>1.728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2.19408</v>
      </c>
      <c r="R172" s="198">
        <f>Q172*H172</f>
        <v>3.79137024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3019</v>
      </c>
    </row>
    <row r="173" s="14" customFormat="1">
      <c r="A173" s="14"/>
      <c r="B173" s="211"/>
      <c r="C173" s="14"/>
      <c r="D173" s="204" t="s">
        <v>213</v>
      </c>
      <c r="E173" s="212" t="s">
        <v>1</v>
      </c>
      <c r="F173" s="213" t="s">
        <v>3020</v>
      </c>
      <c r="G173" s="14"/>
      <c r="H173" s="214">
        <v>1.728</v>
      </c>
      <c r="I173" s="215"/>
      <c r="J173" s="14"/>
      <c r="K173" s="14"/>
      <c r="L173" s="211"/>
      <c r="M173" s="216"/>
      <c r="N173" s="217"/>
      <c r="O173" s="217"/>
      <c r="P173" s="217"/>
      <c r="Q173" s="217"/>
      <c r="R173" s="217"/>
      <c r="S173" s="217"/>
      <c r="T173" s="21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2" t="s">
        <v>213</v>
      </c>
      <c r="AU173" s="212" t="s">
        <v>91</v>
      </c>
      <c r="AV173" s="14" t="s">
        <v>91</v>
      </c>
      <c r="AW173" s="14" t="s">
        <v>33</v>
      </c>
      <c r="AX173" s="14" t="s">
        <v>80</v>
      </c>
      <c r="AY173" s="212" t="s">
        <v>205</v>
      </c>
    </row>
    <row r="174" s="15" customFormat="1">
      <c r="A174" s="15"/>
      <c r="B174" s="219"/>
      <c r="C174" s="15"/>
      <c r="D174" s="204" t="s">
        <v>213</v>
      </c>
      <c r="E174" s="220" t="s">
        <v>1</v>
      </c>
      <c r="F174" s="221" t="s">
        <v>216</v>
      </c>
      <c r="G174" s="15"/>
      <c r="H174" s="222">
        <v>1.728</v>
      </c>
      <c r="I174" s="223"/>
      <c r="J174" s="15"/>
      <c r="K174" s="15"/>
      <c r="L174" s="219"/>
      <c r="M174" s="224"/>
      <c r="N174" s="225"/>
      <c r="O174" s="225"/>
      <c r="P174" s="225"/>
      <c r="Q174" s="225"/>
      <c r="R174" s="225"/>
      <c r="S174" s="225"/>
      <c r="T174" s="22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20" t="s">
        <v>213</v>
      </c>
      <c r="AU174" s="220" t="s">
        <v>91</v>
      </c>
      <c r="AV174" s="15" t="s">
        <v>211</v>
      </c>
      <c r="AW174" s="15" t="s">
        <v>33</v>
      </c>
      <c r="AX174" s="15" t="s">
        <v>87</v>
      </c>
      <c r="AY174" s="220" t="s">
        <v>205</v>
      </c>
    </row>
    <row r="175" s="12" customFormat="1" ht="22.8" customHeight="1">
      <c r="A175" s="12"/>
      <c r="B175" s="175"/>
      <c r="C175" s="12"/>
      <c r="D175" s="176" t="s">
        <v>79</v>
      </c>
      <c r="E175" s="186" t="s">
        <v>231</v>
      </c>
      <c r="F175" s="186" t="s">
        <v>3021</v>
      </c>
      <c r="G175" s="12"/>
      <c r="H175" s="12"/>
      <c r="I175" s="178"/>
      <c r="J175" s="187">
        <f>BK175</f>
        <v>0</v>
      </c>
      <c r="K175" s="12"/>
      <c r="L175" s="175"/>
      <c r="M175" s="180"/>
      <c r="N175" s="181"/>
      <c r="O175" s="181"/>
      <c r="P175" s="182">
        <f>SUM(P176:P206)</f>
        <v>0</v>
      </c>
      <c r="Q175" s="181"/>
      <c r="R175" s="182">
        <f>SUM(R176:R206)</f>
        <v>475.80271144</v>
      </c>
      <c r="S175" s="181"/>
      <c r="T175" s="183">
        <f>SUM(T176:T206)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6" t="s">
        <v>87</v>
      </c>
      <c r="AT175" s="184" t="s">
        <v>79</v>
      </c>
      <c r="AU175" s="184" t="s">
        <v>87</v>
      </c>
      <c r="AY175" s="176" t="s">
        <v>205</v>
      </c>
      <c r="BK175" s="185">
        <f>SUM(BK176:BK206)</f>
        <v>0</v>
      </c>
    </row>
    <row r="176" s="2" customFormat="1" ht="33" customHeight="1">
      <c r="A176" s="38"/>
      <c r="B176" s="188"/>
      <c r="C176" s="189" t="s">
        <v>321</v>
      </c>
      <c r="D176" s="189" t="s">
        <v>207</v>
      </c>
      <c r="E176" s="190" t="s">
        <v>3022</v>
      </c>
      <c r="F176" s="191" t="s">
        <v>3023</v>
      </c>
      <c r="G176" s="192" t="s">
        <v>265</v>
      </c>
      <c r="H176" s="193">
        <v>363.81999999999999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46</v>
      </c>
      <c r="O176" s="82"/>
      <c r="P176" s="198">
        <f>O176*H176</f>
        <v>0</v>
      </c>
      <c r="Q176" s="198">
        <v>0.19900000000000001</v>
      </c>
      <c r="R176" s="198">
        <f>Q176*H176</f>
        <v>72.400180000000006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211</v>
      </c>
      <c r="AT176" s="200" t="s">
        <v>207</v>
      </c>
      <c r="AU176" s="200" t="s">
        <v>91</v>
      </c>
      <c r="AY176" s="19" t="s">
        <v>205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91</v>
      </c>
      <c r="BK176" s="202">
        <f>ROUND(I176*H176,3)</f>
        <v>0</v>
      </c>
      <c r="BL176" s="19" t="s">
        <v>211</v>
      </c>
      <c r="BM176" s="200" t="s">
        <v>3024</v>
      </c>
    </row>
    <row r="177" s="14" customFormat="1">
      <c r="A177" s="14"/>
      <c r="B177" s="211"/>
      <c r="C177" s="14"/>
      <c r="D177" s="204" t="s">
        <v>213</v>
      </c>
      <c r="E177" s="212" t="s">
        <v>1</v>
      </c>
      <c r="F177" s="213" t="s">
        <v>2988</v>
      </c>
      <c r="G177" s="14"/>
      <c r="H177" s="214">
        <v>59.490000000000002</v>
      </c>
      <c r="I177" s="215"/>
      <c r="J177" s="14"/>
      <c r="K177" s="14"/>
      <c r="L177" s="211"/>
      <c r="M177" s="216"/>
      <c r="N177" s="217"/>
      <c r="O177" s="217"/>
      <c r="P177" s="217"/>
      <c r="Q177" s="217"/>
      <c r="R177" s="217"/>
      <c r="S177" s="217"/>
      <c r="T177" s="21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2" t="s">
        <v>213</v>
      </c>
      <c r="AU177" s="212" t="s">
        <v>91</v>
      </c>
      <c r="AV177" s="14" t="s">
        <v>91</v>
      </c>
      <c r="AW177" s="14" t="s">
        <v>33</v>
      </c>
      <c r="AX177" s="14" t="s">
        <v>80</v>
      </c>
      <c r="AY177" s="212" t="s">
        <v>205</v>
      </c>
    </row>
    <row r="178" s="14" customFormat="1">
      <c r="A178" s="14"/>
      <c r="B178" s="211"/>
      <c r="C178" s="14"/>
      <c r="D178" s="204" t="s">
        <v>213</v>
      </c>
      <c r="E178" s="212" t="s">
        <v>1</v>
      </c>
      <c r="F178" s="213" t="s">
        <v>2989</v>
      </c>
      <c r="G178" s="14"/>
      <c r="H178" s="214">
        <v>304.32999999999998</v>
      </c>
      <c r="I178" s="215"/>
      <c r="J178" s="14"/>
      <c r="K178" s="14"/>
      <c r="L178" s="211"/>
      <c r="M178" s="216"/>
      <c r="N178" s="217"/>
      <c r="O178" s="217"/>
      <c r="P178" s="217"/>
      <c r="Q178" s="217"/>
      <c r="R178" s="217"/>
      <c r="S178" s="217"/>
      <c r="T178" s="21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2" t="s">
        <v>213</v>
      </c>
      <c r="AU178" s="212" t="s">
        <v>91</v>
      </c>
      <c r="AV178" s="14" t="s">
        <v>91</v>
      </c>
      <c r="AW178" s="14" t="s">
        <v>33</v>
      </c>
      <c r="AX178" s="14" t="s">
        <v>80</v>
      </c>
      <c r="AY178" s="212" t="s">
        <v>205</v>
      </c>
    </row>
    <row r="179" s="15" customFormat="1">
      <c r="A179" s="15"/>
      <c r="B179" s="219"/>
      <c r="C179" s="15"/>
      <c r="D179" s="204" t="s">
        <v>213</v>
      </c>
      <c r="E179" s="220" t="s">
        <v>1</v>
      </c>
      <c r="F179" s="221" t="s">
        <v>216</v>
      </c>
      <c r="G179" s="15"/>
      <c r="H179" s="222">
        <v>363.81999999999999</v>
      </c>
      <c r="I179" s="223"/>
      <c r="J179" s="15"/>
      <c r="K179" s="15"/>
      <c r="L179" s="219"/>
      <c r="M179" s="224"/>
      <c r="N179" s="225"/>
      <c r="O179" s="225"/>
      <c r="P179" s="225"/>
      <c r="Q179" s="225"/>
      <c r="R179" s="225"/>
      <c r="S179" s="225"/>
      <c r="T179" s="22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20" t="s">
        <v>213</v>
      </c>
      <c r="AU179" s="220" t="s">
        <v>91</v>
      </c>
      <c r="AV179" s="15" t="s">
        <v>211</v>
      </c>
      <c r="AW179" s="15" t="s">
        <v>33</v>
      </c>
      <c r="AX179" s="15" t="s">
        <v>87</v>
      </c>
      <c r="AY179" s="220" t="s">
        <v>205</v>
      </c>
    </row>
    <row r="180" s="2" customFormat="1" ht="33" customHeight="1">
      <c r="A180" s="38"/>
      <c r="B180" s="188"/>
      <c r="C180" s="189" t="s">
        <v>327</v>
      </c>
      <c r="D180" s="189" t="s">
        <v>207</v>
      </c>
      <c r="E180" s="190" t="s">
        <v>3025</v>
      </c>
      <c r="F180" s="191" t="s">
        <v>3026</v>
      </c>
      <c r="G180" s="192" t="s">
        <v>265</v>
      </c>
      <c r="H180" s="193">
        <v>363.81999999999999</v>
      </c>
      <c r="I180" s="194"/>
      <c r="J180" s="193">
        <f>ROUND(I180*H180,3)</f>
        <v>0</v>
      </c>
      <c r="K180" s="195"/>
      <c r="L180" s="39"/>
      <c r="M180" s="196" t="s">
        <v>1</v>
      </c>
      <c r="N180" s="197" t="s">
        <v>46</v>
      </c>
      <c r="O180" s="82"/>
      <c r="P180" s="198">
        <f>O180*H180</f>
        <v>0</v>
      </c>
      <c r="Q180" s="198">
        <v>0.19900000000000001</v>
      </c>
      <c r="R180" s="198">
        <f>Q180*H180</f>
        <v>72.400180000000006</v>
      </c>
      <c r="S180" s="198">
        <v>0</v>
      </c>
      <c r="T180" s="19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0" t="s">
        <v>211</v>
      </c>
      <c r="AT180" s="200" t="s">
        <v>207</v>
      </c>
      <c r="AU180" s="200" t="s">
        <v>91</v>
      </c>
      <c r="AY180" s="19" t="s">
        <v>205</v>
      </c>
      <c r="BE180" s="201">
        <f>IF(N180="základná",J180,0)</f>
        <v>0</v>
      </c>
      <c r="BF180" s="201">
        <f>IF(N180="znížená",J180,0)</f>
        <v>0</v>
      </c>
      <c r="BG180" s="201">
        <f>IF(N180="zákl. prenesená",J180,0)</f>
        <v>0</v>
      </c>
      <c r="BH180" s="201">
        <f>IF(N180="zníž. prenesená",J180,0)</f>
        <v>0</v>
      </c>
      <c r="BI180" s="201">
        <f>IF(N180="nulová",J180,0)</f>
        <v>0</v>
      </c>
      <c r="BJ180" s="19" t="s">
        <v>91</v>
      </c>
      <c r="BK180" s="202">
        <f>ROUND(I180*H180,3)</f>
        <v>0</v>
      </c>
      <c r="BL180" s="19" t="s">
        <v>211</v>
      </c>
      <c r="BM180" s="200" t="s">
        <v>3027</v>
      </c>
    </row>
    <row r="181" s="14" customFormat="1">
      <c r="A181" s="14"/>
      <c r="B181" s="211"/>
      <c r="C181" s="14"/>
      <c r="D181" s="204" t="s">
        <v>213</v>
      </c>
      <c r="E181" s="212" t="s">
        <v>1</v>
      </c>
      <c r="F181" s="213" t="s">
        <v>2988</v>
      </c>
      <c r="G181" s="14"/>
      <c r="H181" s="214">
        <v>59.490000000000002</v>
      </c>
      <c r="I181" s="215"/>
      <c r="J181" s="14"/>
      <c r="K181" s="14"/>
      <c r="L181" s="211"/>
      <c r="M181" s="216"/>
      <c r="N181" s="217"/>
      <c r="O181" s="217"/>
      <c r="P181" s="217"/>
      <c r="Q181" s="217"/>
      <c r="R181" s="217"/>
      <c r="S181" s="217"/>
      <c r="T181" s="21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2" t="s">
        <v>213</v>
      </c>
      <c r="AU181" s="212" t="s">
        <v>91</v>
      </c>
      <c r="AV181" s="14" t="s">
        <v>91</v>
      </c>
      <c r="AW181" s="14" t="s">
        <v>33</v>
      </c>
      <c r="AX181" s="14" t="s">
        <v>80</v>
      </c>
      <c r="AY181" s="212" t="s">
        <v>205</v>
      </c>
    </row>
    <row r="182" s="14" customFormat="1">
      <c r="A182" s="14"/>
      <c r="B182" s="211"/>
      <c r="C182" s="14"/>
      <c r="D182" s="204" t="s">
        <v>213</v>
      </c>
      <c r="E182" s="212" t="s">
        <v>1</v>
      </c>
      <c r="F182" s="213" t="s">
        <v>2989</v>
      </c>
      <c r="G182" s="14"/>
      <c r="H182" s="214">
        <v>304.32999999999998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33</v>
      </c>
      <c r="AX182" s="14" t="s">
        <v>80</v>
      </c>
      <c r="AY182" s="212" t="s">
        <v>205</v>
      </c>
    </row>
    <row r="183" s="15" customFormat="1">
      <c r="A183" s="15"/>
      <c r="B183" s="219"/>
      <c r="C183" s="15"/>
      <c r="D183" s="204" t="s">
        <v>213</v>
      </c>
      <c r="E183" s="220" t="s">
        <v>1</v>
      </c>
      <c r="F183" s="221" t="s">
        <v>216</v>
      </c>
      <c r="G183" s="15"/>
      <c r="H183" s="222">
        <v>363.81999999999999</v>
      </c>
      <c r="I183" s="223"/>
      <c r="J183" s="15"/>
      <c r="K183" s="15"/>
      <c r="L183" s="219"/>
      <c r="M183" s="224"/>
      <c r="N183" s="225"/>
      <c r="O183" s="225"/>
      <c r="P183" s="225"/>
      <c r="Q183" s="225"/>
      <c r="R183" s="225"/>
      <c r="S183" s="225"/>
      <c r="T183" s="22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20" t="s">
        <v>213</v>
      </c>
      <c r="AU183" s="220" t="s">
        <v>91</v>
      </c>
      <c r="AV183" s="15" t="s">
        <v>211</v>
      </c>
      <c r="AW183" s="15" t="s">
        <v>33</v>
      </c>
      <c r="AX183" s="15" t="s">
        <v>87</v>
      </c>
      <c r="AY183" s="220" t="s">
        <v>205</v>
      </c>
    </row>
    <row r="184" s="2" customFormat="1" ht="33" customHeight="1">
      <c r="A184" s="38"/>
      <c r="B184" s="188"/>
      <c r="C184" s="189" t="s">
        <v>333</v>
      </c>
      <c r="D184" s="189" t="s">
        <v>207</v>
      </c>
      <c r="E184" s="190" t="s">
        <v>3028</v>
      </c>
      <c r="F184" s="191" t="s">
        <v>3029</v>
      </c>
      <c r="G184" s="192" t="s">
        <v>265</v>
      </c>
      <c r="H184" s="193">
        <v>363.81999999999999</v>
      </c>
      <c r="I184" s="194"/>
      <c r="J184" s="193">
        <f>ROUND(I184*H184,3)</f>
        <v>0</v>
      </c>
      <c r="K184" s="195"/>
      <c r="L184" s="39"/>
      <c r="M184" s="196" t="s">
        <v>1</v>
      </c>
      <c r="N184" s="197" t="s">
        <v>46</v>
      </c>
      <c r="O184" s="82"/>
      <c r="P184" s="198">
        <f>O184*H184</f>
        <v>0</v>
      </c>
      <c r="Q184" s="198">
        <v>0.48574000000000001</v>
      </c>
      <c r="R184" s="198">
        <f>Q184*H184</f>
        <v>176.72192680000001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211</v>
      </c>
      <c r="AT184" s="200" t="s">
        <v>207</v>
      </c>
      <c r="AU184" s="200" t="s">
        <v>91</v>
      </c>
      <c r="AY184" s="19" t="s">
        <v>205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91</v>
      </c>
      <c r="BK184" s="202">
        <f>ROUND(I184*H184,3)</f>
        <v>0</v>
      </c>
      <c r="BL184" s="19" t="s">
        <v>211</v>
      </c>
      <c r="BM184" s="200" t="s">
        <v>3030</v>
      </c>
    </row>
    <row r="185" s="14" customFormat="1">
      <c r="A185" s="14"/>
      <c r="B185" s="211"/>
      <c r="C185" s="14"/>
      <c r="D185" s="204" t="s">
        <v>213</v>
      </c>
      <c r="E185" s="212" t="s">
        <v>1</v>
      </c>
      <c r="F185" s="213" t="s">
        <v>2988</v>
      </c>
      <c r="G185" s="14"/>
      <c r="H185" s="214">
        <v>59.490000000000002</v>
      </c>
      <c r="I185" s="215"/>
      <c r="J185" s="14"/>
      <c r="K185" s="14"/>
      <c r="L185" s="211"/>
      <c r="M185" s="216"/>
      <c r="N185" s="217"/>
      <c r="O185" s="217"/>
      <c r="P185" s="217"/>
      <c r="Q185" s="217"/>
      <c r="R185" s="217"/>
      <c r="S185" s="217"/>
      <c r="T185" s="21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2" t="s">
        <v>213</v>
      </c>
      <c r="AU185" s="212" t="s">
        <v>91</v>
      </c>
      <c r="AV185" s="14" t="s">
        <v>91</v>
      </c>
      <c r="AW185" s="14" t="s">
        <v>33</v>
      </c>
      <c r="AX185" s="14" t="s">
        <v>80</v>
      </c>
      <c r="AY185" s="212" t="s">
        <v>205</v>
      </c>
    </row>
    <row r="186" s="14" customFormat="1">
      <c r="A186" s="14"/>
      <c r="B186" s="211"/>
      <c r="C186" s="14"/>
      <c r="D186" s="204" t="s">
        <v>213</v>
      </c>
      <c r="E186" s="212" t="s">
        <v>1</v>
      </c>
      <c r="F186" s="213" t="s">
        <v>2989</v>
      </c>
      <c r="G186" s="14"/>
      <c r="H186" s="214">
        <v>304.32999999999998</v>
      </c>
      <c r="I186" s="215"/>
      <c r="J186" s="14"/>
      <c r="K186" s="14"/>
      <c r="L186" s="211"/>
      <c r="M186" s="216"/>
      <c r="N186" s="217"/>
      <c r="O186" s="217"/>
      <c r="P186" s="217"/>
      <c r="Q186" s="217"/>
      <c r="R186" s="217"/>
      <c r="S186" s="217"/>
      <c r="T186" s="21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2" t="s">
        <v>213</v>
      </c>
      <c r="AU186" s="212" t="s">
        <v>91</v>
      </c>
      <c r="AV186" s="14" t="s">
        <v>91</v>
      </c>
      <c r="AW186" s="14" t="s">
        <v>33</v>
      </c>
      <c r="AX186" s="14" t="s">
        <v>80</v>
      </c>
      <c r="AY186" s="212" t="s">
        <v>205</v>
      </c>
    </row>
    <row r="187" s="15" customFormat="1">
      <c r="A187" s="15"/>
      <c r="B187" s="219"/>
      <c r="C187" s="15"/>
      <c r="D187" s="204" t="s">
        <v>213</v>
      </c>
      <c r="E187" s="220" t="s">
        <v>1</v>
      </c>
      <c r="F187" s="221" t="s">
        <v>216</v>
      </c>
      <c r="G187" s="15"/>
      <c r="H187" s="222">
        <v>363.81999999999999</v>
      </c>
      <c r="I187" s="223"/>
      <c r="J187" s="15"/>
      <c r="K187" s="15"/>
      <c r="L187" s="219"/>
      <c r="M187" s="224"/>
      <c r="N187" s="225"/>
      <c r="O187" s="225"/>
      <c r="P187" s="225"/>
      <c r="Q187" s="225"/>
      <c r="R187" s="225"/>
      <c r="S187" s="225"/>
      <c r="T187" s="22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20" t="s">
        <v>213</v>
      </c>
      <c r="AU187" s="220" t="s">
        <v>91</v>
      </c>
      <c r="AV187" s="15" t="s">
        <v>211</v>
      </c>
      <c r="AW187" s="15" t="s">
        <v>33</v>
      </c>
      <c r="AX187" s="15" t="s">
        <v>87</v>
      </c>
      <c r="AY187" s="220" t="s">
        <v>205</v>
      </c>
    </row>
    <row r="188" s="2" customFormat="1" ht="24.15" customHeight="1">
      <c r="A188" s="38"/>
      <c r="B188" s="188"/>
      <c r="C188" s="189" t="s">
        <v>7</v>
      </c>
      <c r="D188" s="189" t="s">
        <v>207</v>
      </c>
      <c r="E188" s="190" t="s">
        <v>3031</v>
      </c>
      <c r="F188" s="191" t="s">
        <v>3032</v>
      </c>
      <c r="G188" s="192" t="s">
        <v>265</v>
      </c>
      <c r="H188" s="193">
        <v>363.81999999999999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46</v>
      </c>
      <c r="O188" s="82"/>
      <c r="P188" s="198">
        <f>O188*H188</f>
        <v>0</v>
      </c>
      <c r="Q188" s="198">
        <v>0.098199999999999996</v>
      </c>
      <c r="R188" s="198">
        <f>Q188*H188</f>
        <v>35.727123999999996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211</v>
      </c>
      <c r="AT188" s="200" t="s">
        <v>207</v>
      </c>
      <c r="AU188" s="200" t="s">
        <v>91</v>
      </c>
      <c r="AY188" s="19" t="s">
        <v>205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91</v>
      </c>
      <c r="BK188" s="202">
        <f>ROUND(I188*H188,3)</f>
        <v>0</v>
      </c>
      <c r="BL188" s="19" t="s">
        <v>211</v>
      </c>
      <c r="BM188" s="200" t="s">
        <v>3033</v>
      </c>
    </row>
    <row r="189" s="14" customFormat="1">
      <c r="A189" s="14"/>
      <c r="B189" s="211"/>
      <c r="C189" s="14"/>
      <c r="D189" s="204" t="s">
        <v>213</v>
      </c>
      <c r="E189" s="212" t="s">
        <v>1</v>
      </c>
      <c r="F189" s="213" t="s">
        <v>2988</v>
      </c>
      <c r="G189" s="14"/>
      <c r="H189" s="214">
        <v>59.490000000000002</v>
      </c>
      <c r="I189" s="215"/>
      <c r="J189" s="14"/>
      <c r="K189" s="14"/>
      <c r="L189" s="211"/>
      <c r="M189" s="216"/>
      <c r="N189" s="217"/>
      <c r="O189" s="217"/>
      <c r="P189" s="217"/>
      <c r="Q189" s="217"/>
      <c r="R189" s="217"/>
      <c r="S189" s="217"/>
      <c r="T189" s="21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2" t="s">
        <v>213</v>
      </c>
      <c r="AU189" s="212" t="s">
        <v>91</v>
      </c>
      <c r="AV189" s="14" t="s">
        <v>91</v>
      </c>
      <c r="AW189" s="14" t="s">
        <v>33</v>
      </c>
      <c r="AX189" s="14" t="s">
        <v>80</v>
      </c>
      <c r="AY189" s="212" t="s">
        <v>205</v>
      </c>
    </row>
    <row r="190" s="14" customFormat="1">
      <c r="A190" s="14"/>
      <c r="B190" s="211"/>
      <c r="C190" s="14"/>
      <c r="D190" s="204" t="s">
        <v>213</v>
      </c>
      <c r="E190" s="212" t="s">
        <v>1</v>
      </c>
      <c r="F190" s="213" t="s">
        <v>2989</v>
      </c>
      <c r="G190" s="14"/>
      <c r="H190" s="214">
        <v>304.32999999999998</v>
      </c>
      <c r="I190" s="215"/>
      <c r="J190" s="14"/>
      <c r="K190" s="14"/>
      <c r="L190" s="211"/>
      <c r="M190" s="216"/>
      <c r="N190" s="217"/>
      <c r="O190" s="217"/>
      <c r="P190" s="217"/>
      <c r="Q190" s="217"/>
      <c r="R190" s="217"/>
      <c r="S190" s="217"/>
      <c r="T190" s="21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2" t="s">
        <v>213</v>
      </c>
      <c r="AU190" s="212" t="s">
        <v>91</v>
      </c>
      <c r="AV190" s="14" t="s">
        <v>91</v>
      </c>
      <c r="AW190" s="14" t="s">
        <v>33</v>
      </c>
      <c r="AX190" s="14" t="s">
        <v>80</v>
      </c>
      <c r="AY190" s="212" t="s">
        <v>205</v>
      </c>
    </row>
    <row r="191" s="15" customFormat="1">
      <c r="A191" s="15"/>
      <c r="B191" s="219"/>
      <c r="C191" s="15"/>
      <c r="D191" s="204" t="s">
        <v>213</v>
      </c>
      <c r="E191" s="220" t="s">
        <v>1</v>
      </c>
      <c r="F191" s="221" t="s">
        <v>216</v>
      </c>
      <c r="G191" s="15"/>
      <c r="H191" s="222">
        <v>363.81999999999999</v>
      </c>
      <c r="I191" s="223"/>
      <c r="J191" s="15"/>
      <c r="K191" s="15"/>
      <c r="L191" s="219"/>
      <c r="M191" s="224"/>
      <c r="N191" s="225"/>
      <c r="O191" s="225"/>
      <c r="P191" s="225"/>
      <c r="Q191" s="225"/>
      <c r="R191" s="225"/>
      <c r="S191" s="225"/>
      <c r="T191" s="22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20" t="s">
        <v>213</v>
      </c>
      <c r="AU191" s="220" t="s">
        <v>91</v>
      </c>
      <c r="AV191" s="15" t="s">
        <v>211</v>
      </c>
      <c r="AW191" s="15" t="s">
        <v>33</v>
      </c>
      <c r="AX191" s="15" t="s">
        <v>87</v>
      </c>
      <c r="AY191" s="220" t="s">
        <v>205</v>
      </c>
    </row>
    <row r="192" s="2" customFormat="1" ht="44.25" customHeight="1">
      <c r="A192" s="38"/>
      <c r="B192" s="188"/>
      <c r="C192" s="189" t="s">
        <v>355</v>
      </c>
      <c r="D192" s="189" t="s">
        <v>207</v>
      </c>
      <c r="E192" s="190" t="s">
        <v>3034</v>
      </c>
      <c r="F192" s="191" t="s">
        <v>3035</v>
      </c>
      <c r="G192" s="192" t="s">
        <v>265</v>
      </c>
      <c r="H192" s="193">
        <v>59.490000000000002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46</v>
      </c>
      <c r="O192" s="82"/>
      <c r="P192" s="198">
        <f>O192*H192</f>
        <v>0</v>
      </c>
      <c r="Q192" s="198">
        <v>0.13800000000000001</v>
      </c>
      <c r="R192" s="198">
        <f>Q192*H192</f>
        <v>8.209620000000001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211</v>
      </c>
      <c r="AT192" s="200" t="s">
        <v>207</v>
      </c>
      <c r="AU192" s="200" t="s">
        <v>91</v>
      </c>
      <c r="AY192" s="19" t="s">
        <v>205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91</v>
      </c>
      <c r="BK192" s="202">
        <f>ROUND(I192*H192,3)</f>
        <v>0</v>
      </c>
      <c r="BL192" s="19" t="s">
        <v>211</v>
      </c>
      <c r="BM192" s="200" t="s">
        <v>3036</v>
      </c>
    </row>
    <row r="193" s="14" customFormat="1">
      <c r="A193" s="14"/>
      <c r="B193" s="211"/>
      <c r="C193" s="14"/>
      <c r="D193" s="204" t="s">
        <v>213</v>
      </c>
      <c r="E193" s="212" t="s">
        <v>1</v>
      </c>
      <c r="F193" s="213" t="s">
        <v>2988</v>
      </c>
      <c r="G193" s="14"/>
      <c r="H193" s="214">
        <v>59.490000000000002</v>
      </c>
      <c r="I193" s="215"/>
      <c r="J193" s="14"/>
      <c r="K193" s="14"/>
      <c r="L193" s="211"/>
      <c r="M193" s="216"/>
      <c r="N193" s="217"/>
      <c r="O193" s="217"/>
      <c r="P193" s="217"/>
      <c r="Q193" s="217"/>
      <c r="R193" s="217"/>
      <c r="S193" s="217"/>
      <c r="T193" s="21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2" t="s">
        <v>213</v>
      </c>
      <c r="AU193" s="212" t="s">
        <v>91</v>
      </c>
      <c r="AV193" s="14" t="s">
        <v>91</v>
      </c>
      <c r="AW193" s="14" t="s">
        <v>33</v>
      </c>
      <c r="AX193" s="14" t="s">
        <v>80</v>
      </c>
      <c r="AY193" s="212" t="s">
        <v>205</v>
      </c>
    </row>
    <row r="194" s="15" customFormat="1">
      <c r="A194" s="15"/>
      <c r="B194" s="219"/>
      <c r="C194" s="15"/>
      <c r="D194" s="204" t="s">
        <v>213</v>
      </c>
      <c r="E194" s="220" t="s">
        <v>1</v>
      </c>
      <c r="F194" s="221" t="s">
        <v>216</v>
      </c>
      <c r="G194" s="15"/>
      <c r="H194" s="222">
        <v>59.490000000000002</v>
      </c>
      <c r="I194" s="223"/>
      <c r="J194" s="15"/>
      <c r="K194" s="15"/>
      <c r="L194" s="219"/>
      <c r="M194" s="224"/>
      <c r="N194" s="225"/>
      <c r="O194" s="225"/>
      <c r="P194" s="225"/>
      <c r="Q194" s="225"/>
      <c r="R194" s="225"/>
      <c r="S194" s="225"/>
      <c r="T194" s="22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20" t="s">
        <v>213</v>
      </c>
      <c r="AU194" s="220" t="s">
        <v>91</v>
      </c>
      <c r="AV194" s="15" t="s">
        <v>211</v>
      </c>
      <c r="AW194" s="15" t="s">
        <v>33</v>
      </c>
      <c r="AX194" s="15" t="s">
        <v>87</v>
      </c>
      <c r="AY194" s="220" t="s">
        <v>205</v>
      </c>
    </row>
    <row r="195" s="2" customFormat="1" ht="24.15" customHeight="1">
      <c r="A195" s="38"/>
      <c r="B195" s="188"/>
      <c r="C195" s="227" t="s">
        <v>361</v>
      </c>
      <c r="D195" s="227" t="s">
        <v>276</v>
      </c>
      <c r="E195" s="228" t="s">
        <v>3037</v>
      </c>
      <c r="F195" s="229" t="s">
        <v>3038</v>
      </c>
      <c r="G195" s="230" t="s">
        <v>265</v>
      </c>
      <c r="H195" s="231">
        <v>60.68</v>
      </c>
      <c r="I195" s="232"/>
      <c r="J195" s="231">
        <f>ROUND(I195*H195,3)</f>
        <v>0</v>
      </c>
      <c r="K195" s="233"/>
      <c r="L195" s="234"/>
      <c r="M195" s="235" t="s">
        <v>1</v>
      </c>
      <c r="N195" s="236" t="s">
        <v>46</v>
      </c>
      <c r="O195" s="82"/>
      <c r="P195" s="198">
        <f>O195*H195</f>
        <v>0</v>
      </c>
      <c r="Q195" s="198">
        <v>0.184</v>
      </c>
      <c r="R195" s="198">
        <f>Q195*H195</f>
        <v>11.16512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254</v>
      </c>
      <c r="AT195" s="200" t="s">
        <v>276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211</v>
      </c>
      <c r="BM195" s="200" t="s">
        <v>3039</v>
      </c>
    </row>
    <row r="196" s="14" customFormat="1">
      <c r="A196" s="14"/>
      <c r="B196" s="211"/>
      <c r="C196" s="14"/>
      <c r="D196" s="204" t="s">
        <v>213</v>
      </c>
      <c r="E196" s="14"/>
      <c r="F196" s="213" t="s">
        <v>3040</v>
      </c>
      <c r="G196" s="14"/>
      <c r="H196" s="214">
        <v>60.68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</v>
      </c>
      <c r="AX196" s="14" t="s">
        <v>87</v>
      </c>
      <c r="AY196" s="212" t="s">
        <v>205</v>
      </c>
    </row>
    <row r="197" s="2" customFormat="1" ht="37.8" customHeight="1">
      <c r="A197" s="38"/>
      <c r="B197" s="188"/>
      <c r="C197" s="189" t="s">
        <v>366</v>
      </c>
      <c r="D197" s="189" t="s">
        <v>207</v>
      </c>
      <c r="E197" s="190" t="s">
        <v>3041</v>
      </c>
      <c r="F197" s="191" t="s">
        <v>3042</v>
      </c>
      <c r="G197" s="192" t="s">
        <v>265</v>
      </c>
      <c r="H197" s="193">
        <v>304.32999999999998</v>
      </c>
      <c r="I197" s="194"/>
      <c r="J197" s="193">
        <f>ROUND(I197*H197,3)</f>
        <v>0</v>
      </c>
      <c r="K197" s="195"/>
      <c r="L197" s="39"/>
      <c r="M197" s="196" t="s">
        <v>1</v>
      </c>
      <c r="N197" s="197" t="s">
        <v>46</v>
      </c>
      <c r="O197" s="82"/>
      <c r="P197" s="198">
        <f>O197*H197</f>
        <v>0</v>
      </c>
      <c r="Q197" s="198">
        <v>0.13800000000000001</v>
      </c>
      <c r="R197" s="198">
        <f>Q197*H197</f>
        <v>41.997540000000001</v>
      </c>
      <c r="S197" s="198">
        <v>0</v>
      </c>
      <c r="T197" s="19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00" t="s">
        <v>211</v>
      </c>
      <c r="AT197" s="200" t="s">
        <v>207</v>
      </c>
      <c r="AU197" s="200" t="s">
        <v>91</v>
      </c>
      <c r="AY197" s="19" t="s">
        <v>205</v>
      </c>
      <c r="BE197" s="201">
        <f>IF(N197="základná",J197,0)</f>
        <v>0</v>
      </c>
      <c r="BF197" s="201">
        <f>IF(N197="znížená",J197,0)</f>
        <v>0</v>
      </c>
      <c r="BG197" s="201">
        <f>IF(N197="zákl. prenesená",J197,0)</f>
        <v>0</v>
      </c>
      <c r="BH197" s="201">
        <f>IF(N197="zníž. prenesená",J197,0)</f>
        <v>0</v>
      </c>
      <c r="BI197" s="201">
        <f>IF(N197="nulová",J197,0)</f>
        <v>0</v>
      </c>
      <c r="BJ197" s="19" t="s">
        <v>91</v>
      </c>
      <c r="BK197" s="202">
        <f>ROUND(I197*H197,3)</f>
        <v>0</v>
      </c>
      <c r="BL197" s="19" t="s">
        <v>211</v>
      </c>
      <c r="BM197" s="200" t="s">
        <v>3043</v>
      </c>
    </row>
    <row r="198" s="14" customFormat="1">
      <c r="A198" s="14"/>
      <c r="B198" s="211"/>
      <c r="C198" s="14"/>
      <c r="D198" s="204" t="s">
        <v>213</v>
      </c>
      <c r="E198" s="212" t="s">
        <v>1</v>
      </c>
      <c r="F198" s="213" t="s">
        <v>2989</v>
      </c>
      <c r="G198" s="14"/>
      <c r="H198" s="214">
        <v>304.32999999999998</v>
      </c>
      <c r="I198" s="215"/>
      <c r="J198" s="14"/>
      <c r="K198" s="14"/>
      <c r="L198" s="211"/>
      <c r="M198" s="216"/>
      <c r="N198" s="217"/>
      <c r="O198" s="217"/>
      <c r="P198" s="217"/>
      <c r="Q198" s="217"/>
      <c r="R198" s="217"/>
      <c r="S198" s="217"/>
      <c r="T198" s="21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2" t="s">
        <v>213</v>
      </c>
      <c r="AU198" s="212" t="s">
        <v>91</v>
      </c>
      <c r="AV198" s="14" t="s">
        <v>91</v>
      </c>
      <c r="AW198" s="14" t="s">
        <v>33</v>
      </c>
      <c r="AX198" s="14" t="s">
        <v>80</v>
      </c>
      <c r="AY198" s="212" t="s">
        <v>205</v>
      </c>
    </row>
    <row r="199" s="15" customFormat="1">
      <c r="A199" s="15"/>
      <c r="B199" s="219"/>
      <c r="C199" s="15"/>
      <c r="D199" s="204" t="s">
        <v>213</v>
      </c>
      <c r="E199" s="220" t="s">
        <v>1</v>
      </c>
      <c r="F199" s="221" t="s">
        <v>216</v>
      </c>
      <c r="G199" s="15"/>
      <c r="H199" s="222">
        <v>304.32999999999998</v>
      </c>
      <c r="I199" s="223"/>
      <c r="J199" s="15"/>
      <c r="K199" s="15"/>
      <c r="L199" s="219"/>
      <c r="M199" s="224"/>
      <c r="N199" s="225"/>
      <c r="O199" s="225"/>
      <c r="P199" s="225"/>
      <c r="Q199" s="225"/>
      <c r="R199" s="225"/>
      <c r="S199" s="225"/>
      <c r="T199" s="226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20" t="s">
        <v>213</v>
      </c>
      <c r="AU199" s="220" t="s">
        <v>91</v>
      </c>
      <c r="AV199" s="15" t="s">
        <v>211</v>
      </c>
      <c r="AW199" s="15" t="s">
        <v>33</v>
      </c>
      <c r="AX199" s="15" t="s">
        <v>87</v>
      </c>
      <c r="AY199" s="220" t="s">
        <v>205</v>
      </c>
    </row>
    <row r="200" s="2" customFormat="1" ht="24.15" customHeight="1">
      <c r="A200" s="38"/>
      <c r="B200" s="188"/>
      <c r="C200" s="227" t="s">
        <v>375</v>
      </c>
      <c r="D200" s="227" t="s">
        <v>276</v>
      </c>
      <c r="E200" s="228" t="s">
        <v>3044</v>
      </c>
      <c r="F200" s="229" t="s">
        <v>3045</v>
      </c>
      <c r="G200" s="230" t="s">
        <v>265</v>
      </c>
      <c r="H200" s="231">
        <v>310.41699999999997</v>
      </c>
      <c r="I200" s="232"/>
      <c r="J200" s="231">
        <f>ROUND(I200*H200,3)</f>
        <v>0</v>
      </c>
      <c r="K200" s="233"/>
      <c r="L200" s="234"/>
      <c r="M200" s="235" t="s">
        <v>1</v>
      </c>
      <c r="N200" s="236" t="s">
        <v>46</v>
      </c>
      <c r="O200" s="82"/>
      <c r="P200" s="198">
        <f>O200*H200</f>
        <v>0</v>
      </c>
      <c r="Q200" s="198">
        <v>0.184</v>
      </c>
      <c r="R200" s="198">
        <f>Q200*H200</f>
        <v>57.116727999999995</v>
      </c>
      <c r="S200" s="198">
        <v>0</v>
      </c>
      <c r="T200" s="19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0" t="s">
        <v>254</v>
      </c>
      <c r="AT200" s="200" t="s">
        <v>276</v>
      </c>
      <c r="AU200" s="200" t="s">
        <v>91</v>
      </c>
      <c r="AY200" s="19" t="s">
        <v>205</v>
      </c>
      <c r="BE200" s="201">
        <f>IF(N200="základná",J200,0)</f>
        <v>0</v>
      </c>
      <c r="BF200" s="201">
        <f>IF(N200="znížená",J200,0)</f>
        <v>0</v>
      </c>
      <c r="BG200" s="201">
        <f>IF(N200="zákl. prenesená",J200,0)</f>
        <v>0</v>
      </c>
      <c r="BH200" s="201">
        <f>IF(N200="zníž. prenesená",J200,0)</f>
        <v>0</v>
      </c>
      <c r="BI200" s="201">
        <f>IF(N200="nulová",J200,0)</f>
        <v>0</v>
      </c>
      <c r="BJ200" s="19" t="s">
        <v>91</v>
      </c>
      <c r="BK200" s="202">
        <f>ROUND(I200*H200,3)</f>
        <v>0</v>
      </c>
      <c r="BL200" s="19" t="s">
        <v>211</v>
      </c>
      <c r="BM200" s="200" t="s">
        <v>3046</v>
      </c>
    </row>
    <row r="201" s="14" customFormat="1">
      <c r="A201" s="14"/>
      <c r="B201" s="211"/>
      <c r="C201" s="14"/>
      <c r="D201" s="204" t="s">
        <v>213</v>
      </c>
      <c r="E201" s="14"/>
      <c r="F201" s="213" t="s">
        <v>3047</v>
      </c>
      <c r="G201" s="14"/>
      <c r="H201" s="214">
        <v>310.41699999999997</v>
      </c>
      <c r="I201" s="215"/>
      <c r="J201" s="14"/>
      <c r="K201" s="14"/>
      <c r="L201" s="211"/>
      <c r="M201" s="216"/>
      <c r="N201" s="217"/>
      <c r="O201" s="217"/>
      <c r="P201" s="217"/>
      <c r="Q201" s="217"/>
      <c r="R201" s="217"/>
      <c r="S201" s="217"/>
      <c r="T201" s="21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2" t="s">
        <v>213</v>
      </c>
      <c r="AU201" s="212" t="s">
        <v>91</v>
      </c>
      <c r="AV201" s="14" t="s">
        <v>91</v>
      </c>
      <c r="AW201" s="14" t="s">
        <v>3</v>
      </c>
      <c r="AX201" s="14" t="s">
        <v>87</v>
      </c>
      <c r="AY201" s="212" t="s">
        <v>205</v>
      </c>
    </row>
    <row r="202" s="2" customFormat="1" ht="24.15" customHeight="1">
      <c r="A202" s="38"/>
      <c r="B202" s="188"/>
      <c r="C202" s="189" t="s">
        <v>380</v>
      </c>
      <c r="D202" s="189" t="s">
        <v>207</v>
      </c>
      <c r="E202" s="190" t="s">
        <v>3048</v>
      </c>
      <c r="F202" s="191" t="s">
        <v>3049</v>
      </c>
      <c r="G202" s="192" t="s">
        <v>265</v>
      </c>
      <c r="H202" s="193">
        <v>0.54400000000000004</v>
      </c>
      <c r="I202" s="194"/>
      <c r="J202" s="193">
        <f>ROUND(I202*H202,3)</f>
        <v>0</v>
      </c>
      <c r="K202" s="195"/>
      <c r="L202" s="39"/>
      <c r="M202" s="196" t="s">
        <v>1</v>
      </c>
      <c r="N202" s="197" t="s">
        <v>46</v>
      </c>
      <c r="O202" s="82"/>
      <c r="P202" s="198">
        <f>O202*H202</f>
        <v>0</v>
      </c>
      <c r="Q202" s="198">
        <v>0.083159999999999998</v>
      </c>
      <c r="R202" s="198">
        <f>Q202*H202</f>
        <v>0.045239040000000001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211</v>
      </c>
      <c r="AT202" s="200" t="s">
        <v>207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3050</v>
      </c>
    </row>
    <row r="203" s="14" customFormat="1">
      <c r="A203" s="14"/>
      <c r="B203" s="211"/>
      <c r="C203" s="14"/>
      <c r="D203" s="204" t="s">
        <v>213</v>
      </c>
      <c r="E203" s="212" t="s">
        <v>1</v>
      </c>
      <c r="F203" s="213" t="s">
        <v>3051</v>
      </c>
      <c r="G203" s="14"/>
      <c r="H203" s="214">
        <v>0.54400000000000004</v>
      </c>
      <c r="I203" s="215"/>
      <c r="J203" s="14"/>
      <c r="K203" s="14"/>
      <c r="L203" s="211"/>
      <c r="M203" s="216"/>
      <c r="N203" s="217"/>
      <c r="O203" s="217"/>
      <c r="P203" s="217"/>
      <c r="Q203" s="217"/>
      <c r="R203" s="217"/>
      <c r="S203" s="217"/>
      <c r="T203" s="21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2" t="s">
        <v>213</v>
      </c>
      <c r="AU203" s="212" t="s">
        <v>91</v>
      </c>
      <c r="AV203" s="14" t="s">
        <v>91</v>
      </c>
      <c r="AW203" s="14" t="s">
        <v>33</v>
      </c>
      <c r="AX203" s="14" t="s">
        <v>80</v>
      </c>
      <c r="AY203" s="212" t="s">
        <v>205</v>
      </c>
    </row>
    <row r="204" s="15" customFormat="1">
      <c r="A204" s="15"/>
      <c r="B204" s="219"/>
      <c r="C204" s="15"/>
      <c r="D204" s="204" t="s">
        <v>213</v>
      </c>
      <c r="E204" s="220" t="s">
        <v>1</v>
      </c>
      <c r="F204" s="221" t="s">
        <v>216</v>
      </c>
      <c r="G204" s="15"/>
      <c r="H204" s="222">
        <v>0.54400000000000004</v>
      </c>
      <c r="I204" s="223"/>
      <c r="J204" s="15"/>
      <c r="K204" s="15"/>
      <c r="L204" s="219"/>
      <c r="M204" s="224"/>
      <c r="N204" s="225"/>
      <c r="O204" s="225"/>
      <c r="P204" s="225"/>
      <c r="Q204" s="225"/>
      <c r="R204" s="225"/>
      <c r="S204" s="225"/>
      <c r="T204" s="22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20" t="s">
        <v>213</v>
      </c>
      <c r="AU204" s="220" t="s">
        <v>91</v>
      </c>
      <c r="AV204" s="15" t="s">
        <v>211</v>
      </c>
      <c r="AW204" s="15" t="s">
        <v>33</v>
      </c>
      <c r="AX204" s="15" t="s">
        <v>87</v>
      </c>
      <c r="AY204" s="220" t="s">
        <v>205</v>
      </c>
    </row>
    <row r="205" s="2" customFormat="1" ht="24.15" customHeight="1">
      <c r="A205" s="38"/>
      <c r="B205" s="188"/>
      <c r="C205" s="227" t="s">
        <v>385</v>
      </c>
      <c r="D205" s="227" t="s">
        <v>276</v>
      </c>
      <c r="E205" s="228" t="s">
        <v>3052</v>
      </c>
      <c r="F205" s="229" t="s">
        <v>3053</v>
      </c>
      <c r="G205" s="230" t="s">
        <v>348</v>
      </c>
      <c r="H205" s="231">
        <v>5.6040000000000001</v>
      </c>
      <c r="I205" s="232"/>
      <c r="J205" s="231">
        <f>ROUND(I205*H205,3)</f>
        <v>0</v>
      </c>
      <c r="K205" s="233"/>
      <c r="L205" s="234"/>
      <c r="M205" s="235" t="s">
        <v>1</v>
      </c>
      <c r="N205" s="236" t="s">
        <v>46</v>
      </c>
      <c r="O205" s="82"/>
      <c r="P205" s="198">
        <f>O205*H205</f>
        <v>0</v>
      </c>
      <c r="Q205" s="198">
        <v>0.0033999999999999998</v>
      </c>
      <c r="R205" s="198">
        <f>Q205*H205</f>
        <v>0.0190536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254</v>
      </c>
      <c r="AT205" s="200" t="s">
        <v>276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3054</v>
      </c>
    </row>
    <row r="206" s="14" customFormat="1">
      <c r="A206" s="14"/>
      <c r="B206" s="211"/>
      <c r="C206" s="14"/>
      <c r="D206" s="204" t="s">
        <v>213</v>
      </c>
      <c r="E206" s="14"/>
      <c r="F206" s="213" t="s">
        <v>3055</v>
      </c>
      <c r="G206" s="14"/>
      <c r="H206" s="214">
        <v>5.6040000000000001</v>
      </c>
      <c r="I206" s="215"/>
      <c r="J206" s="14"/>
      <c r="K206" s="14"/>
      <c r="L206" s="211"/>
      <c r="M206" s="216"/>
      <c r="N206" s="217"/>
      <c r="O206" s="217"/>
      <c r="P206" s="217"/>
      <c r="Q206" s="217"/>
      <c r="R206" s="217"/>
      <c r="S206" s="217"/>
      <c r="T206" s="21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2" t="s">
        <v>213</v>
      </c>
      <c r="AU206" s="212" t="s">
        <v>91</v>
      </c>
      <c r="AV206" s="14" t="s">
        <v>91</v>
      </c>
      <c r="AW206" s="14" t="s">
        <v>3</v>
      </c>
      <c r="AX206" s="14" t="s">
        <v>87</v>
      </c>
      <c r="AY206" s="212" t="s">
        <v>205</v>
      </c>
    </row>
    <row r="207" s="12" customFormat="1" ht="22.8" customHeight="1">
      <c r="A207" s="12"/>
      <c r="B207" s="175"/>
      <c r="C207" s="12"/>
      <c r="D207" s="176" t="s">
        <v>79</v>
      </c>
      <c r="E207" s="186" t="s">
        <v>258</v>
      </c>
      <c r="F207" s="186" t="s">
        <v>904</v>
      </c>
      <c r="G207" s="12"/>
      <c r="H207" s="12"/>
      <c r="I207" s="178"/>
      <c r="J207" s="187">
        <f>BK207</f>
        <v>0</v>
      </c>
      <c r="K207" s="12"/>
      <c r="L207" s="175"/>
      <c r="M207" s="180"/>
      <c r="N207" s="181"/>
      <c r="O207" s="181"/>
      <c r="P207" s="182">
        <f>SUM(P208:P230)</f>
        <v>0</v>
      </c>
      <c r="Q207" s="181"/>
      <c r="R207" s="182">
        <f>SUM(R208:R230)</f>
        <v>23.629930139999995</v>
      </c>
      <c r="S207" s="181"/>
      <c r="T207" s="183">
        <f>SUM(T208:T230)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6" t="s">
        <v>87</v>
      </c>
      <c r="AT207" s="184" t="s">
        <v>79</v>
      </c>
      <c r="AU207" s="184" t="s">
        <v>87</v>
      </c>
      <c r="AY207" s="176" t="s">
        <v>205</v>
      </c>
      <c r="BK207" s="185">
        <f>SUM(BK208:BK230)</f>
        <v>0</v>
      </c>
    </row>
    <row r="208" s="2" customFormat="1" ht="33" customHeight="1">
      <c r="A208" s="38"/>
      <c r="B208" s="188"/>
      <c r="C208" s="189" t="s">
        <v>390</v>
      </c>
      <c r="D208" s="189" t="s">
        <v>207</v>
      </c>
      <c r="E208" s="190" t="s">
        <v>3056</v>
      </c>
      <c r="F208" s="191" t="s">
        <v>3057</v>
      </c>
      <c r="G208" s="192" t="s">
        <v>348</v>
      </c>
      <c r="H208" s="193">
        <v>2</v>
      </c>
      <c r="I208" s="194"/>
      <c r="J208" s="193">
        <f>ROUND(I208*H208,3)</f>
        <v>0</v>
      </c>
      <c r="K208" s="195"/>
      <c r="L208" s="39"/>
      <c r="M208" s="196" t="s">
        <v>1</v>
      </c>
      <c r="N208" s="197" t="s">
        <v>46</v>
      </c>
      <c r="O208" s="82"/>
      <c r="P208" s="198">
        <f>O208*H208</f>
        <v>0</v>
      </c>
      <c r="Q208" s="198">
        <v>2.0000000000000002E-05</v>
      </c>
      <c r="R208" s="198">
        <f>Q208*H208</f>
        <v>4.0000000000000003E-05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211</v>
      </c>
      <c r="AT208" s="200" t="s">
        <v>207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3058</v>
      </c>
    </row>
    <row r="209" s="14" customFormat="1">
      <c r="A209" s="14"/>
      <c r="B209" s="211"/>
      <c r="C209" s="14"/>
      <c r="D209" s="204" t="s">
        <v>213</v>
      </c>
      <c r="E209" s="212" t="s">
        <v>1</v>
      </c>
      <c r="F209" s="213" t="s">
        <v>3059</v>
      </c>
      <c r="G209" s="14"/>
      <c r="H209" s="214">
        <v>2</v>
      </c>
      <c r="I209" s="215"/>
      <c r="J209" s="14"/>
      <c r="K209" s="14"/>
      <c r="L209" s="211"/>
      <c r="M209" s="216"/>
      <c r="N209" s="217"/>
      <c r="O209" s="217"/>
      <c r="P209" s="217"/>
      <c r="Q209" s="217"/>
      <c r="R209" s="217"/>
      <c r="S209" s="217"/>
      <c r="T209" s="21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2" t="s">
        <v>213</v>
      </c>
      <c r="AU209" s="212" t="s">
        <v>91</v>
      </c>
      <c r="AV209" s="14" t="s">
        <v>91</v>
      </c>
      <c r="AW209" s="14" t="s">
        <v>33</v>
      </c>
      <c r="AX209" s="14" t="s">
        <v>80</v>
      </c>
      <c r="AY209" s="212" t="s">
        <v>205</v>
      </c>
    </row>
    <row r="210" s="15" customFormat="1">
      <c r="A210" s="15"/>
      <c r="B210" s="219"/>
      <c r="C210" s="15"/>
      <c r="D210" s="204" t="s">
        <v>213</v>
      </c>
      <c r="E210" s="220" t="s">
        <v>1</v>
      </c>
      <c r="F210" s="221" t="s">
        <v>216</v>
      </c>
      <c r="G210" s="15"/>
      <c r="H210" s="222">
        <v>2</v>
      </c>
      <c r="I210" s="223"/>
      <c r="J210" s="15"/>
      <c r="K210" s="15"/>
      <c r="L210" s="219"/>
      <c r="M210" s="224"/>
      <c r="N210" s="225"/>
      <c r="O210" s="225"/>
      <c r="P210" s="225"/>
      <c r="Q210" s="225"/>
      <c r="R210" s="225"/>
      <c r="S210" s="225"/>
      <c r="T210" s="22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20" t="s">
        <v>213</v>
      </c>
      <c r="AU210" s="220" t="s">
        <v>91</v>
      </c>
      <c r="AV210" s="15" t="s">
        <v>211</v>
      </c>
      <c r="AW210" s="15" t="s">
        <v>33</v>
      </c>
      <c r="AX210" s="15" t="s">
        <v>87</v>
      </c>
      <c r="AY210" s="220" t="s">
        <v>205</v>
      </c>
    </row>
    <row r="211" s="2" customFormat="1" ht="24.15" customHeight="1">
      <c r="A211" s="38"/>
      <c r="B211" s="188"/>
      <c r="C211" s="227" t="s">
        <v>395</v>
      </c>
      <c r="D211" s="227" t="s">
        <v>276</v>
      </c>
      <c r="E211" s="228" t="s">
        <v>3060</v>
      </c>
      <c r="F211" s="229" t="s">
        <v>3061</v>
      </c>
      <c r="G211" s="230" t="s">
        <v>348</v>
      </c>
      <c r="H211" s="231">
        <v>2</v>
      </c>
      <c r="I211" s="232"/>
      <c r="J211" s="231">
        <f>ROUND(I211*H211,3)</f>
        <v>0</v>
      </c>
      <c r="K211" s="233"/>
      <c r="L211" s="234"/>
      <c r="M211" s="235" t="s">
        <v>1</v>
      </c>
      <c r="N211" s="236" t="s">
        <v>46</v>
      </c>
      <c r="O211" s="82"/>
      <c r="P211" s="198">
        <f>O211*H211</f>
        <v>0</v>
      </c>
      <c r="Q211" s="198">
        <v>0.00059999999999999995</v>
      </c>
      <c r="R211" s="198">
        <f>Q211*H211</f>
        <v>0.0011999999999999999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254</v>
      </c>
      <c r="AT211" s="200" t="s">
        <v>276</v>
      </c>
      <c r="AU211" s="200" t="s">
        <v>91</v>
      </c>
      <c r="AY211" s="19" t="s">
        <v>205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91</v>
      </c>
      <c r="BK211" s="202">
        <f>ROUND(I211*H211,3)</f>
        <v>0</v>
      </c>
      <c r="BL211" s="19" t="s">
        <v>211</v>
      </c>
      <c r="BM211" s="200" t="s">
        <v>3062</v>
      </c>
    </row>
    <row r="212" s="2" customFormat="1" ht="24.15" customHeight="1">
      <c r="A212" s="38"/>
      <c r="B212" s="188"/>
      <c r="C212" s="227" t="s">
        <v>401</v>
      </c>
      <c r="D212" s="227" t="s">
        <v>276</v>
      </c>
      <c r="E212" s="228" t="s">
        <v>3063</v>
      </c>
      <c r="F212" s="229" t="s">
        <v>3064</v>
      </c>
      <c r="G212" s="230" t="s">
        <v>348</v>
      </c>
      <c r="H212" s="231">
        <v>2</v>
      </c>
      <c r="I212" s="232"/>
      <c r="J212" s="231">
        <f>ROUND(I212*H212,3)</f>
        <v>0</v>
      </c>
      <c r="K212" s="233"/>
      <c r="L212" s="234"/>
      <c r="M212" s="235" t="s">
        <v>1</v>
      </c>
      <c r="N212" s="236" t="s">
        <v>46</v>
      </c>
      <c r="O212" s="82"/>
      <c r="P212" s="198">
        <f>O212*H212</f>
        <v>0</v>
      </c>
      <c r="Q212" s="198">
        <v>0.0011999999999999999</v>
      </c>
      <c r="R212" s="198">
        <f>Q212*H212</f>
        <v>0.0023999999999999998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254</v>
      </c>
      <c r="AT212" s="200" t="s">
        <v>276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3065</v>
      </c>
    </row>
    <row r="213" s="2" customFormat="1" ht="24.15" customHeight="1">
      <c r="A213" s="38"/>
      <c r="B213" s="188"/>
      <c r="C213" s="189" t="s">
        <v>408</v>
      </c>
      <c r="D213" s="189" t="s">
        <v>207</v>
      </c>
      <c r="E213" s="190" t="s">
        <v>3066</v>
      </c>
      <c r="F213" s="191" t="s">
        <v>3067</v>
      </c>
      <c r="G213" s="192" t="s">
        <v>348</v>
      </c>
      <c r="H213" s="193">
        <v>2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0.11958000000000001</v>
      </c>
      <c r="R213" s="198">
        <f>Q213*H213</f>
        <v>0.23916000000000001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3068</v>
      </c>
    </row>
    <row r="214" s="2" customFormat="1" ht="16.5" customHeight="1">
      <c r="A214" s="38"/>
      <c r="B214" s="188"/>
      <c r="C214" s="227" t="s">
        <v>414</v>
      </c>
      <c r="D214" s="227" t="s">
        <v>276</v>
      </c>
      <c r="E214" s="228" t="s">
        <v>3069</v>
      </c>
      <c r="F214" s="229" t="s">
        <v>3070</v>
      </c>
      <c r="G214" s="230" t="s">
        <v>348</v>
      </c>
      <c r="H214" s="231">
        <v>5</v>
      </c>
      <c r="I214" s="232"/>
      <c r="J214" s="231">
        <f>ROUND(I214*H214,3)</f>
        <v>0</v>
      </c>
      <c r="K214" s="233"/>
      <c r="L214" s="234"/>
      <c r="M214" s="235" t="s">
        <v>1</v>
      </c>
      <c r="N214" s="236" t="s">
        <v>46</v>
      </c>
      <c r="O214" s="82"/>
      <c r="P214" s="198">
        <f>O214*H214</f>
        <v>0</v>
      </c>
      <c r="Q214" s="198">
        <v>0.0014</v>
      </c>
      <c r="R214" s="198">
        <f>Q214*H214</f>
        <v>0.0070000000000000001</v>
      </c>
      <c r="S214" s="198">
        <v>0</v>
      </c>
      <c r="T214" s="19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0" t="s">
        <v>254</v>
      </c>
      <c r="AT214" s="200" t="s">
        <v>276</v>
      </c>
      <c r="AU214" s="200" t="s">
        <v>91</v>
      </c>
      <c r="AY214" s="19" t="s">
        <v>205</v>
      </c>
      <c r="BE214" s="201">
        <f>IF(N214="základná",J214,0)</f>
        <v>0</v>
      </c>
      <c r="BF214" s="201">
        <f>IF(N214="znížená",J214,0)</f>
        <v>0</v>
      </c>
      <c r="BG214" s="201">
        <f>IF(N214="zákl. prenesená",J214,0)</f>
        <v>0</v>
      </c>
      <c r="BH214" s="201">
        <f>IF(N214="zníž. prenesená",J214,0)</f>
        <v>0</v>
      </c>
      <c r="BI214" s="201">
        <f>IF(N214="nulová",J214,0)</f>
        <v>0</v>
      </c>
      <c r="BJ214" s="19" t="s">
        <v>91</v>
      </c>
      <c r="BK214" s="202">
        <f>ROUND(I214*H214,3)</f>
        <v>0</v>
      </c>
      <c r="BL214" s="19" t="s">
        <v>211</v>
      </c>
      <c r="BM214" s="200" t="s">
        <v>3071</v>
      </c>
    </row>
    <row r="215" s="2" customFormat="1" ht="16.5" customHeight="1">
      <c r="A215" s="38"/>
      <c r="B215" s="188"/>
      <c r="C215" s="227" t="s">
        <v>419</v>
      </c>
      <c r="D215" s="227" t="s">
        <v>276</v>
      </c>
      <c r="E215" s="228" t="s">
        <v>3072</v>
      </c>
      <c r="F215" s="229" t="s">
        <v>3073</v>
      </c>
      <c r="G215" s="230" t="s">
        <v>348</v>
      </c>
      <c r="H215" s="231">
        <v>2</v>
      </c>
      <c r="I215" s="232"/>
      <c r="J215" s="231">
        <f>ROUND(I215*H215,3)</f>
        <v>0</v>
      </c>
      <c r="K215" s="233"/>
      <c r="L215" s="234"/>
      <c r="M215" s="235" t="s">
        <v>1</v>
      </c>
      <c r="N215" s="236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254</v>
      </c>
      <c r="AT215" s="200" t="s">
        <v>276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3074</v>
      </c>
    </row>
    <row r="216" s="2" customFormat="1" ht="37.8" customHeight="1">
      <c r="A216" s="38"/>
      <c r="B216" s="188"/>
      <c r="C216" s="189" t="s">
        <v>423</v>
      </c>
      <c r="D216" s="189" t="s">
        <v>207</v>
      </c>
      <c r="E216" s="190" t="s">
        <v>3075</v>
      </c>
      <c r="F216" s="191" t="s">
        <v>3076</v>
      </c>
      <c r="G216" s="192" t="s">
        <v>265</v>
      </c>
      <c r="H216" s="193">
        <v>2.3999999999999999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46</v>
      </c>
      <c r="O216" s="82"/>
      <c r="P216" s="198">
        <f>O216*H216</f>
        <v>0</v>
      </c>
      <c r="Q216" s="198">
        <v>0.0030000000000000001</v>
      </c>
      <c r="R216" s="198">
        <f>Q216*H216</f>
        <v>0.0071999999999999998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211</v>
      </c>
      <c r="AT216" s="200" t="s">
        <v>207</v>
      </c>
      <c r="AU216" s="200" t="s">
        <v>91</v>
      </c>
      <c r="AY216" s="19" t="s">
        <v>205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91</v>
      </c>
      <c r="BK216" s="202">
        <f>ROUND(I216*H216,3)</f>
        <v>0</v>
      </c>
      <c r="BL216" s="19" t="s">
        <v>211</v>
      </c>
      <c r="BM216" s="200" t="s">
        <v>3077</v>
      </c>
    </row>
    <row r="217" s="14" customFormat="1">
      <c r="A217" s="14"/>
      <c r="B217" s="211"/>
      <c r="C217" s="14"/>
      <c r="D217" s="204" t="s">
        <v>213</v>
      </c>
      <c r="E217" s="212" t="s">
        <v>1</v>
      </c>
      <c r="F217" s="213" t="s">
        <v>3078</v>
      </c>
      <c r="G217" s="14"/>
      <c r="H217" s="214">
        <v>2.3999999999999999</v>
      </c>
      <c r="I217" s="215"/>
      <c r="J217" s="14"/>
      <c r="K217" s="14"/>
      <c r="L217" s="211"/>
      <c r="M217" s="216"/>
      <c r="N217" s="217"/>
      <c r="O217" s="217"/>
      <c r="P217" s="217"/>
      <c r="Q217" s="217"/>
      <c r="R217" s="217"/>
      <c r="S217" s="217"/>
      <c r="T217" s="21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2" t="s">
        <v>213</v>
      </c>
      <c r="AU217" s="212" t="s">
        <v>91</v>
      </c>
      <c r="AV217" s="14" t="s">
        <v>91</v>
      </c>
      <c r="AW217" s="14" t="s">
        <v>33</v>
      </c>
      <c r="AX217" s="14" t="s">
        <v>80</v>
      </c>
      <c r="AY217" s="212" t="s">
        <v>205</v>
      </c>
    </row>
    <row r="218" s="15" customFormat="1">
      <c r="A218" s="15"/>
      <c r="B218" s="219"/>
      <c r="C218" s="15"/>
      <c r="D218" s="204" t="s">
        <v>213</v>
      </c>
      <c r="E218" s="220" t="s">
        <v>1</v>
      </c>
      <c r="F218" s="221" t="s">
        <v>216</v>
      </c>
      <c r="G218" s="15"/>
      <c r="H218" s="222">
        <v>2.3999999999999999</v>
      </c>
      <c r="I218" s="223"/>
      <c r="J218" s="15"/>
      <c r="K218" s="15"/>
      <c r="L218" s="219"/>
      <c r="M218" s="224"/>
      <c r="N218" s="225"/>
      <c r="O218" s="225"/>
      <c r="P218" s="225"/>
      <c r="Q218" s="225"/>
      <c r="R218" s="225"/>
      <c r="S218" s="225"/>
      <c r="T218" s="22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20" t="s">
        <v>213</v>
      </c>
      <c r="AU218" s="220" t="s">
        <v>91</v>
      </c>
      <c r="AV218" s="15" t="s">
        <v>211</v>
      </c>
      <c r="AW218" s="15" t="s">
        <v>33</v>
      </c>
      <c r="AX218" s="15" t="s">
        <v>87</v>
      </c>
      <c r="AY218" s="220" t="s">
        <v>205</v>
      </c>
    </row>
    <row r="219" s="2" customFormat="1" ht="37.8" customHeight="1">
      <c r="A219" s="38"/>
      <c r="B219" s="188"/>
      <c r="C219" s="189" t="s">
        <v>443</v>
      </c>
      <c r="D219" s="189" t="s">
        <v>207</v>
      </c>
      <c r="E219" s="190" t="s">
        <v>3079</v>
      </c>
      <c r="F219" s="191" t="s">
        <v>3080</v>
      </c>
      <c r="G219" s="192" t="s">
        <v>284</v>
      </c>
      <c r="H219" s="193">
        <v>76.451999999999998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46</v>
      </c>
      <c r="O219" s="82"/>
      <c r="P219" s="198">
        <f>O219*H219</f>
        <v>0</v>
      </c>
      <c r="Q219" s="198">
        <v>0.098530000000000006</v>
      </c>
      <c r="R219" s="198">
        <f>Q219*H219</f>
        <v>7.5328155600000004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211</v>
      </c>
      <c r="AT219" s="200" t="s">
        <v>207</v>
      </c>
      <c r="AU219" s="200" t="s">
        <v>91</v>
      </c>
      <c r="AY219" s="19" t="s">
        <v>205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91</v>
      </c>
      <c r="BK219" s="202">
        <f>ROUND(I219*H219,3)</f>
        <v>0</v>
      </c>
      <c r="BL219" s="19" t="s">
        <v>211</v>
      </c>
      <c r="BM219" s="200" t="s">
        <v>3081</v>
      </c>
    </row>
    <row r="220" s="14" customFormat="1">
      <c r="A220" s="14"/>
      <c r="B220" s="211"/>
      <c r="C220" s="14"/>
      <c r="D220" s="204" t="s">
        <v>213</v>
      </c>
      <c r="E220" s="212" t="s">
        <v>1</v>
      </c>
      <c r="F220" s="213" t="s">
        <v>3082</v>
      </c>
      <c r="G220" s="14"/>
      <c r="H220" s="214">
        <v>76.451999999999998</v>
      </c>
      <c r="I220" s="215"/>
      <c r="J220" s="14"/>
      <c r="K220" s="14"/>
      <c r="L220" s="211"/>
      <c r="M220" s="216"/>
      <c r="N220" s="217"/>
      <c r="O220" s="217"/>
      <c r="P220" s="217"/>
      <c r="Q220" s="217"/>
      <c r="R220" s="217"/>
      <c r="S220" s="217"/>
      <c r="T220" s="21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2" t="s">
        <v>213</v>
      </c>
      <c r="AU220" s="212" t="s">
        <v>91</v>
      </c>
      <c r="AV220" s="14" t="s">
        <v>91</v>
      </c>
      <c r="AW220" s="14" t="s">
        <v>33</v>
      </c>
      <c r="AX220" s="14" t="s">
        <v>80</v>
      </c>
      <c r="AY220" s="212" t="s">
        <v>205</v>
      </c>
    </row>
    <row r="221" s="15" customFormat="1">
      <c r="A221" s="15"/>
      <c r="B221" s="219"/>
      <c r="C221" s="15"/>
      <c r="D221" s="204" t="s">
        <v>213</v>
      </c>
      <c r="E221" s="220" t="s">
        <v>1</v>
      </c>
      <c r="F221" s="221" t="s">
        <v>216</v>
      </c>
      <c r="G221" s="15"/>
      <c r="H221" s="222">
        <v>76.451999999999998</v>
      </c>
      <c r="I221" s="223"/>
      <c r="J221" s="15"/>
      <c r="K221" s="15"/>
      <c r="L221" s="219"/>
      <c r="M221" s="224"/>
      <c r="N221" s="225"/>
      <c r="O221" s="225"/>
      <c r="P221" s="225"/>
      <c r="Q221" s="225"/>
      <c r="R221" s="225"/>
      <c r="S221" s="225"/>
      <c r="T221" s="22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20" t="s">
        <v>213</v>
      </c>
      <c r="AU221" s="220" t="s">
        <v>91</v>
      </c>
      <c r="AV221" s="15" t="s">
        <v>211</v>
      </c>
      <c r="AW221" s="15" t="s">
        <v>33</v>
      </c>
      <c r="AX221" s="15" t="s">
        <v>87</v>
      </c>
      <c r="AY221" s="220" t="s">
        <v>205</v>
      </c>
    </row>
    <row r="222" s="2" customFormat="1" ht="21.75" customHeight="1">
      <c r="A222" s="38"/>
      <c r="B222" s="188"/>
      <c r="C222" s="227" t="s">
        <v>461</v>
      </c>
      <c r="D222" s="227" t="s">
        <v>276</v>
      </c>
      <c r="E222" s="228" t="s">
        <v>3083</v>
      </c>
      <c r="F222" s="229" t="s">
        <v>3084</v>
      </c>
      <c r="G222" s="230" t="s">
        <v>348</v>
      </c>
      <c r="H222" s="231">
        <v>77.216999999999999</v>
      </c>
      <c r="I222" s="232"/>
      <c r="J222" s="231">
        <f>ROUND(I222*H222,3)</f>
        <v>0</v>
      </c>
      <c r="K222" s="233"/>
      <c r="L222" s="234"/>
      <c r="M222" s="235" t="s">
        <v>1</v>
      </c>
      <c r="N222" s="236" t="s">
        <v>46</v>
      </c>
      <c r="O222" s="82"/>
      <c r="P222" s="198">
        <f>O222*H222</f>
        <v>0</v>
      </c>
      <c r="Q222" s="198">
        <v>0.0235</v>
      </c>
      <c r="R222" s="198">
        <f>Q222*H222</f>
        <v>1.8145994999999999</v>
      </c>
      <c r="S222" s="198">
        <v>0</v>
      </c>
      <c r="T222" s="199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0" t="s">
        <v>254</v>
      </c>
      <c r="AT222" s="200" t="s">
        <v>276</v>
      </c>
      <c r="AU222" s="200" t="s">
        <v>91</v>
      </c>
      <c r="AY222" s="19" t="s">
        <v>205</v>
      </c>
      <c r="BE222" s="201">
        <f>IF(N222="základná",J222,0)</f>
        <v>0</v>
      </c>
      <c r="BF222" s="201">
        <f>IF(N222="znížená",J222,0)</f>
        <v>0</v>
      </c>
      <c r="BG222" s="201">
        <f>IF(N222="zákl. prenesená",J222,0)</f>
        <v>0</v>
      </c>
      <c r="BH222" s="201">
        <f>IF(N222="zníž. prenesená",J222,0)</f>
        <v>0</v>
      </c>
      <c r="BI222" s="201">
        <f>IF(N222="nulová",J222,0)</f>
        <v>0</v>
      </c>
      <c r="BJ222" s="19" t="s">
        <v>91</v>
      </c>
      <c r="BK222" s="202">
        <f>ROUND(I222*H222,3)</f>
        <v>0</v>
      </c>
      <c r="BL222" s="19" t="s">
        <v>211</v>
      </c>
      <c r="BM222" s="200" t="s">
        <v>3085</v>
      </c>
    </row>
    <row r="223" s="14" customFormat="1">
      <c r="A223" s="14"/>
      <c r="B223" s="211"/>
      <c r="C223" s="14"/>
      <c r="D223" s="204" t="s">
        <v>213</v>
      </c>
      <c r="E223" s="14"/>
      <c r="F223" s="213" t="s">
        <v>3086</v>
      </c>
      <c r="G223" s="14"/>
      <c r="H223" s="214">
        <v>77.216999999999999</v>
      </c>
      <c r="I223" s="215"/>
      <c r="J223" s="14"/>
      <c r="K223" s="14"/>
      <c r="L223" s="211"/>
      <c r="M223" s="216"/>
      <c r="N223" s="217"/>
      <c r="O223" s="217"/>
      <c r="P223" s="217"/>
      <c r="Q223" s="217"/>
      <c r="R223" s="217"/>
      <c r="S223" s="217"/>
      <c r="T223" s="21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12" t="s">
        <v>213</v>
      </c>
      <c r="AU223" s="212" t="s">
        <v>91</v>
      </c>
      <c r="AV223" s="14" t="s">
        <v>91</v>
      </c>
      <c r="AW223" s="14" t="s">
        <v>3</v>
      </c>
      <c r="AX223" s="14" t="s">
        <v>87</v>
      </c>
      <c r="AY223" s="212" t="s">
        <v>205</v>
      </c>
    </row>
    <row r="224" s="2" customFormat="1" ht="33" customHeight="1">
      <c r="A224" s="38"/>
      <c r="B224" s="188"/>
      <c r="C224" s="189" t="s">
        <v>465</v>
      </c>
      <c r="D224" s="189" t="s">
        <v>207</v>
      </c>
      <c r="E224" s="190" t="s">
        <v>3087</v>
      </c>
      <c r="F224" s="191" t="s">
        <v>3088</v>
      </c>
      <c r="G224" s="192" t="s">
        <v>210</v>
      </c>
      <c r="H224" s="193">
        <v>6.1159999999999997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46</v>
      </c>
      <c r="O224" s="82"/>
      <c r="P224" s="198">
        <f>O224*H224</f>
        <v>0</v>
      </c>
      <c r="Q224" s="198">
        <v>2.2151299999999998</v>
      </c>
      <c r="R224" s="198">
        <f>Q224*H224</f>
        <v>13.547735079999999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211</v>
      </c>
      <c r="AT224" s="200" t="s">
        <v>207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3089</v>
      </c>
    </row>
    <row r="225" s="14" customFormat="1">
      <c r="A225" s="14"/>
      <c r="B225" s="211"/>
      <c r="C225" s="14"/>
      <c r="D225" s="204" t="s">
        <v>213</v>
      </c>
      <c r="E225" s="212" t="s">
        <v>1</v>
      </c>
      <c r="F225" s="213" t="s">
        <v>3090</v>
      </c>
      <c r="G225" s="14"/>
      <c r="H225" s="214">
        <v>6.1159999999999997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33</v>
      </c>
      <c r="AX225" s="14" t="s">
        <v>80</v>
      </c>
      <c r="AY225" s="212" t="s">
        <v>205</v>
      </c>
    </row>
    <row r="226" s="15" customFormat="1">
      <c r="A226" s="15"/>
      <c r="B226" s="219"/>
      <c r="C226" s="15"/>
      <c r="D226" s="204" t="s">
        <v>213</v>
      </c>
      <c r="E226" s="220" t="s">
        <v>1</v>
      </c>
      <c r="F226" s="221" t="s">
        <v>216</v>
      </c>
      <c r="G226" s="15"/>
      <c r="H226" s="222">
        <v>6.1159999999999997</v>
      </c>
      <c r="I226" s="223"/>
      <c r="J226" s="15"/>
      <c r="K226" s="15"/>
      <c r="L226" s="219"/>
      <c r="M226" s="224"/>
      <c r="N226" s="225"/>
      <c r="O226" s="225"/>
      <c r="P226" s="225"/>
      <c r="Q226" s="225"/>
      <c r="R226" s="225"/>
      <c r="S226" s="225"/>
      <c r="T226" s="22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0" t="s">
        <v>213</v>
      </c>
      <c r="AU226" s="220" t="s">
        <v>91</v>
      </c>
      <c r="AV226" s="15" t="s">
        <v>211</v>
      </c>
      <c r="AW226" s="15" t="s">
        <v>33</v>
      </c>
      <c r="AX226" s="15" t="s">
        <v>87</v>
      </c>
      <c r="AY226" s="220" t="s">
        <v>205</v>
      </c>
    </row>
    <row r="227" s="2" customFormat="1" ht="16.5" customHeight="1">
      <c r="A227" s="38"/>
      <c r="B227" s="188"/>
      <c r="C227" s="189" t="s">
        <v>470</v>
      </c>
      <c r="D227" s="189" t="s">
        <v>207</v>
      </c>
      <c r="E227" s="190" t="s">
        <v>3091</v>
      </c>
      <c r="F227" s="191" t="s">
        <v>3092</v>
      </c>
      <c r="G227" s="192" t="s">
        <v>348</v>
      </c>
      <c r="H227" s="193">
        <v>2</v>
      </c>
      <c r="I227" s="194"/>
      <c r="J227" s="193">
        <f>ROUND(I227*H227,3)</f>
        <v>0</v>
      </c>
      <c r="K227" s="195"/>
      <c r="L227" s="39"/>
      <c r="M227" s="196" t="s">
        <v>1</v>
      </c>
      <c r="N227" s="197" t="s">
        <v>46</v>
      </c>
      <c r="O227" s="82"/>
      <c r="P227" s="198">
        <f>O227*H227</f>
        <v>0</v>
      </c>
      <c r="Q227" s="198">
        <v>0.20089000000000001</v>
      </c>
      <c r="R227" s="198">
        <f>Q227*H227</f>
        <v>0.40178000000000003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211</v>
      </c>
      <c r="AT227" s="200" t="s">
        <v>207</v>
      </c>
      <c r="AU227" s="200" t="s">
        <v>91</v>
      </c>
      <c r="AY227" s="19" t="s">
        <v>205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91</v>
      </c>
      <c r="BK227" s="202">
        <f>ROUND(I227*H227,3)</f>
        <v>0</v>
      </c>
      <c r="BL227" s="19" t="s">
        <v>211</v>
      </c>
      <c r="BM227" s="200" t="s">
        <v>3093</v>
      </c>
    </row>
    <row r="228" s="14" customFormat="1">
      <c r="A228" s="14"/>
      <c r="B228" s="211"/>
      <c r="C228" s="14"/>
      <c r="D228" s="204" t="s">
        <v>213</v>
      </c>
      <c r="E228" s="212" t="s">
        <v>1</v>
      </c>
      <c r="F228" s="213" t="s">
        <v>3094</v>
      </c>
      <c r="G228" s="14"/>
      <c r="H228" s="214">
        <v>2</v>
      </c>
      <c r="I228" s="215"/>
      <c r="J228" s="14"/>
      <c r="K228" s="14"/>
      <c r="L228" s="211"/>
      <c r="M228" s="216"/>
      <c r="N228" s="217"/>
      <c r="O228" s="217"/>
      <c r="P228" s="217"/>
      <c r="Q228" s="217"/>
      <c r="R228" s="217"/>
      <c r="S228" s="217"/>
      <c r="T228" s="21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2" t="s">
        <v>213</v>
      </c>
      <c r="AU228" s="212" t="s">
        <v>91</v>
      </c>
      <c r="AV228" s="14" t="s">
        <v>91</v>
      </c>
      <c r="AW228" s="14" t="s">
        <v>33</v>
      </c>
      <c r="AX228" s="14" t="s">
        <v>80</v>
      </c>
      <c r="AY228" s="212" t="s">
        <v>205</v>
      </c>
    </row>
    <row r="229" s="15" customFormat="1">
      <c r="A229" s="15"/>
      <c r="B229" s="219"/>
      <c r="C229" s="15"/>
      <c r="D229" s="204" t="s">
        <v>213</v>
      </c>
      <c r="E229" s="220" t="s">
        <v>1</v>
      </c>
      <c r="F229" s="221" t="s">
        <v>216</v>
      </c>
      <c r="G229" s="15"/>
      <c r="H229" s="222">
        <v>2</v>
      </c>
      <c r="I229" s="223"/>
      <c r="J229" s="15"/>
      <c r="K229" s="15"/>
      <c r="L229" s="219"/>
      <c r="M229" s="224"/>
      <c r="N229" s="225"/>
      <c r="O229" s="225"/>
      <c r="P229" s="225"/>
      <c r="Q229" s="225"/>
      <c r="R229" s="225"/>
      <c r="S229" s="225"/>
      <c r="T229" s="226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20" t="s">
        <v>213</v>
      </c>
      <c r="AU229" s="220" t="s">
        <v>91</v>
      </c>
      <c r="AV229" s="15" t="s">
        <v>211</v>
      </c>
      <c r="AW229" s="15" t="s">
        <v>33</v>
      </c>
      <c r="AX229" s="15" t="s">
        <v>87</v>
      </c>
      <c r="AY229" s="220" t="s">
        <v>205</v>
      </c>
    </row>
    <row r="230" s="2" customFormat="1" ht="76.35" customHeight="1">
      <c r="A230" s="38"/>
      <c r="B230" s="188"/>
      <c r="C230" s="227" t="s">
        <v>476</v>
      </c>
      <c r="D230" s="227" t="s">
        <v>276</v>
      </c>
      <c r="E230" s="228" t="s">
        <v>3095</v>
      </c>
      <c r="F230" s="229" t="s">
        <v>3096</v>
      </c>
      <c r="G230" s="230" t="s">
        <v>348</v>
      </c>
      <c r="H230" s="231">
        <v>2</v>
      </c>
      <c r="I230" s="232"/>
      <c r="J230" s="231">
        <f>ROUND(I230*H230,3)</f>
        <v>0</v>
      </c>
      <c r="K230" s="233"/>
      <c r="L230" s="234"/>
      <c r="M230" s="235" t="s">
        <v>1</v>
      </c>
      <c r="N230" s="236" t="s">
        <v>46</v>
      </c>
      <c r="O230" s="82"/>
      <c r="P230" s="198">
        <f>O230*H230</f>
        <v>0</v>
      </c>
      <c r="Q230" s="198">
        <v>0.037999999999999999</v>
      </c>
      <c r="R230" s="198">
        <f>Q230*H230</f>
        <v>0.075999999999999998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254</v>
      </c>
      <c r="AT230" s="200" t="s">
        <v>276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211</v>
      </c>
      <c r="BM230" s="200" t="s">
        <v>3097</v>
      </c>
    </row>
    <row r="231" s="12" customFormat="1" ht="22.8" customHeight="1">
      <c r="A231" s="12"/>
      <c r="B231" s="175"/>
      <c r="C231" s="12"/>
      <c r="D231" s="176" t="s">
        <v>79</v>
      </c>
      <c r="E231" s="186" t="s">
        <v>899</v>
      </c>
      <c r="F231" s="186" t="s">
        <v>947</v>
      </c>
      <c r="G231" s="12"/>
      <c r="H231" s="12"/>
      <c r="I231" s="178"/>
      <c r="J231" s="187">
        <f>BK231</f>
        <v>0</v>
      </c>
      <c r="K231" s="12"/>
      <c r="L231" s="175"/>
      <c r="M231" s="180"/>
      <c r="N231" s="181"/>
      <c r="O231" s="181"/>
      <c r="P231" s="182">
        <f>P232</f>
        <v>0</v>
      </c>
      <c r="Q231" s="181"/>
      <c r="R231" s="182">
        <f>R232</f>
        <v>0</v>
      </c>
      <c r="S231" s="181"/>
      <c r="T231" s="183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76" t="s">
        <v>87</v>
      </c>
      <c r="AT231" s="184" t="s">
        <v>79</v>
      </c>
      <c r="AU231" s="184" t="s">
        <v>87</v>
      </c>
      <c r="AY231" s="176" t="s">
        <v>205</v>
      </c>
      <c r="BK231" s="185">
        <f>BK232</f>
        <v>0</v>
      </c>
    </row>
    <row r="232" s="2" customFormat="1" ht="33" customHeight="1">
      <c r="A232" s="38"/>
      <c r="B232" s="188"/>
      <c r="C232" s="189" t="s">
        <v>483</v>
      </c>
      <c r="D232" s="189" t="s">
        <v>207</v>
      </c>
      <c r="E232" s="190" t="s">
        <v>3098</v>
      </c>
      <c r="F232" s="191" t="s">
        <v>3099</v>
      </c>
      <c r="G232" s="192" t="s">
        <v>313</v>
      </c>
      <c r="H232" s="193">
        <v>528.46500000000003</v>
      </c>
      <c r="I232" s="194"/>
      <c r="J232" s="193">
        <f>ROUND(I232*H232,3)</f>
        <v>0</v>
      </c>
      <c r="K232" s="195"/>
      <c r="L232" s="39"/>
      <c r="M232" s="245" t="s">
        <v>1</v>
      </c>
      <c r="N232" s="246" t="s">
        <v>46</v>
      </c>
      <c r="O232" s="247"/>
      <c r="P232" s="248">
        <f>O232*H232</f>
        <v>0</v>
      </c>
      <c r="Q232" s="248">
        <v>0</v>
      </c>
      <c r="R232" s="248">
        <f>Q232*H232</f>
        <v>0</v>
      </c>
      <c r="S232" s="248">
        <v>0</v>
      </c>
      <c r="T232" s="24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211</v>
      </c>
      <c r="AT232" s="200" t="s">
        <v>207</v>
      </c>
      <c r="AU232" s="200" t="s">
        <v>91</v>
      </c>
      <c r="AY232" s="19" t="s">
        <v>205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91</v>
      </c>
      <c r="BK232" s="202">
        <f>ROUND(I232*H232,3)</f>
        <v>0</v>
      </c>
      <c r="BL232" s="19" t="s">
        <v>211</v>
      </c>
      <c r="BM232" s="200" t="s">
        <v>3100</v>
      </c>
    </row>
    <row r="233" s="2" customFormat="1" ht="6.96" customHeight="1">
      <c r="A233" s="38"/>
      <c r="B233" s="65"/>
      <c r="C233" s="66"/>
      <c r="D233" s="66"/>
      <c r="E233" s="66"/>
      <c r="F233" s="66"/>
      <c r="G233" s="66"/>
      <c r="H233" s="66"/>
      <c r="I233" s="66"/>
      <c r="J233" s="66"/>
      <c r="K233" s="66"/>
      <c r="L233" s="39"/>
      <c r="M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</row>
  </sheetData>
  <autoFilter ref="C121:K23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3101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ROUND(J125,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ROUND((SUM(BE125:BE311)),  2)</f>
        <v>0</v>
      </c>
      <c r="G33" s="141"/>
      <c r="H33" s="141"/>
      <c r="I33" s="142">
        <v>0.23000000000000001</v>
      </c>
      <c r="J33" s="140">
        <f>ROUND(((SUM(BE125:BE311))*I33),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ROUND((SUM(BF125:BF311)),  2)</f>
        <v>0</v>
      </c>
      <c r="G34" s="141"/>
      <c r="H34" s="141"/>
      <c r="I34" s="142">
        <v>0.23000000000000001</v>
      </c>
      <c r="J34" s="140">
        <f>ROUND(((SUM(BF125:BF311))*I34),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ROUND((SUM(BG125:BG311)),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ROUND((SUM(BH125:BH311)),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ROUND((SUM(BI125:BI311)),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07 - TERAPEUTICKÝ CHODNÍK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J125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J126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J127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J204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171</v>
      </c>
      <c r="E100" s="162"/>
      <c r="F100" s="162"/>
      <c r="G100" s="162"/>
      <c r="H100" s="162"/>
      <c r="I100" s="162"/>
      <c r="J100" s="163">
        <f>J223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2961</v>
      </c>
      <c r="E101" s="162"/>
      <c r="F101" s="162"/>
      <c r="G101" s="162"/>
      <c r="H101" s="162"/>
      <c r="I101" s="162"/>
      <c r="J101" s="163">
        <f>J233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173</v>
      </c>
      <c r="E102" s="162"/>
      <c r="F102" s="162"/>
      <c r="G102" s="162"/>
      <c r="H102" s="162"/>
      <c r="I102" s="162"/>
      <c r="J102" s="163">
        <f>J269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174</v>
      </c>
      <c r="E103" s="162"/>
      <c r="F103" s="162"/>
      <c r="G103" s="162"/>
      <c r="H103" s="162"/>
      <c r="I103" s="162"/>
      <c r="J103" s="163">
        <f>J296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6"/>
      <c r="C104" s="9"/>
      <c r="D104" s="157" t="s">
        <v>175</v>
      </c>
      <c r="E104" s="158"/>
      <c r="F104" s="158"/>
      <c r="G104" s="158"/>
      <c r="H104" s="158"/>
      <c r="I104" s="158"/>
      <c r="J104" s="159">
        <f>J298</f>
        <v>0</v>
      </c>
      <c r="K104" s="9"/>
      <c r="L104" s="15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60"/>
      <c r="C105" s="10"/>
      <c r="D105" s="161" t="s">
        <v>183</v>
      </c>
      <c r="E105" s="162"/>
      <c r="F105" s="162"/>
      <c r="G105" s="162"/>
      <c r="H105" s="162"/>
      <c r="I105" s="162"/>
      <c r="J105" s="163">
        <f>J299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191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14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134" t="str">
        <f>E7</f>
        <v>Dve novostavby zariadení pre seniorov Trnkov</v>
      </c>
      <c r="F115" s="32"/>
      <c r="G115" s="32"/>
      <c r="H115" s="32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160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72" t="str">
        <f>E9</f>
        <v>SO 07 - TERAPEUTICKÝ CHODNÍK</v>
      </c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18</v>
      </c>
      <c r="D119" s="38"/>
      <c r="E119" s="38"/>
      <c r="F119" s="27" t="str">
        <f>F12</f>
        <v xml:space="preserve">k.ú. Trnkov </v>
      </c>
      <c r="G119" s="38"/>
      <c r="H119" s="38"/>
      <c r="I119" s="32" t="s">
        <v>20</v>
      </c>
      <c r="J119" s="74" t="str">
        <f>IF(J12="","",J12)</f>
        <v>13. 9. 2024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22</v>
      </c>
      <c r="D121" s="38"/>
      <c r="E121" s="38"/>
      <c r="F121" s="27" t="str">
        <f>E15</f>
        <v>ÚSVIT - ML, n.o.</v>
      </c>
      <c r="G121" s="38"/>
      <c r="H121" s="38"/>
      <c r="I121" s="32" t="s">
        <v>29</v>
      </c>
      <c r="J121" s="36" t="str">
        <f>E21</f>
        <v xml:space="preserve">mkolektiv architektura s.r.o. 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5.65" customHeight="1">
      <c r="A122" s="38"/>
      <c r="B122" s="39"/>
      <c r="C122" s="32" t="s">
        <v>27</v>
      </c>
      <c r="D122" s="38"/>
      <c r="E122" s="38"/>
      <c r="F122" s="27" t="str">
        <f>IF(E18="","",E18)</f>
        <v>Vyplň údaj</v>
      </c>
      <c r="G122" s="38"/>
      <c r="H122" s="38"/>
      <c r="I122" s="32" t="s">
        <v>35</v>
      </c>
      <c r="J122" s="36" t="str">
        <f>E24</f>
        <v>RF Management, s.r.o.</v>
      </c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64"/>
      <c r="B124" s="165"/>
      <c r="C124" s="166" t="s">
        <v>192</v>
      </c>
      <c r="D124" s="167" t="s">
        <v>65</v>
      </c>
      <c r="E124" s="167" t="s">
        <v>61</v>
      </c>
      <c r="F124" s="167" t="s">
        <v>62</v>
      </c>
      <c r="G124" s="167" t="s">
        <v>193</v>
      </c>
      <c r="H124" s="167" t="s">
        <v>194</v>
      </c>
      <c r="I124" s="167" t="s">
        <v>195</v>
      </c>
      <c r="J124" s="168" t="s">
        <v>164</v>
      </c>
      <c r="K124" s="169" t="s">
        <v>196</v>
      </c>
      <c r="L124" s="170"/>
      <c r="M124" s="91" t="s">
        <v>1</v>
      </c>
      <c r="N124" s="92" t="s">
        <v>44</v>
      </c>
      <c r="O124" s="92" t="s">
        <v>197</v>
      </c>
      <c r="P124" s="92" t="s">
        <v>198</v>
      </c>
      <c r="Q124" s="92" t="s">
        <v>199</v>
      </c>
      <c r="R124" s="92" t="s">
        <v>200</v>
      </c>
      <c r="S124" s="92" t="s">
        <v>201</v>
      </c>
      <c r="T124" s="93" t="s">
        <v>202</v>
      </c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</row>
    <row r="125" s="2" customFormat="1" ht="22.8" customHeight="1">
      <c r="A125" s="38"/>
      <c r="B125" s="39"/>
      <c r="C125" s="98" t="s">
        <v>165</v>
      </c>
      <c r="D125" s="38"/>
      <c r="E125" s="38"/>
      <c r="F125" s="38"/>
      <c r="G125" s="38"/>
      <c r="H125" s="38"/>
      <c r="I125" s="38"/>
      <c r="J125" s="171">
        <f>BK125</f>
        <v>0</v>
      </c>
      <c r="K125" s="38"/>
      <c r="L125" s="39"/>
      <c r="M125" s="94"/>
      <c r="N125" s="78"/>
      <c r="O125" s="95"/>
      <c r="P125" s="172">
        <f>P126+P298</f>
        <v>0</v>
      </c>
      <c r="Q125" s="95"/>
      <c r="R125" s="172">
        <f>R126+R298</f>
        <v>360.37947334000006</v>
      </c>
      <c r="S125" s="95"/>
      <c r="T125" s="173">
        <f>T126+T298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79</v>
      </c>
      <c r="AU125" s="19" t="s">
        <v>166</v>
      </c>
      <c r="BK125" s="174">
        <f>BK126+BK298</f>
        <v>0</v>
      </c>
    </row>
    <row r="126" s="12" customFormat="1" ht="25.92" customHeight="1">
      <c r="A126" s="12"/>
      <c r="B126" s="175"/>
      <c r="C126" s="12"/>
      <c r="D126" s="176" t="s">
        <v>79</v>
      </c>
      <c r="E126" s="177" t="s">
        <v>203</v>
      </c>
      <c r="F126" s="177" t="s">
        <v>204</v>
      </c>
      <c r="G126" s="12"/>
      <c r="H126" s="12"/>
      <c r="I126" s="178"/>
      <c r="J126" s="179">
        <f>BK126</f>
        <v>0</v>
      </c>
      <c r="K126" s="12"/>
      <c r="L126" s="175"/>
      <c r="M126" s="180"/>
      <c r="N126" s="181"/>
      <c r="O126" s="181"/>
      <c r="P126" s="182">
        <f>P127+P204+P223+P233+P269+P296</f>
        <v>0</v>
      </c>
      <c r="Q126" s="181"/>
      <c r="R126" s="182">
        <f>R127+R204+R223+R233+R269+R296</f>
        <v>358.30481894000008</v>
      </c>
      <c r="S126" s="181"/>
      <c r="T126" s="183">
        <f>T127+T204+T223+T233+T269+T296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87</v>
      </c>
      <c r="AT126" s="184" t="s">
        <v>79</v>
      </c>
      <c r="AU126" s="184" t="s">
        <v>80</v>
      </c>
      <c r="AY126" s="176" t="s">
        <v>205</v>
      </c>
      <c r="BK126" s="185">
        <f>BK127+BK204+BK223+BK233+BK269+BK296</f>
        <v>0</v>
      </c>
    </row>
    <row r="127" s="12" customFormat="1" ht="22.8" customHeight="1">
      <c r="A127" s="12"/>
      <c r="B127" s="175"/>
      <c r="C127" s="12"/>
      <c r="D127" s="176" t="s">
        <v>79</v>
      </c>
      <c r="E127" s="186" t="s">
        <v>87</v>
      </c>
      <c r="F127" s="186" t="s">
        <v>206</v>
      </c>
      <c r="G127" s="12"/>
      <c r="H127" s="12"/>
      <c r="I127" s="178"/>
      <c r="J127" s="187">
        <f>BK127</f>
        <v>0</v>
      </c>
      <c r="K127" s="12"/>
      <c r="L127" s="175"/>
      <c r="M127" s="180"/>
      <c r="N127" s="181"/>
      <c r="O127" s="181"/>
      <c r="P127" s="182">
        <f>SUM(P128:P203)</f>
        <v>0</v>
      </c>
      <c r="Q127" s="181"/>
      <c r="R127" s="182">
        <f>SUM(R128:R203)</f>
        <v>58.251197000000005</v>
      </c>
      <c r="S127" s="181"/>
      <c r="T127" s="183">
        <f>SUM(T128:T203)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6" t="s">
        <v>87</v>
      </c>
      <c r="AT127" s="184" t="s">
        <v>79</v>
      </c>
      <c r="AU127" s="184" t="s">
        <v>87</v>
      </c>
      <c r="AY127" s="176" t="s">
        <v>205</v>
      </c>
      <c r="BK127" s="185">
        <f>SUM(BK128:BK203)</f>
        <v>0</v>
      </c>
    </row>
    <row r="128" s="2" customFormat="1" ht="37.8" customHeight="1">
      <c r="A128" s="38"/>
      <c r="B128" s="188"/>
      <c r="C128" s="189" t="s">
        <v>87</v>
      </c>
      <c r="D128" s="189" t="s">
        <v>207</v>
      </c>
      <c r="E128" s="190" t="s">
        <v>2962</v>
      </c>
      <c r="F128" s="191" t="s">
        <v>2963</v>
      </c>
      <c r="G128" s="192" t="s">
        <v>265</v>
      </c>
      <c r="H128" s="193">
        <v>338.66000000000003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3102</v>
      </c>
    </row>
    <row r="129" s="14" customFormat="1">
      <c r="A129" s="14"/>
      <c r="B129" s="211"/>
      <c r="C129" s="14"/>
      <c r="D129" s="204" t="s">
        <v>213</v>
      </c>
      <c r="E129" s="212" t="s">
        <v>1</v>
      </c>
      <c r="F129" s="213" t="s">
        <v>3103</v>
      </c>
      <c r="G129" s="14"/>
      <c r="H129" s="214">
        <v>190</v>
      </c>
      <c r="I129" s="215"/>
      <c r="J129" s="14"/>
      <c r="K129" s="14"/>
      <c r="L129" s="211"/>
      <c r="M129" s="216"/>
      <c r="N129" s="217"/>
      <c r="O129" s="217"/>
      <c r="P129" s="217"/>
      <c r="Q129" s="217"/>
      <c r="R129" s="217"/>
      <c r="S129" s="217"/>
      <c r="T129" s="21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12" t="s">
        <v>213</v>
      </c>
      <c r="AU129" s="212" t="s">
        <v>91</v>
      </c>
      <c r="AV129" s="14" t="s">
        <v>91</v>
      </c>
      <c r="AW129" s="14" t="s">
        <v>33</v>
      </c>
      <c r="AX129" s="14" t="s">
        <v>80</v>
      </c>
      <c r="AY129" s="212" t="s">
        <v>205</v>
      </c>
    </row>
    <row r="130" s="14" customFormat="1">
      <c r="A130" s="14"/>
      <c r="B130" s="211"/>
      <c r="C130" s="14"/>
      <c r="D130" s="204" t="s">
        <v>213</v>
      </c>
      <c r="E130" s="212" t="s">
        <v>1</v>
      </c>
      <c r="F130" s="213" t="s">
        <v>3104</v>
      </c>
      <c r="G130" s="14"/>
      <c r="H130" s="214">
        <v>56.600000000000001</v>
      </c>
      <c r="I130" s="215"/>
      <c r="J130" s="14"/>
      <c r="K130" s="14"/>
      <c r="L130" s="211"/>
      <c r="M130" s="216"/>
      <c r="N130" s="217"/>
      <c r="O130" s="217"/>
      <c r="P130" s="217"/>
      <c r="Q130" s="217"/>
      <c r="R130" s="217"/>
      <c r="S130" s="217"/>
      <c r="T130" s="21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2" t="s">
        <v>213</v>
      </c>
      <c r="AU130" s="212" t="s">
        <v>91</v>
      </c>
      <c r="AV130" s="14" t="s">
        <v>91</v>
      </c>
      <c r="AW130" s="14" t="s">
        <v>33</v>
      </c>
      <c r="AX130" s="14" t="s">
        <v>80</v>
      </c>
      <c r="AY130" s="212" t="s">
        <v>205</v>
      </c>
    </row>
    <row r="131" s="14" customFormat="1">
      <c r="A131" s="14"/>
      <c r="B131" s="211"/>
      <c r="C131" s="14"/>
      <c r="D131" s="204" t="s">
        <v>213</v>
      </c>
      <c r="E131" s="212" t="s">
        <v>1</v>
      </c>
      <c r="F131" s="213" t="s">
        <v>3105</v>
      </c>
      <c r="G131" s="14"/>
      <c r="H131" s="214">
        <v>82.959999999999994</v>
      </c>
      <c r="I131" s="215"/>
      <c r="J131" s="14"/>
      <c r="K131" s="14"/>
      <c r="L131" s="211"/>
      <c r="M131" s="216"/>
      <c r="N131" s="217"/>
      <c r="O131" s="217"/>
      <c r="P131" s="217"/>
      <c r="Q131" s="217"/>
      <c r="R131" s="217"/>
      <c r="S131" s="217"/>
      <c r="T131" s="21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2" t="s">
        <v>213</v>
      </c>
      <c r="AU131" s="212" t="s">
        <v>91</v>
      </c>
      <c r="AV131" s="14" t="s">
        <v>91</v>
      </c>
      <c r="AW131" s="14" t="s">
        <v>33</v>
      </c>
      <c r="AX131" s="14" t="s">
        <v>80</v>
      </c>
      <c r="AY131" s="212" t="s">
        <v>205</v>
      </c>
    </row>
    <row r="132" s="14" customFormat="1">
      <c r="A132" s="14"/>
      <c r="B132" s="211"/>
      <c r="C132" s="14"/>
      <c r="D132" s="204" t="s">
        <v>213</v>
      </c>
      <c r="E132" s="212" t="s">
        <v>1</v>
      </c>
      <c r="F132" s="213" t="s">
        <v>3106</v>
      </c>
      <c r="G132" s="14"/>
      <c r="H132" s="214">
        <v>9.0999999999999996</v>
      </c>
      <c r="I132" s="215"/>
      <c r="J132" s="14"/>
      <c r="K132" s="14"/>
      <c r="L132" s="211"/>
      <c r="M132" s="216"/>
      <c r="N132" s="217"/>
      <c r="O132" s="217"/>
      <c r="P132" s="217"/>
      <c r="Q132" s="217"/>
      <c r="R132" s="217"/>
      <c r="S132" s="217"/>
      <c r="T132" s="21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2" t="s">
        <v>213</v>
      </c>
      <c r="AU132" s="212" t="s">
        <v>91</v>
      </c>
      <c r="AV132" s="14" t="s">
        <v>91</v>
      </c>
      <c r="AW132" s="14" t="s">
        <v>33</v>
      </c>
      <c r="AX132" s="14" t="s">
        <v>80</v>
      </c>
      <c r="AY132" s="212" t="s">
        <v>205</v>
      </c>
    </row>
    <row r="133" s="15" customFormat="1">
      <c r="A133" s="15"/>
      <c r="B133" s="219"/>
      <c r="C133" s="15"/>
      <c r="D133" s="204" t="s">
        <v>213</v>
      </c>
      <c r="E133" s="220" t="s">
        <v>1</v>
      </c>
      <c r="F133" s="221" t="s">
        <v>216</v>
      </c>
      <c r="G133" s="15"/>
      <c r="H133" s="222">
        <v>338.66000000000003</v>
      </c>
      <c r="I133" s="223"/>
      <c r="J133" s="15"/>
      <c r="K133" s="15"/>
      <c r="L133" s="219"/>
      <c r="M133" s="224"/>
      <c r="N133" s="225"/>
      <c r="O133" s="225"/>
      <c r="P133" s="225"/>
      <c r="Q133" s="225"/>
      <c r="R133" s="225"/>
      <c r="S133" s="225"/>
      <c r="T133" s="22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0" t="s">
        <v>213</v>
      </c>
      <c r="AU133" s="220" t="s">
        <v>91</v>
      </c>
      <c r="AV133" s="15" t="s">
        <v>211</v>
      </c>
      <c r="AW133" s="15" t="s">
        <v>33</v>
      </c>
      <c r="AX133" s="15" t="s">
        <v>87</v>
      </c>
      <c r="AY133" s="220" t="s">
        <v>205</v>
      </c>
    </row>
    <row r="134" s="2" customFormat="1" ht="33" customHeight="1">
      <c r="A134" s="38"/>
      <c r="B134" s="188"/>
      <c r="C134" s="189" t="s">
        <v>91</v>
      </c>
      <c r="D134" s="189" t="s">
        <v>207</v>
      </c>
      <c r="E134" s="190" t="s">
        <v>2966</v>
      </c>
      <c r="F134" s="191" t="s">
        <v>2967</v>
      </c>
      <c r="G134" s="192" t="s">
        <v>210</v>
      </c>
      <c r="H134" s="193">
        <v>101.598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3107</v>
      </c>
    </row>
    <row r="135" s="14" customFormat="1">
      <c r="A135" s="14"/>
      <c r="B135" s="211"/>
      <c r="C135" s="14"/>
      <c r="D135" s="204" t="s">
        <v>213</v>
      </c>
      <c r="E135" s="212" t="s">
        <v>1</v>
      </c>
      <c r="F135" s="213" t="s">
        <v>3108</v>
      </c>
      <c r="G135" s="14"/>
      <c r="H135" s="214">
        <v>57</v>
      </c>
      <c r="I135" s="215"/>
      <c r="J135" s="14"/>
      <c r="K135" s="14"/>
      <c r="L135" s="211"/>
      <c r="M135" s="216"/>
      <c r="N135" s="217"/>
      <c r="O135" s="217"/>
      <c r="P135" s="217"/>
      <c r="Q135" s="217"/>
      <c r="R135" s="217"/>
      <c r="S135" s="217"/>
      <c r="T135" s="21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2" t="s">
        <v>213</v>
      </c>
      <c r="AU135" s="212" t="s">
        <v>91</v>
      </c>
      <c r="AV135" s="14" t="s">
        <v>91</v>
      </c>
      <c r="AW135" s="14" t="s">
        <v>33</v>
      </c>
      <c r="AX135" s="14" t="s">
        <v>80</v>
      </c>
      <c r="AY135" s="212" t="s">
        <v>205</v>
      </c>
    </row>
    <row r="136" s="14" customFormat="1">
      <c r="A136" s="14"/>
      <c r="B136" s="211"/>
      <c r="C136" s="14"/>
      <c r="D136" s="204" t="s">
        <v>213</v>
      </c>
      <c r="E136" s="212" t="s">
        <v>1</v>
      </c>
      <c r="F136" s="213" t="s">
        <v>3109</v>
      </c>
      <c r="G136" s="14"/>
      <c r="H136" s="214">
        <v>16.98</v>
      </c>
      <c r="I136" s="215"/>
      <c r="J136" s="14"/>
      <c r="K136" s="14"/>
      <c r="L136" s="211"/>
      <c r="M136" s="216"/>
      <c r="N136" s="217"/>
      <c r="O136" s="217"/>
      <c r="P136" s="217"/>
      <c r="Q136" s="217"/>
      <c r="R136" s="217"/>
      <c r="S136" s="217"/>
      <c r="T136" s="21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2" t="s">
        <v>213</v>
      </c>
      <c r="AU136" s="212" t="s">
        <v>91</v>
      </c>
      <c r="AV136" s="14" t="s">
        <v>91</v>
      </c>
      <c r="AW136" s="14" t="s">
        <v>33</v>
      </c>
      <c r="AX136" s="14" t="s">
        <v>80</v>
      </c>
      <c r="AY136" s="212" t="s">
        <v>205</v>
      </c>
    </row>
    <row r="137" s="14" customFormat="1">
      <c r="A137" s="14"/>
      <c r="B137" s="211"/>
      <c r="C137" s="14"/>
      <c r="D137" s="204" t="s">
        <v>213</v>
      </c>
      <c r="E137" s="212" t="s">
        <v>1</v>
      </c>
      <c r="F137" s="213" t="s">
        <v>3110</v>
      </c>
      <c r="G137" s="14"/>
      <c r="H137" s="214">
        <v>24.888000000000002</v>
      </c>
      <c r="I137" s="215"/>
      <c r="J137" s="14"/>
      <c r="K137" s="14"/>
      <c r="L137" s="211"/>
      <c r="M137" s="216"/>
      <c r="N137" s="217"/>
      <c r="O137" s="217"/>
      <c r="P137" s="217"/>
      <c r="Q137" s="217"/>
      <c r="R137" s="217"/>
      <c r="S137" s="217"/>
      <c r="T137" s="21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12" t="s">
        <v>213</v>
      </c>
      <c r="AU137" s="212" t="s">
        <v>91</v>
      </c>
      <c r="AV137" s="14" t="s">
        <v>91</v>
      </c>
      <c r="AW137" s="14" t="s">
        <v>33</v>
      </c>
      <c r="AX137" s="14" t="s">
        <v>80</v>
      </c>
      <c r="AY137" s="212" t="s">
        <v>205</v>
      </c>
    </row>
    <row r="138" s="14" customFormat="1">
      <c r="A138" s="14"/>
      <c r="B138" s="211"/>
      <c r="C138" s="14"/>
      <c r="D138" s="204" t="s">
        <v>213</v>
      </c>
      <c r="E138" s="212" t="s">
        <v>1</v>
      </c>
      <c r="F138" s="213" t="s">
        <v>3111</v>
      </c>
      <c r="G138" s="14"/>
      <c r="H138" s="214">
        <v>2.73</v>
      </c>
      <c r="I138" s="215"/>
      <c r="J138" s="14"/>
      <c r="K138" s="14"/>
      <c r="L138" s="211"/>
      <c r="M138" s="216"/>
      <c r="N138" s="217"/>
      <c r="O138" s="217"/>
      <c r="P138" s="217"/>
      <c r="Q138" s="217"/>
      <c r="R138" s="217"/>
      <c r="S138" s="217"/>
      <c r="T138" s="21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2" t="s">
        <v>213</v>
      </c>
      <c r="AU138" s="212" t="s">
        <v>91</v>
      </c>
      <c r="AV138" s="14" t="s">
        <v>91</v>
      </c>
      <c r="AW138" s="14" t="s">
        <v>33</v>
      </c>
      <c r="AX138" s="14" t="s">
        <v>80</v>
      </c>
      <c r="AY138" s="212" t="s">
        <v>205</v>
      </c>
    </row>
    <row r="139" s="15" customFormat="1">
      <c r="A139" s="15"/>
      <c r="B139" s="219"/>
      <c r="C139" s="15"/>
      <c r="D139" s="204" t="s">
        <v>213</v>
      </c>
      <c r="E139" s="220" t="s">
        <v>1</v>
      </c>
      <c r="F139" s="221" t="s">
        <v>216</v>
      </c>
      <c r="G139" s="15"/>
      <c r="H139" s="222">
        <v>101.59800000000001</v>
      </c>
      <c r="I139" s="223"/>
      <c r="J139" s="15"/>
      <c r="K139" s="15"/>
      <c r="L139" s="219"/>
      <c r="M139" s="224"/>
      <c r="N139" s="225"/>
      <c r="O139" s="225"/>
      <c r="P139" s="225"/>
      <c r="Q139" s="225"/>
      <c r="R139" s="225"/>
      <c r="S139" s="225"/>
      <c r="T139" s="22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0" t="s">
        <v>213</v>
      </c>
      <c r="AU139" s="220" t="s">
        <v>91</v>
      </c>
      <c r="AV139" s="15" t="s">
        <v>211</v>
      </c>
      <c r="AW139" s="15" t="s">
        <v>33</v>
      </c>
      <c r="AX139" s="15" t="s">
        <v>87</v>
      </c>
      <c r="AY139" s="220" t="s">
        <v>205</v>
      </c>
    </row>
    <row r="140" s="2" customFormat="1" ht="21.75" customHeight="1">
      <c r="A140" s="38"/>
      <c r="B140" s="188"/>
      <c r="C140" s="189" t="s">
        <v>221</v>
      </c>
      <c r="D140" s="189" t="s">
        <v>207</v>
      </c>
      <c r="E140" s="190" t="s">
        <v>222</v>
      </c>
      <c r="F140" s="191" t="s">
        <v>223</v>
      </c>
      <c r="G140" s="192" t="s">
        <v>210</v>
      </c>
      <c r="H140" s="193">
        <v>7.7759999999999998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3112</v>
      </c>
    </row>
    <row r="141" s="14" customFormat="1">
      <c r="A141" s="14"/>
      <c r="B141" s="211"/>
      <c r="C141" s="14"/>
      <c r="D141" s="204" t="s">
        <v>213</v>
      </c>
      <c r="E141" s="212" t="s">
        <v>1</v>
      </c>
      <c r="F141" s="213" t="s">
        <v>3113</v>
      </c>
      <c r="G141" s="14"/>
      <c r="H141" s="214">
        <v>4.3200000000000003</v>
      </c>
      <c r="I141" s="215"/>
      <c r="J141" s="14"/>
      <c r="K141" s="14"/>
      <c r="L141" s="211"/>
      <c r="M141" s="216"/>
      <c r="N141" s="217"/>
      <c r="O141" s="217"/>
      <c r="P141" s="217"/>
      <c r="Q141" s="217"/>
      <c r="R141" s="217"/>
      <c r="S141" s="217"/>
      <c r="T141" s="21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2" t="s">
        <v>213</v>
      </c>
      <c r="AU141" s="212" t="s">
        <v>91</v>
      </c>
      <c r="AV141" s="14" t="s">
        <v>91</v>
      </c>
      <c r="AW141" s="14" t="s">
        <v>33</v>
      </c>
      <c r="AX141" s="14" t="s">
        <v>80</v>
      </c>
      <c r="AY141" s="212" t="s">
        <v>205</v>
      </c>
    </row>
    <row r="142" s="14" customFormat="1">
      <c r="A142" s="14"/>
      <c r="B142" s="211"/>
      <c r="C142" s="14"/>
      <c r="D142" s="204" t="s">
        <v>213</v>
      </c>
      <c r="E142" s="212" t="s">
        <v>1</v>
      </c>
      <c r="F142" s="213" t="s">
        <v>3114</v>
      </c>
      <c r="G142" s="14"/>
      <c r="H142" s="214">
        <v>2.5920000000000001</v>
      </c>
      <c r="I142" s="215"/>
      <c r="J142" s="14"/>
      <c r="K142" s="14"/>
      <c r="L142" s="211"/>
      <c r="M142" s="216"/>
      <c r="N142" s="217"/>
      <c r="O142" s="217"/>
      <c r="P142" s="217"/>
      <c r="Q142" s="217"/>
      <c r="R142" s="217"/>
      <c r="S142" s="217"/>
      <c r="T142" s="21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2" t="s">
        <v>213</v>
      </c>
      <c r="AU142" s="212" t="s">
        <v>91</v>
      </c>
      <c r="AV142" s="14" t="s">
        <v>91</v>
      </c>
      <c r="AW142" s="14" t="s">
        <v>33</v>
      </c>
      <c r="AX142" s="14" t="s">
        <v>80</v>
      </c>
      <c r="AY142" s="212" t="s">
        <v>205</v>
      </c>
    </row>
    <row r="143" s="14" customFormat="1">
      <c r="A143" s="14"/>
      <c r="B143" s="211"/>
      <c r="C143" s="14"/>
      <c r="D143" s="204" t="s">
        <v>213</v>
      </c>
      <c r="E143" s="212" t="s">
        <v>1</v>
      </c>
      <c r="F143" s="213" t="s">
        <v>3115</v>
      </c>
      <c r="G143" s="14"/>
      <c r="H143" s="214">
        <v>0.86399999999999999</v>
      </c>
      <c r="I143" s="215"/>
      <c r="J143" s="14"/>
      <c r="K143" s="14"/>
      <c r="L143" s="211"/>
      <c r="M143" s="216"/>
      <c r="N143" s="217"/>
      <c r="O143" s="217"/>
      <c r="P143" s="217"/>
      <c r="Q143" s="217"/>
      <c r="R143" s="217"/>
      <c r="S143" s="217"/>
      <c r="T143" s="21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2" t="s">
        <v>213</v>
      </c>
      <c r="AU143" s="212" t="s">
        <v>91</v>
      </c>
      <c r="AV143" s="14" t="s">
        <v>91</v>
      </c>
      <c r="AW143" s="14" t="s">
        <v>33</v>
      </c>
      <c r="AX143" s="14" t="s">
        <v>80</v>
      </c>
      <c r="AY143" s="212" t="s">
        <v>205</v>
      </c>
    </row>
    <row r="144" s="15" customFormat="1">
      <c r="A144" s="15"/>
      <c r="B144" s="219"/>
      <c r="C144" s="15"/>
      <c r="D144" s="204" t="s">
        <v>213</v>
      </c>
      <c r="E144" s="220" t="s">
        <v>1</v>
      </c>
      <c r="F144" s="221" t="s">
        <v>216</v>
      </c>
      <c r="G144" s="15"/>
      <c r="H144" s="222">
        <v>7.7760000000000007</v>
      </c>
      <c r="I144" s="223"/>
      <c r="J144" s="15"/>
      <c r="K144" s="15"/>
      <c r="L144" s="219"/>
      <c r="M144" s="224"/>
      <c r="N144" s="225"/>
      <c r="O144" s="225"/>
      <c r="P144" s="225"/>
      <c r="Q144" s="225"/>
      <c r="R144" s="225"/>
      <c r="S144" s="225"/>
      <c r="T144" s="22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20" t="s">
        <v>213</v>
      </c>
      <c r="AU144" s="220" t="s">
        <v>91</v>
      </c>
      <c r="AV144" s="15" t="s">
        <v>211</v>
      </c>
      <c r="AW144" s="15" t="s">
        <v>33</v>
      </c>
      <c r="AX144" s="15" t="s">
        <v>87</v>
      </c>
      <c r="AY144" s="220" t="s">
        <v>205</v>
      </c>
    </row>
    <row r="145" s="2" customFormat="1" ht="24.15" customHeight="1">
      <c r="A145" s="38"/>
      <c r="B145" s="188"/>
      <c r="C145" s="189" t="s">
        <v>211</v>
      </c>
      <c r="D145" s="189" t="s">
        <v>207</v>
      </c>
      <c r="E145" s="190" t="s">
        <v>227</v>
      </c>
      <c r="F145" s="191" t="s">
        <v>228</v>
      </c>
      <c r="G145" s="192" t="s">
        <v>210</v>
      </c>
      <c r="H145" s="193">
        <v>2.3330000000000002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3116</v>
      </c>
    </row>
    <row r="146" s="14" customFormat="1">
      <c r="A146" s="14"/>
      <c r="B146" s="211"/>
      <c r="C146" s="14"/>
      <c r="D146" s="204" t="s">
        <v>213</v>
      </c>
      <c r="E146" s="14"/>
      <c r="F146" s="213" t="s">
        <v>3117</v>
      </c>
      <c r="G146" s="14"/>
      <c r="H146" s="214">
        <v>2.3330000000000002</v>
      </c>
      <c r="I146" s="215"/>
      <c r="J146" s="14"/>
      <c r="K146" s="14"/>
      <c r="L146" s="211"/>
      <c r="M146" s="216"/>
      <c r="N146" s="217"/>
      <c r="O146" s="217"/>
      <c r="P146" s="217"/>
      <c r="Q146" s="217"/>
      <c r="R146" s="217"/>
      <c r="S146" s="217"/>
      <c r="T146" s="21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2" t="s">
        <v>213</v>
      </c>
      <c r="AU146" s="212" t="s">
        <v>91</v>
      </c>
      <c r="AV146" s="14" t="s">
        <v>91</v>
      </c>
      <c r="AW146" s="14" t="s">
        <v>3</v>
      </c>
      <c r="AX146" s="14" t="s">
        <v>87</v>
      </c>
      <c r="AY146" s="212" t="s">
        <v>205</v>
      </c>
    </row>
    <row r="147" s="2" customFormat="1" ht="16.5" customHeight="1">
      <c r="A147" s="38"/>
      <c r="B147" s="188"/>
      <c r="C147" s="189" t="s">
        <v>231</v>
      </c>
      <c r="D147" s="189" t="s">
        <v>207</v>
      </c>
      <c r="E147" s="190" t="s">
        <v>3118</v>
      </c>
      <c r="F147" s="191" t="s">
        <v>3119</v>
      </c>
      <c r="G147" s="192" t="s">
        <v>210</v>
      </c>
      <c r="H147" s="193">
        <v>50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3120</v>
      </c>
    </row>
    <row r="148" s="14" customFormat="1">
      <c r="A148" s="14"/>
      <c r="B148" s="211"/>
      <c r="C148" s="14"/>
      <c r="D148" s="204" t="s">
        <v>213</v>
      </c>
      <c r="E148" s="212" t="s">
        <v>1</v>
      </c>
      <c r="F148" s="213" t="s">
        <v>3121</v>
      </c>
      <c r="G148" s="14"/>
      <c r="H148" s="214">
        <v>50</v>
      </c>
      <c r="I148" s="215"/>
      <c r="J148" s="14"/>
      <c r="K148" s="14"/>
      <c r="L148" s="211"/>
      <c r="M148" s="216"/>
      <c r="N148" s="217"/>
      <c r="O148" s="217"/>
      <c r="P148" s="217"/>
      <c r="Q148" s="217"/>
      <c r="R148" s="217"/>
      <c r="S148" s="217"/>
      <c r="T148" s="21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2" t="s">
        <v>213</v>
      </c>
      <c r="AU148" s="212" t="s">
        <v>91</v>
      </c>
      <c r="AV148" s="14" t="s">
        <v>91</v>
      </c>
      <c r="AW148" s="14" t="s">
        <v>33</v>
      </c>
      <c r="AX148" s="14" t="s">
        <v>80</v>
      </c>
      <c r="AY148" s="212" t="s">
        <v>205</v>
      </c>
    </row>
    <row r="149" s="15" customFormat="1">
      <c r="A149" s="15"/>
      <c r="B149" s="219"/>
      <c r="C149" s="15"/>
      <c r="D149" s="204" t="s">
        <v>213</v>
      </c>
      <c r="E149" s="220" t="s">
        <v>1</v>
      </c>
      <c r="F149" s="221" t="s">
        <v>216</v>
      </c>
      <c r="G149" s="15"/>
      <c r="H149" s="222">
        <v>50</v>
      </c>
      <c r="I149" s="223"/>
      <c r="J149" s="15"/>
      <c r="K149" s="15"/>
      <c r="L149" s="219"/>
      <c r="M149" s="224"/>
      <c r="N149" s="225"/>
      <c r="O149" s="225"/>
      <c r="P149" s="225"/>
      <c r="Q149" s="225"/>
      <c r="R149" s="225"/>
      <c r="S149" s="225"/>
      <c r="T149" s="22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0" t="s">
        <v>213</v>
      </c>
      <c r="AU149" s="220" t="s">
        <v>91</v>
      </c>
      <c r="AV149" s="15" t="s">
        <v>211</v>
      </c>
      <c r="AW149" s="15" t="s">
        <v>33</v>
      </c>
      <c r="AX149" s="15" t="s">
        <v>87</v>
      </c>
      <c r="AY149" s="220" t="s">
        <v>205</v>
      </c>
    </row>
    <row r="150" s="2" customFormat="1" ht="24.15" customHeight="1">
      <c r="A150" s="38"/>
      <c r="B150" s="188"/>
      <c r="C150" s="189" t="s">
        <v>244</v>
      </c>
      <c r="D150" s="189" t="s">
        <v>207</v>
      </c>
      <c r="E150" s="190" t="s">
        <v>3122</v>
      </c>
      <c r="F150" s="191" t="s">
        <v>3123</v>
      </c>
      <c r="G150" s="192" t="s">
        <v>210</v>
      </c>
      <c r="H150" s="193">
        <v>15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3124</v>
      </c>
    </row>
    <row r="151" s="14" customFormat="1">
      <c r="A151" s="14"/>
      <c r="B151" s="211"/>
      <c r="C151" s="14"/>
      <c r="D151" s="204" t="s">
        <v>213</v>
      </c>
      <c r="E151" s="14"/>
      <c r="F151" s="213" t="s">
        <v>3125</v>
      </c>
      <c r="G151" s="14"/>
      <c r="H151" s="214">
        <v>15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</v>
      </c>
      <c r="AX151" s="14" t="s">
        <v>87</v>
      </c>
      <c r="AY151" s="212" t="s">
        <v>205</v>
      </c>
    </row>
    <row r="152" s="2" customFormat="1" ht="21.75" customHeight="1">
      <c r="A152" s="38"/>
      <c r="B152" s="188"/>
      <c r="C152" s="189" t="s">
        <v>249</v>
      </c>
      <c r="D152" s="189" t="s">
        <v>207</v>
      </c>
      <c r="E152" s="190" t="s">
        <v>3126</v>
      </c>
      <c r="F152" s="191" t="s">
        <v>3127</v>
      </c>
      <c r="G152" s="192" t="s">
        <v>210</v>
      </c>
      <c r="H152" s="193">
        <v>7.6950000000000003</v>
      </c>
      <c r="I152" s="194"/>
      <c r="J152" s="193">
        <f>ROUND(I152*H152,3)</f>
        <v>0</v>
      </c>
      <c r="K152" s="195"/>
      <c r="L152" s="39"/>
      <c r="M152" s="196" t="s">
        <v>1</v>
      </c>
      <c r="N152" s="197" t="s">
        <v>46</v>
      </c>
      <c r="O152" s="8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211</v>
      </c>
      <c r="AT152" s="200" t="s">
        <v>207</v>
      </c>
      <c r="AU152" s="200" t="s">
        <v>91</v>
      </c>
      <c r="AY152" s="19" t="s">
        <v>205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91</v>
      </c>
      <c r="BK152" s="202">
        <f>ROUND(I152*H152,3)</f>
        <v>0</v>
      </c>
      <c r="BL152" s="19" t="s">
        <v>211</v>
      </c>
      <c r="BM152" s="200" t="s">
        <v>3128</v>
      </c>
    </row>
    <row r="153" s="14" customFormat="1">
      <c r="A153" s="14"/>
      <c r="B153" s="211"/>
      <c r="C153" s="14"/>
      <c r="D153" s="204" t="s">
        <v>213</v>
      </c>
      <c r="E153" s="212" t="s">
        <v>1</v>
      </c>
      <c r="F153" s="213" t="s">
        <v>3129</v>
      </c>
      <c r="G153" s="14"/>
      <c r="H153" s="214">
        <v>7.6950000000000003</v>
      </c>
      <c r="I153" s="215"/>
      <c r="J153" s="14"/>
      <c r="K153" s="14"/>
      <c r="L153" s="211"/>
      <c r="M153" s="216"/>
      <c r="N153" s="217"/>
      <c r="O153" s="217"/>
      <c r="P153" s="217"/>
      <c r="Q153" s="217"/>
      <c r="R153" s="217"/>
      <c r="S153" s="217"/>
      <c r="T153" s="21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2" t="s">
        <v>213</v>
      </c>
      <c r="AU153" s="212" t="s">
        <v>91</v>
      </c>
      <c r="AV153" s="14" t="s">
        <v>91</v>
      </c>
      <c r="AW153" s="14" t="s">
        <v>33</v>
      </c>
      <c r="AX153" s="14" t="s">
        <v>80</v>
      </c>
      <c r="AY153" s="212" t="s">
        <v>205</v>
      </c>
    </row>
    <row r="154" s="15" customFormat="1">
      <c r="A154" s="15"/>
      <c r="B154" s="219"/>
      <c r="C154" s="15"/>
      <c r="D154" s="204" t="s">
        <v>213</v>
      </c>
      <c r="E154" s="220" t="s">
        <v>1</v>
      </c>
      <c r="F154" s="221" t="s">
        <v>216</v>
      </c>
      <c r="G154" s="15"/>
      <c r="H154" s="222">
        <v>7.6950000000000003</v>
      </c>
      <c r="I154" s="223"/>
      <c r="J154" s="15"/>
      <c r="K154" s="15"/>
      <c r="L154" s="219"/>
      <c r="M154" s="224"/>
      <c r="N154" s="225"/>
      <c r="O154" s="225"/>
      <c r="P154" s="225"/>
      <c r="Q154" s="225"/>
      <c r="R154" s="225"/>
      <c r="S154" s="225"/>
      <c r="T154" s="22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20" t="s">
        <v>213</v>
      </c>
      <c r="AU154" s="220" t="s">
        <v>91</v>
      </c>
      <c r="AV154" s="15" t="s">
        <v>211</v>
      </c>
      <c r="AW154" s="15" t="s">
        <v>33</v>
      </c>
      <c r="AX154" s="15" t="s">
        <v>87</v>
      </c>
      <c r="AY154" s="220" t="s">
        <v>205</v>
      </c>
    </row>
    <row r="155" s="2" customFormat="1" ht="37.8" customHeight="1">
      <c r="A155" s="38"/>
      <c r="B155" s="188"/>
      <c r="C155" s="189" t="s">
        <v>254</v>
      </c>
      <c r="D155" s="189" t="s">
        <v>207</v>
      </c>
      <c r="E155" s="190" t="s">
        <v>3130</v>
      </c>
      <c r="F155" s="191" t="s">
        <v>3131</v>
      </c>
      <c r="G155" s="192" t="s">
        <v>210</v>
      </c>
      <c r="H155" s="193">
        <v>2.3090000000000002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3132</v>
      </c>
    </row>
    <row r="156" s="14" customFormat="1">
      <c r="A156" s="14"/>
      <c r="B156" s="211"/>
      <c r="C156" s="14"/>
      <c r="D156" s="204" t="s">
        <v>213</v>
      </c>
      <c r="E156" s="14"/>
      <c r="F156" s="213" t="s">
        <v>3133</v>
      </c>
      <c r="G156" s="14"/>
      <c r="H156" s="214">
        <v>2.3090000000000002</v>
      </c>
      <c r="I156" s="215"/>
      <c r="J156" s="14"/>
      <c r="K156" s="14"/>
      <c r="L156" s="211"/>
      <c r="M156" s="216"/>
      <c r="N156" s="217"/>
      <c r="O156" s="217"/>
      <c r="P156" s="217"/>
      <c r="Q156" s="217"/>
      <c r="R156" s="217"/>
      <c r="S156" s="217"/>
      <c r="T156" s="21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2" t="s">
        <v>213</v>
      </c>
      <c r="AU156" s="212" t="s">
        <v>91</v>
      </c>
      <c r="AV156" s="14" t="s">
        <v>91</v>
      </c>
      <c r="AW156" s="14" t="s">
        <v>3</v>
      </c>
      <c r="AX156" s="14" t="s">
        <v>87</v>
      </c>
      <c r="AY156" s="212" t="s">
        <v>205</v>
      </c>
    </row>
    <row r="157" s="2" customFormat="1" ht="24.15" customHeight="1">
      <c r="A157" s="38"/>
      <c r="B157" s="188"/>
      <c r="C157" s="189" t="s">
        <v>258</v>
      </c>
      <c r="D157" s="189" t="s">
        <v>207</v>
      </c>
      <c r="E157" s="190" t="s">
        <v>3134</v>
      </c>
      <c r="F157" s="191" t="s">
        <v>3135</v>
      </c>
      <c r="G157" s="192" t="s">
        <v>265</v>
      </c>
      <c r="H157" s="193">
        <v>90</v>
      </c>
      <c r="I157" s="194"/>
      <c r="J157" s="193">
        <f>ROUND(I157*H157,3)</f>
        <v>0</v>
      </c>
      <c r="K157" s="195"/>
      <c r="L157" s="39"/>
      <c r="M157" s="196" t="s">
        <v>1</v>
      </c>
      <c r="N157" s="197" t="s">
        <v>46</v>
      </c>
      <c r="O157" s="82"/>
      <c r="P157" s="198">
        <f>O157*H157</f>
        <v>0</v>
      </c>
      <c r="Q157" s="198">
        <v>0.002</v>
      </c>
      <c r="R157" s="198">
        <f>Q157*H157</f>
        <v>0.17999999999999999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211</v>
      </c>
      <c r="AT157" s="200" t="s">
        <v>207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211</v>
      </c>
      <c r="BM157" s="200" t="s">
        <v>3136</v>
      </c>
    </row>
    <row r="158" s="14" customFormat="1">
      <c r="A158" s="14"/>
      <c r="B158" s="211"/>
      <c r="C158" s="14"/>
      <c r="D158" s="204" t="s">
        <v>213</v>
      </c>
      <c r="E158" s="212" t="s">
        <v>1</v>
      </c>
      <c r="F158" s="213" t="s">
        <v>3137</v>
      </c>
      <c r="G158" s="14"/>
      <c r="H158" s="214">
        <v>90</v>
      </c>
      <c r="I158" s="215"/>
      <c r="J158" s="14"/>
      <c r="K158" s="14"/>
      <c r="L158" s="211"/>
      <c r="M158" s="216"/>
      <c r="N158" s="217"/>
      <c r="O158" s="217"/>
      <c r="P158" s="217"/>
      <c r="Q158" s="217"/>
      <c r="R158" s="217"/>
      <c r="S158" s="217"/>
      <c r="T158" s="21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2" t="s">
        <v>213</v>
      </c>
      <c r="AU158" s="212" t="s">
        <v>91</v>
      </c>
      <c r="AV158" s="14" t="s">
        <v>91</v>
      </c>
      <c r="AW158" s="14" t="s">
        <v>33</v>
      </c>
      <c r="AX158" s="14" t="s">
        <v>80</v>
      </c>
      <c r="AY158" s="212" t="s">
        <v>205</v>
      </c>
    </row>
    <row r="159" s="15" customFormat="1">
      <c r="A159" s="15"/>
      <c r="B159" s="219"/>
      <c r="C159" s="15"/>
      <c r="D159" s="204" t="s">
        <v>213</v>
      </c>
      <c r="E159" s="220" t="s">
        <v>1</v>
      </c>
      <c r="F159" s="221" t="s">
        <v>216</v>
      </c>
      <c r="G159" s="15"/>
      <c r="H159" s="222">
        <v>90</v>
      </c>
      <c r="I159" s="223"/>
      <c r="J159" s="15"/>
      <c r="K159" s="15"/>
      <c r="L159" s="219"/>
      <c r="M159" s="224"/>
      <c r="N159" s="225"/>
      <c r="O159" s="225"/>
      <c r="P159" s="225"/>
      <c r="Q159" s="225"/>
      <c r="R159" s="225"/>
      <c r="S159" s="225"/>
      <c r="T159" s="22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20" t="s">
        <v>213</v>
      </c>
      <c r="AU159" s="220" t="s">
        <v>91</v>
      </c>
      <c r="AV159" s="15" t="s">
        <v>211</v>
      </c>
      <c r="AW159" s="15" t="s">
        <v>33</v>
      </c>
      <c r="AX159" s="15" t="s">
        <v>87</v>
      </c>
      <c r="AY159" s="220" t="s">
        <v>205</v>
      </c>
    </row>
    <row r="160" s="2" customFormat="1" ht="24.15" customHeight="1">
      <c r="A160" s="38"/>
      <c r="B160" s="188"/>
      <c r="C160" s="189" t="s">
        <v>262</v>
      </c>
      <c r="D160" s="189" t="s">
        <v>207</v>
      </c>
      <c r="E160" s="190" t="s">
        <v>3138</v>
      </c>
      <c r="F160" s="191" t="s">
        <v>3139</v>
      </c>
      <c r="G160" s="192" t="s">
        <v>265</v>
      </c>
      <c r="H160" s="193">
        <v>90</v>
      </c>
      <c r="I160" s="194"/>
      <c r="J160" s="193">
        <f>ROUND(I160*H160,3)</f>
        <v>0</v>
      </c>
      <c r="K160" s="195"/>
      <c r="L160" s="39"/>
      <c r="M160" s="196" t="s">
        <v>1</v>
      </c>
      <c r="N160" s="197" t="s">
        <v>46</v>
      </c>
      <c r="O160" s="8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0" t="s">
        <v>211</v>
      </c>
      <c r="AT160" s="200" t="s">
        <v>207</v>
      </c>
      <c r="AU160" s="200" t="s">
        <v>91</v>
      </c>
      <c r="AY160" s="19" t="s">
        <v>205</v>
      </c>
      <c r="BE160" s="201">
        <f>IF(N160="základná",J160,0)</f>
        <v>0</v>
      </c>
      <c r="BF160" s="201">
        <f>IF(N160="znížená",J160,0)</f>
        <v>0</v>
      </c>
      <c r="BG160" s="201">
        <f>IF(N160="zákl. prenesená",J160,0)</f>
        <v>0</v>
      </c>
      <c r="BH160" s="201">
        <f>IF(N160="zníž. prenesená",J160,0)</f>
        <v>0</v>
      </c>
      <c r="BI160" s="201">
        <f>IF(N160="nulová",J160,0)</f>
        <v>0</v>
      </c>
      <c r="BJ160" s="19" t="s">
        <v>91</v>
      </c>
      <c r="BK160" s="202">
        <f>ROUND(I160*H160,3)</f>
        <v>0</v>
      </c>
      <c r="BL160" s="19" t="s">
        <v>211</v>
      </c>
      <c r="BM160" s="200" t="s">
        <v>3140</v>
      </c>
    </row>
    <row r="161" s="2" customFormat="1" ht="37.8" customHeight="1">
      <c r="A161" s="38"/>
      <c r="B161" s="188"/>
      <c r="C161" s="189" t="s">
        <v>270</v>
      </c>
      <c r="D161" s="189" t="s">
        <v>207</v>
      </c>
      <c r="E161" s="190" t="s">
        <v>2516</v>
      </c>
      <c r="F161" s="191" t="s">
        <v>2517</v>
      </c>
      <c r="G161" s="192" t="s">
        <v>210</v>
      </c>
      <c r="H161" s="193">
        <v>27.471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3141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3142</v>
      </c>
      <c r="G162" s="14"/>
      <c r="H162" s="214">
        <v>27.471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5" customFormat="1">
      <c r="A163" s="15"/>
      <c r="B163" s="219"/>
      <c r="C163" s="15"/>
      <c r="D163" s="204" t="s">
        <v>213</v>
      </c>
      <c r="E163" s="220" t="s">
        <v>1</v>
      </c>
      <c r="F163" s="221" t="s">
        <v>216</v>
      </c>
      <c r="G163" s="15"/>
      <c r="H163" s="222">
        <v>27.471</v>
      </c>
      <c r="I163" s="223"/>
      <c r="J163" s="15"/>
      <c r="K163" s="15"/>
      <c r="L163" s="219"/>
      <c r="M163" s="224"/>
      <c r="N163" s="225"/>
      <c r="O163" s="225"/>
      <c r="P163" s="225"/>
      <c r="Q163" s="225"/>
      <c r="R163" s="225"/>
      <c r="S163" s="225"/>
      <c r="T163" s="22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0" t="s">
        <v>213</v>
      </c>
      <c r="AU163" s="220" t="s">
        <v>91</v>
      </c>
      <c r="AV163" s="15" t="s">
        <v>211</v>
      </c>
      <c r="AW163" s="15" t="s">
        <v>33</v>
      </c>
      <c r="AX163" s="15" t="s">
        <v>87</v>
      </c>
      <c r="AY163" s="220" t="s">
        <v>205</v>
      </c>
    </row>
    <row r="164" s="2" customFormat="1" ht="24.15" customHeight="1">
      <c r="A164" s="38"/>
      <c r="B164" s="188"/>
      <c r="C164" s="189" t="s">
        <v>275</v>
      </c>
      <c r="D164" s="189" t="s">
        <v>207</v>
      </c>
      <c r="E164" s="190" t="s">
        <v>2520</v>
      </c>
      <c r="F164" s="191" t="s">
        <v>2294</v>
      </c>
      <c r="G164" s="192" t="s">
        <v>210</v>
      </c>
      <c r="H164" s="193">
        <v>27.471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46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211</v>
      </c>
      <c r="AT164" s="200" t="s">
        <v>207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211</v>
      </c>
      <c r="BM164" s="200" t="s">
        <v>3143</v>
      </c>
    </row>
    <row r="165" s="2" customFormat="1" ht="24.15" customHeight="1">
      <c r="A165" s="38"/>
      <c r="B165" s="188"/>
      <c r="C165" s="189" t="s">
        <v>281</v>
      </c>
      <c r="D165" s="189" t="s">
        <v>207</v>
      </c>
      <c r="E165" s="190" t="s">
        <v>259</v>
      </c>
      <c r="F165" s="191" t="s">
        <v>260</v>
      </c>
      <c r="G165" s="192" t="s">
        <v>210</v>
      </c>
      <c r="H165" s="193">
        <v>27.471</v>
      </c>
      <c r="I165" s="194"/>
      <c r="J165" s="193">
        <f>ROUND(I165*H165,3)</f>
        <v>0</v>
      </c>
      <c r="K165" s="195"/>
      <c r="L165" s="39"/>
      <c r="M165" s="196" t="s">
        <v>1</v>
      </c>
      <c r="N165" s="197" t="s">
        <v>46</v>
      </c>
      <c r="O165" s="8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0" t="s">
        <v>211</v>
      </c>
      <c r="AT165" s="200" t="s">
        <v>207</v>
      </c>
      <c r="AU165" s="200" t="s">
        <v>91</v>
      </c>
      <c r="AY165" s="19" t="s">
        <v>205</v>
      </c>
      <c r="BE165" s="201">
        <f>IF(N165="základná",J165,0)</f>
        <v>0</v>
      </c>
      <c r="BF165" s="201">
        <f>IF(N165="znížená",J165,0)</f>
        <v>0</v>
      </c>
      <c r="BG165" s="201">
        <f>IF(N165="zákl. prenesená",J165,0)</f>
        <v>0</v>
      </c>
      <c r="BH165" s="201">
        <f>IF(N165="zníž. prenesená",J165,0)</f>
        <v>0</v>
      </c>
      <c r="BI165" s="201">
        <f>IF(N165="nulová",J165,0)</f>
        <v>0</v>
      </c>
      <c r="BJ165" s="19" t="s">
        <v>91</v>
      </c>
      <c r="BK165" s="202">
        <f>ROUND(I165*H165,3)</f>
        <v>0</v>
      </c>
      <c r="BL165" s="19" t="s">
        <v>211</v>
      </c>
      <c r="BM165" s="200" t="s">
        <v>3144</v>
      </c>
    </row>
    <row r="166" s="2" customFormat="1" ht="24.15" customHeight="1">
      <c r="A166" s="38"/>
      <c r="B166" s="188"/>
      <c r="C166" s="189" t="s">
        <v>287</v>
      </c>
      <c r="D166" s="189" t="s">
        <v>207</v>
      </c>
      <c r="E166" s="190" t="s">
        <v>3145</v>
      </c>
      <c r="F166" s="191" t="s">
        <v>3146</v>
      </c>
      <c r="G166" s="192" t="s">
        <v>210</v>
      </c>
      <c r="H166" s="193">
        <v>38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3147</v>
      </c>
    </row>
    <row r="167" s="14" customFormat="1">
      <c r="A167" s="14"/>
      <c r="B167" s="211"/>
      <c r="C167" s="14"/>
      <c r="D167" s="204" t="s">
        <v>213</v>
      </c>
      <c r="E167" s="212" t="s">
        <v>1</v>
      </c>
      <c r="F167" s="213" t="s">
        <v>3148</v>
      </c>
      <c r="G167" s="14"/>
      <c r="H167" s="214">
        <v>38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33</v>
      </c>
      <c r="AX167" s="14" t="s">
        <v>80</v>
      </c>
      <c r="AY167" s="212" t="s">
        <v>205</v>
      </c>
    </row>
    <row r="168" s="15" customFormat="1">
      <c r="A168" s="15"/>
      <c r="B168" s="219"/>
      <c r="C168" s="15"/>
      <c r="D168" s="204" t="s">
        <v>213</v>
      </c>
      <c r="E168" s="220" t="s">
        <v>1</v>
      </c>
      <c r="F168" s="221" t="s">
        <v>216</v>
      </c>
      <c r="G168" s="15"/>
      <c r="H168" s="222">
        <v>38</v>
      </c>
      <c r="I168" s="223"/>
      <c r="J168" s="15"/>
      <c r="K168" s="15"/>
      <c r="L168" s="219"/>
      <c r="M168" s="224"/>
      <c r="N168" s="225"/>
      <c r="O168" s="225"/>
      <c r="P168" s="225"/>
      <c r="Q168" s="225"/>
      <c r="R168" s="225"/>
      <c r="S168" s="225"/>
      <c r="T168" s="22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0" t="s">
        <v>213</v>
      </c>
      <c r="AU168" s="220" t="s">
        <v>91</v>
      </c>
      <c r="AV168" s="15" t="s">
        <v>211</v>
      </c>
      <c r="AW168" s="15" t="s">
        <v>33</v>
      </c>
      <c r="AX168" s="15" t="s">
        <v>87</v>
      </c>
      <c r="AY168" s="220" t="s">
        <v>205</v>
      </c>
    </row>
    <row r="169" s="2" customFormat="1" ht="21.75" customHeight="1">
      <c r="A169" s="38"/>
      <c r="B169" s="188"/>
      <c r="C169" s="189" t="s">
        <v>292</v>
      </c>
      <c r="D169" s="189" t="s">
        <v>207</v>
      </c>
      <c r="E169" s="190" t="s">
        <v>2979</v>
      </c>
      <c r="F169" s="191" t="s">
        <v>2980</v>
      </c>
      <c r="G169" s="192" t="s">
        <v>265</v>
      </c>
      <c r="H169" s="193">
        <v>499.92000000000002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3149</v>
      </c>
    </row>
    <row r="170" s="14" customFormat="1">
      <c r="A170" s="14"/>
      <c r="B170" s="211"/>
      <c r="C170" s="14"/>
      <c r="D170" s="204" t="s">
        <v>213</v>
      </c>
      <c r="E170" s="212" t="s">
        <v>1</v>
      </c>
      <c r="F170" s="213" t="s">
        <v>3150</v>
      </c>
      <c r="G170" s="14"/>
      <c r="H170" s="214">
        <v>499.92000000000002</v>
      </c>
      <c r="I170" s="215"/>
      <c r="J170" s="14"/>
      <c r="K170" s="14"/>
      <c r="L170" s="211"/>
      <c r="M170" s="216"/>
      <c r="N170" s="217"/>
      <c r="O170" s="217"/>
      <c r="P170" s="217"/>
      <c r="Q170" s="217"/>
      <c r="R170" s="217"/>
      <c r="S170" s="217"/>
      <c r="T170" s="21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2" t="s">
        <v>213</v>
      </c>
      <c r="AU170" s="212" t="s">
        <v>91</v>
      </c>
      <c r="AV170" s="14" t="s">
        <v>91</v>
      </c>
      <c r="AW170" s="14" t="s">
        <v>33</v>
      </c>
      <c r="AX170" s="14" t="s">
        <v>80</v>
      </c>
      <c r="AY170" s="212" t="s">
        <v>205</v>
      </c>
    </row>
    <row r="171" s="15" customFormat="1">
      <c r="A171" s="15"/>
      <c r="B171" s="219"/>
      <c r="C171" s="15"/>
      <c r="D171" s="204" t="s">
        <v>213</v>
      </c>
      <c r="E171" s="220" t="s">
        <v>1</v>
      </c>
      <c r="F171" s="221" t="s">
        <v>216</v>
      </c>
      <c r="G171" s="15"/>
      <c r="H171" s="222">
        <v>499.92000000000002</v>
      </c>
      <c r="I171" s="223"/>
      <c r="J171" s="15"/>
      <c r="K171" s="15"/>
      <c r="L171" s="219"/>
      <c r="M171" s="224"/>
      <c r="N171" s="225"/>
      <c r="O171" s="225"/>
      <c r="P171" s="225"/>
      <c r="Q171" s="225"/>
      <c r="R171" s="225"/>
      <c r="S171" s="225"/>
      <c r="T171" s="22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20" t="s">
        <v>213</v>
      </c>
      <c r="AU171" s="220" t="s">
        <v>91</v>
      </c>
      <c r="AV171" s="15" t="s">
        <v>211</v>
      </c>
      <c r="AW171" s="15" t="s">
        <v>33</v>
      </c>
      <c r="AX171" s="15" t="s">
        <v>87</v>
      </c>
      <c r="AY171" s="220" t="s">
        <v>205</v>
      </c>
    </row>
    <row r="172" s="2" customFormat="1" ht="16.5" customHeight="1">
      <c r="A172" s="38"/>
      <c r="B172" s="188"/>
      <c r="C172" s="227" t="s">
        <v>299</v>
      </c>
      <c r="D172" s="227" t="s">
        <v>276</v>
      </c>
      <c r="E172" s="228" t="s">
        <v>2983</v>
      </c>
      <c r="F172" s="229" t="s">
        <v>2984</v>
      </c>
      <c r="G172" s="230" t="s">
        <v>2023</v>
      </c>
      <c r="H172" s="231">
        <v>19.997</v>
      </c>
      <c r="I172" s="232"/>
      <c r="J172" s="231">
        <f>ROUND(I172*H172,3)</f>
        <v>0</v>
      </c>
      <c r="K172" s="233"/>
      <c r="L172" s="234"/>
      <c r="M172" s="235" t="s">
        <v>1</v>
      </c>
      <c r="N172" s="236" t="s">
        <v>46</v>
      </c>
      <c r="O172" s="82"/>
      <c r="P172" s="198">
        <f>O172*H172</f>
        <v>0</v>
      </c>
      <c r="Q172" s="198">
        <v>0.001</v>
      </c>
      <c r="R172" s="198">
        <f>Q172*H172</f>
        <v>0.019997000000000001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254</v>
      </c>
      <c r="AT172" s="200" t="s">
        <v>276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3151</v>
      </c>
    </row>
    <row r="173" s="14" customFormat="1">
      <c r="A173" s="14"/>
      <c r="B173" s="211"/>
      <c r="C173" s="14"/>
      <c r="D173" s="204" t="s">
        <v>213</v>
      </c>
      <c r="E173" s="14"/>
      <c r="F173" s="213" t="s">
        <v>3152</v>
      </c>
      <c r="G173" s="14"/>
      <c r="H173" s="214">
        <v>19.997</v>
      </c>
      <c r="I173" s="215"/>
      <c r="J173" s="14"/>
      <c r="K173" s="14"/>
      <c r="L173" s="211"/>
      <c r="M173" s="216"/>
      <c r="N173" s="217"/>
      <c r="O173" s="217"/>
      <c r="P173" s="217"/>
      <c r="Q173" s="217"/>
      <c r="R173" s="217"/>
      <c r="S173" s="217"/>
      <c r="T173" s="21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2" t="s">
        <v>213</v>
      </c>
      <c r="AU173" s="212" t="s">
        <v>91</v>
      </c>
      <c r="AV173" s="14" t="s">
        <v>91</v>
      </c>
      <c r="AW173" s="14" t="s">
        <v>3</v>
      </c>
      <c r="AX173" s="14" t="s">
        <v>87</v>
      </c>
      <c r="AY173" s="212" t="s">
        <v>205</v>
      </c>
    </row>
    <row r="174" s="2" customFormat="1" ht="21.75" customHeight="1">
      <c r="A174" s="38"/>
      <c r="B174" s="188"/>
      <c r="C174" s="189" t="s">
        <v>306</v>
      </c>
      <c r="D174" s="189" t="s">
        <v>207</v>
      </c>
      <c r="E174" s="190" t="s">
        <v>263</v>
      </c>
      <c r="F174" s="191" t="s">
        <v>264</v>
      </c>
      <c r="G174" s="192" t="s">
        <v>265</v>
      </c>
      <c r="H174" s="193">
        <v>239.24000000000001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3153</v>
      </c>
    </row>
    <row r="175" s="13" customFormat="1">
      <c r="A175" s="13"/>
      <c r="B175" s="203"/>
      <c r="C175" s="13"/>
      <c r="D175" s="204" t="s">
        <v>213</v>
      </c>
      <c r="E175" s="205" t="s">
        <v>1</v>
      </c>
      <c r="F175" s="206" t="s">
        <v>3154</v>
      </c>
      <c r="G175" s="13"/>
      <c r="H175" s="205" t="s">
        <v>1</v>
      </c>
      <c r="I175" s="207"/>
      <c r="J175" s="13"/>
      <c r="K175" s="13"/>
      <c r="L175" s="203"/>
      <c r="M175" s="208"/>
      <c r="N175" s="209"/>
      <c r="O175" s="209"/>
      <c r="P175" s="209"/>
      <c r="Q175" s="209"/>
      <c r="R175" s="209"/>
      <c r="S175" s="209"/>
      <c r="T175" s="21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5" t="s">
        <v>213</v>
      </c>
      <c r="AU175" s="205" t="s">
        <v>91</v>
      </c>
      <c r="AV175" s="13" t="s">
        <v>87</v>
      </c>
      <c r="AW175" s="13" t="s">
        <v>33</v>
      </c>
      <c r="AX175" s="13" t="s">
        <v>80</v>
      </c>
      <c r="AY175" s="205" t="s">
        <v>205</v>
      </c>
    </row>
    <row r="176" s="14" customFormat="1">
      <c r="A176" s="14"/>
      <c r="B176" s="211"/>
      <c r="C176" s="14"/>
      <c r="D176" s="204" t="s">
        <v>213</v>
      </c>
      <c r="E176" s="212" t="s">
        <v>1</v>
      </c>
      <c r="F176" s="213" t="s">
        <v>3155</v>
      </c>
      <c r="G176" s="14"/>
      <c r="H176" s="214">
        <v>53.969999999999999</v>
      </c>
      <c r="I176" s="215"/>
      <c r="J176" s="14"/>
      <c r="K176" s="14"/>
      <c r="L176" s="211"/>
      <c r="M176" s="216"/>
      <c r="N176" s="217"/>
      <c r="O176" s="217"/>
      <c r="P176" s="217"/>
      <c r="Q176" s="217"/>
      <c r="R176" s="217"/>
      <c r="S176" s="217"/>
      <c r="T176" s="21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2" t="s">
        <v>213</v>
      </c>
      <c r="AU176" s="212" t="s">
        <v>91</v>
      </c>
      <c r="AV176" s="14" t="s">
        <v>91</v>
      </c>
      <c r="AW176" s="14" t="s">
        <v>33</v>
      </c>
      <c r="AX176" s="14" t="s">
        <v>80</v>
      </c>
      <c r="AY176" s="212" t="s">
        <v>205</v>
      </c>
    </row>
    <row r="177" s="14" customFormat="1">
      <c r="A177" s="14"/>
      <c r="B177" s="211"/>
      <c r="C177" s="14"/>
      <c r="D177" s="204" t="s">
        <v>213</v>
      </c>
      <c r="E177" s="212" t="s">
        <v>1</v>
      </c>
      <c r="F177" s="213" t="s">
        <v>3156</v>
      </c>
      <c r="G177" s="14"/>
      <c r="H177" s="214">
        <v>30.760000000000002</v>
      </c>
      <c r="I177" s="215"/>
      <c r="J177" s="14"/>
      <c r="K177" s="14"/>
      <c r="L177" s="211"/>
      <c r="M177" s="216"/>
      <c r="N177" s="217"/>
      <c r="O177" s="217"/>
      <c r="P177" s="217"/>
      <c r="Q177" s="217"/>
      <c r="R177" s="217"/>
      <c r="S177" s="217"/>
      <c r="T177" s="21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2" t="s">
        <v>213</v>
      </c>
      <c r="AU177" s="212" t="s">
        <v>91</v>
      </c>
      <c r="AV177" s="14" t="s">
        <v>91</v>
      </c>
      <c r="AW177" s="14" t="s">
        <v>33</v>
      </c>
      <c r="AX177" s="14" t="s">
        <v>80</v>
      </c>
      <c r="AY177" s="212" t="s">
        <v>205</v>
      </c>
    </row>
    <row r="178" s="14" customFormat="1">
      <c r="A178" s="14"/>
      <c r="B178" s="211"/>
      <c r="C178" s="14"/>
      <c r="D178" s="204" t="s">
        <v>213</v>
      </c>
      <c r="E178" s="212" t="s">
        <v>1</v>
      </c>
      <c r="F178" s="213" t="s">
        <v>3104</v>
      </c>
      <c r="G178" s="14"/>
      <c r="H178" s="214">
        <v>56.600000000000001</v>
      </c>
      <c r="I178" s="215"/>
      <c r="J178" s="14"/>
      <c r="K178" s="14"/>
      <c r="L178" s="211"/>
      <c r="M178" s="216"/>
      <c r="N178" s="217"/>
      <c r="O178" s="217"/>
      <c r="P178" s="217"/>
      <c r="Q178" s="217"/>
      <c r="R178" s="217"/>
      <c r="S178" s="217"/>
      <c r="T178" s="21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2" t="s">
        <v>213</v>
      </c>
      <c r="AU178" s="212" t="s">
        <v>91</v>
      </c>
      <c r="AV178" s="14" t="s">
        <v>91</v>
      </c>
      <c r="AW178" s="14" t="s">
        <v>33</v>
      </c>
      <c r="AX178" s="14" t="s">
        <v>80</v>
      </c>
      <c r="AY178" s="212" t="s">
        <v>205</v>
      </c>
    </row>
    <row r="179" s="14" customFormat="1">
      <c r="A179" s="14"/>
      <c r="B179" s="211"/>
      <c r="C179" s="14"/>
      <c r="D179" s="204" t="s">
        <v>213</v>
      </c>
      <c r="E179" s="212" t="s">
        <v>1</v>
      </c>
      <c r="F179" s="213" t="s">
        <v>3105</v>
      </c>
      <c r="G179" s="14"/>
      <c r="H179" s="214">
        <v>82.959999999999994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33</v>
      </c>
      <c r="AX179" s="14" t="s">
        <v>80</v>
      </c>
      <c r="AY179" s="212" t="s">
        <v>205</v>
      </c>
    </row>
    <row r="180" s="14" customFormat="1">
      <c r="A180" s="14"/>
      <c r="B180" s="211"/>
      <c r="C180" s="14"/>
      <c r="D180" s="204" t="s">
        <v>213</v>
      </c>
      <c r="E180" s="212" t="s">
        <v>1</v>
      </c>
      <c r="F180" s="213" t="s">
        <v>3106</v>
      </c>
      <c r="G180" s="14"/>
      <c r="H180" s="214">
        <v>9.0999999999999996</v>
      </c>
      <c r="I180" s="215"/>
      <c r="J180" s="14"/>
      <c r="K180" s="14"/>
      <c r="L180" s="211"/>
      <c r="M180" s="216"/>
      <c r="N180" s="217"/>
      <c r="O180" s="217"/>
      <c r="P180" s="217"/>
      <c r="Q180" s="217"/>
      <c r="R180" s="217"/>
      <c r="S180" s="217"/>
      <c r="T180" s="21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2" t="s">
        <v>213</v>
      </c>
      <c r="AU180" s="212" t="s">
        <v>91</v>
      </c>
      <c r="AV180" s="14" t="s">
        <v>91</v>
      </c>
      <c r="AW180" s="14" t="s">
        <v>33</v>
      </c>
      <c r="AX180" s="14" t="s">
        <v>80</v>
      </c>
      <c r="AY180" s="212" t="s">
        <v>205</v>
      </c>
    </row>
    <row r="181" s="14" customFormat="1">
      <c r="A181" s="14"/>
      <c r="B181" s="211"/>
      <c r="C181" s="14"/>
      <c r="D181" s="204" t="s">
        <v>213</v>
      </c>
      <c r="E181" s="212" t="s">
        <v>1</v>
      </c>
      <c r="F181" s="213" t="s">
        <v>3157</v>
      </c>
      <c r="G181" s="14"/>
      <c r="H181" s="214">
        <v>5.8499999999999996</v>
      </c>
      <c r="I181" s="215"/>
      <c r="J181" s="14"/>
      <c r="K181" s="14"/>
      <c r="L181" s="211"/>
      <c r="M181" s="216"/>
      <c r="N181" s="217"/>
      <c r="O181" s="217"/>
      <c r="P181" s="217"/>
      <c r="Q181" s="217"/>
      <c r="R181" s="217"/>
      <c r="S181" s="217"/>
      <c r="T181" s="21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2" t="s">
        <v>213</v>
      </c>
      <c r="AU181" s="212" t="s">
        <v>91</v>
      </c>
      <c r="AV181" s="14" t="s">
        <v>91</v>
      </c>
      <c r="AW181" s="14" t="s">
        <v>33</v>
      </c>
      <c r="AX181" s="14" t="s">
        <v>80</v>
      </c>
      <c r="AY181" s="212" t="s">
        <v>205</v>
      </c>
    </row>
    <row r="182" s="15" customFormat="1">
      <c r="A182" s="15"/>
      <c r="B182" s="219"/>
      <c r="C182" s="15"/>
      <c r="D182" s="204" t="s">
        <v>213</v>
      </c>
      <c r="E182" s="220" t="s">
        <v>1</v>
      </c>
      <c r="F182" s="221" t="s">
        <v>216</v>
      </c>
      <c r="G182" s="15"/>
      <c r="H182" s="222">
        <v>239.24000000000001</v>
      </c>
      <c r="I182" s="223"/>
      <c r="J182" s="15"/>
      <c r="K182" s="15"/>
      <c r="L182" s="219"/>
      <c r="M182" s="224"/>
      <c r="N182" s="225"/>
      <c r="O182" s="225"/>
      <c r="P182" s="225"/>
      <c r="Q182" s="225"/>
      <c r="R182" s="225"/>
      <c r="S182" s="225"/>
      <c r="T182" s="226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20" t="s">
        <v>213</v>
      </c>
      <c r="AU182" s="220" t="s">
        <v>91</v>
      </c>
      <c r="AV182" s="15" t="s">
        <v>211</v>
      </c>
      <c r="AW182" s="15" t="s">
        <v>33</v>
      </c>
      <c r="AX182" s="15" t="s">
        <v>87</v>
      </c>
      <c r="AY182" s="220" t="s">
        <v>205</v>
      </c>
    </row>
    <row r="183" s="2" customFormat="1" ht="24.15" customHeight="1">
      <c r="A183" s="38"/>
      <c r="B183" s="188"/>
      <c r="C183" s="189" t="s">
        <v>310</v>
      </c>
      <c r="D183" s="189" t="s">
        <v>207</v>
      </c>
      <c r="E183" s="190" t="s">
        <v>2990</v>
      </c>
      <c r="F183" s="191" t="s">
        <v>2991</v>
      </c>
      <c r="G183" s="192" t="s">
        <v>265</v>
      </c>
      <c r="H183" s="193">
        <v>499.92000000000002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46</v>
      </c>
      <c r="O183" s="82"/>
      <c r="P183" s="198">
        <f>O183*H183</f>
        <v>0</v>
      </c>
      <c r="Q183" s="198">
        <v>0</v>
      </c>
      <c r="R183" s="198">
        <f>Q183*H183</f>
        <v>0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211</v>
      </c>
      <c r="AT183" s="200" t="s">
        <v>207</v>
      </c>
      <c r="AU183" s="200" t="s">
        <v>91</v>
      </c>
      <c r="AY183" s="19" t="s">
        <v>205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91</v>
      </c>
      <c r="BK183" s="202">
        <f>ROUND(I183*H183,3)</f>
        <v>0</v>
      </c>
      <c r="BL183" s="19" t="s">
        <v>211</v>
      </c>
      <c r="BM183" s="200" t="s">
        <v>3158</v>
      </c>
    </row>
    <row r="184" s="14" customFormat="1">
      <c r="A184" s="14"/>
      <c r="B184" s="211"/>
      <c r="C184" s="14"/>
      <c r="D184" s="204" t="s">
        <v>213</v>
      </c>
      <c r="E184" s="212" t="s">
        <v>1</v>
      </c>
      <c r="F184" s="213" t="s">
        <v>3150</v>
      </c>
      <c r="G184" s="14"/>
      <c r="H184" s="214">
        <v>499.92000000000002</v>
      </c>
      <c r="I184" s="215"/>
      <c r="J184" s="14"/>
      <c r="K184" s="14"/>
      <c r="L184" s="211"/>
      <c r="M184" s="216"/>
      <c r="N184" s="217"/>
      <c r="O184" s="217"/>
      <c r="P184" s="217"/>
      <c r="Q184" s="217"/>
      <c r="R184" s="217"/>
      <c r="S184" s="217"/>
      <c r="T184" s="21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2" t="s">
        <v>213</v>
      </c>
      <c r="AU184" s="212" t="s">
        <v>91</v>
      </c>
      <c r="AV184" s="14" t="s">
        <v>91</v>
      </c>
      <c r="AW184" s="14" t="s">
        <v>33</v>
      </c>
      <c r="AX184" s="14" t="s">
        <v>80</v>
      </c>
      <c r="AY184" s="212" t="s">
        <v>205</v>
      </c>
    </row>
    <row r="185" s="15" customFormat="1">
      <c r="A185" s="15"/>
      <c r="B185" s="219"/>
      <c r="C185" s="15"/>
      <c r="D185" s="204" t="s">
        <v>213</v>
      </c>
      <c r="E185" s="220" t="s">
        <v>1</v>
      </c>
      <c r="F185" s="221" t="s">
        <v>216</v>
      </c>
      <c r="G185" s="15"/>
      <c r="H185" s="222">
        <v>499.92000000000002</v>
      </c>
      <c r="I185" s="223"/>
      <c r="J185" s="15"/>
      <c r="K185" s="15"/>
      <c r="L185" s="219"/>
      <c r="M185" s="224"/>
      <c r="N185" s="225"/>
      <c r="O185" s="225"/>
      <c r="P185" s="225"/>
      <c r="Q185" s="225"/>
      <c r="R185" s="225"/>
      <c r="S185" s="225"/>
      <c r="T185" s="22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0" t="s">
        <v>213</v>
      </c>
      <c r="AU185" s="220" t="s">
        <v>91</v>
      </c>
      <c r="AV185" s="15" t="s">
        <v>211</v>
      </c>
      <c r="AW185" s="15" t="s">
        <v>33</v>
      </c>
      <c r="AX185" s="15" t="s">
        <v>87</v>
      </c>
      <c r="AY185" s="220" t="s">
        <v>205</v>
      </c>
    </row>
    <row r="186" s="2" customFormat="1" ht="24.15" customHeight="1">
      <c r="A186" s="38"/>
      <c r="B186" s="188"/>
      <c r="C186" s="189" t="s">
        <v>316</v>
      </c>
      <c r="D186" s="189" t="s">
        <v>207</v>
      </c>
      <c r="E186" s="190" t="s">
        <v>2993</v>
      </c>
      <c r="F186" s="191" t="s">
        <v>2994</v>
      </c>
      <c r="G186" s="192" t="s">
        <v>265</v>
      </c>
      <c r="H186" s="193">
        <v>499.92000000000002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3159</v>
      </c>
    </row>
    <row r="187" s="14" customFormat="1">
      <c r="A187" s="14"/>
      <c r="B187" s="211"/>
      <c r="C187" s="14"/>
      <c r="D187" s="204" t="s">
        <v>213</v>
      </c>
      <c r="E187" s="212" t="s">
        <v>1</v>
      </c>
      <c r="F187" s="213" t="s">
        <v>3150</v>
      </c>
      <c r="G187" s="14"/>
      <c r="H187" s="214">
        <v>499.92000000000002</v>
      </c>
      <c r="I187" s="215"/>
      <c r="J187" s="14"/>
      <c r="K187" s="14"/>
      <c r="L187" s="211"/>
      <c r="M187" s="216"/>
      <c r="N187" s="217"/>
      <c r="O187" s="217"/>
      <c r="P187" s="217"/>
      <c r="Q187" s="217"/>
      <c r="R187" s="217"/>
      <c r="S187" s="217"/>
      <c r="T187" s="21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2" t="s">
        <v>213</v>
      </c>
      <c r="AU187" s="212" t="s">
        <v>91</v>
      </c>
      <c r="AV187" s="14" t="s">
        <v>91</v>
      </c>
      <c r="AW187" s="14" t="s">
        <v>33</v>
      </c>
      <c r="AX187" s="14" t="s">
        <v>80</v>
      </c>
      <c r="AY187" s="212" t="s">
        <v>205</v>
      </c>
    </row>
    <row r="188" s="15" customFormat="1">
      <c r="A188" s="15"/>
      <c r="B188" s="219"/>
      <c r="C188" s="15"/>
      <c r="D188" s="204" t="s">
        <v>213</v>
      </c>
      <c r="E188" s="220" t="s">
        <v>1</v>
      </c>
      <c r="F188" s="221" t="s">
        <v>216</v>
      </c>
      <c r="G188" s="15"/>
      <c r="H188" s="222">
        <v>499.92000000000002</v>
      </c>
      <c r="I188" s="223"/>
      <c r="J188" s="15"/>
      <c r="K188" s="15"/>
      <c r="L188" s="219"/>
      <c r="M188" s="224"/>
      <c r="N188" s="225"/>
      <c r="O188" s="225"/>
      <c r="P188" s="225"/>
      <c r="Q188" s="225"/>
      <c r="R188" s="225"/>
      <c r="S188" s="225"/>
      <c r="T188" s="22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20" t="s">
        <v>213</v>
      </c>
      <c r="AU188" s="220" t="s">
        <v>91</v>
      </c>
      <c r="AV188" s="15" t="s">
        <v>211</v>
      </c>
      <c r="AW188" s="15" t="s">
        <v>33</v>
      </c>
      <c r="AX188" s="15" t="s">
        <v>87</v>
      </c>
      <c r="AY188" s="220" t="s">
        <v>205</v>
      </c>
    </row>
    <row r="189" s="2" customFormat="1" ht="24.15" customHeight="1">
      <c r="A189" s="38"/>
      <c r="B189" s="188"/>
      <c r="C189" s="227" t="s">
        <v>321</v>
      </c>
      <c r="D189" s="227" t="s">
        <v>276</v>
      </c>
      <c r="E189" s="228" t="s">
        <v>2996</v>
      </c>
      <c r="F189" s="229" t="s">
        <v>2997</v>
      </c>
      <c r="G189" s="230" t="s">
        <v>210</v>
      </c>
      <c r="H189" s="231">
        <v>57.991</v>
      </c>
      <c r="I189" s="232"/>
      <c r="J189" s="231">
        <f>ROUND(I189*H189,3)</f>
        <v>0</v>
      </c>
      <c r="K189" s="233"/>
      <c r="L189" s="234"/>
      <c r="M189" s="235" t="s">
        <v>1</v>
      </c>
      <c r="N189" s="236" t="s">
        <v>46</v>
      </c>
      <c r="O189" s="82"/>
      <c r="P189" s="198">
        <f>O189*H189</f>
        <v>0</v>
      </c>
      <c r="Q189" s="198">
        <v>1</v>
      </c>
      <c r="R189" s="198">
        <f>Q189*H189</f>
        <v>57.991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254</v>
      </c>
      <c r="AT189" s="200" t="s">
        <v>276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211</v>
      </c>
      <c r="BM189" s="200" t="s">
        <v>3160</v>
      </c>
    </row>
    <row r="190" s="14" customFormat="1">
      <c r="A190" s="14"/>
      <c r="B190" s="211"/>
      <c r="C190" s="14"/>
      <c r="D190" s="204" t="s">
        <v>213</v>
      </c>
      <c r="E190" s="14"/>
      <c r="F190" s="213" t="s">
        <v>3161</v>
      </c>
      <c r="G190" s="14"/>
      <c r="H190" s="214">
        <v>57.991</v>
      </c>
      <c r="I190" s="215"/>
      <c r="J190" s="14"/>
      <c r="K190" s="14"/>
      <c r="L190" s="211"/>
      <c r="M190" s="216"/>
      <c r="N190" s="217"/>
      <c r="O190" s="217"/>
      <c r="P190" s="217"/>
      <c r="Q190" s="217"/>
      <c r="R190" s="217"/>
      <c r="S190" s="217"/>
      <c r="T190" s="21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2" t="s">
        <v>213</v>
      </c>
      <c r="AU190" s="212" t="s">
        <v>91</v>
      </c>
      <c r="AV190" s="14" t="s">
        <v>91</v>
      </c>
      <c r="AW190" s="14" t="s">
        <v>3</v>
      </c>
      <c r="AX190" s="14" t="s">
        <v>87</v>
      </c>
      <c r="AY190" s="212" t="s">
        <v>205</v>
      </c>
    </row>
    <row r="191" s="2" customFormat="1" ht="24.15" customHeight="1">
      <c r="A191" s="38"/>
      <c r="B191" s="188"/>
      <c r="C191" s="189" t="s">
        <v>327</v>
      </c>
      <c r="D191" s="189" t="s">
        <v>207</v>
      </c>
      <c r="E191" s="190" t="s">
        <v>3000</v>
      </c>
      <c r="F191" s="191" t="s">
        <v>3001</v>
      </c>
      <c r="G191" s="192" t="s">
        <v>265</v>
      </c>
      <c r="H191" s="193">
        <v>499.92000000000002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211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211</v>
      </c>
      <c r="BM191" s="200" t="s">
        <v>3162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3150</v>
      </c>
      <c r="G192" s="14"/>
      <c r="H192" s="214">
        <v>499.92000000000002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5" customFormat="1">
      <c r="A193" s="15"/>
      <c r="B193" s="219"/>
      <c r="C193" s="15"/>
      <c r="D193" s="204" t="s">
        <v>213</v>
      </c>
      <c r="E193" s="220" t="s">
        <v>1</v>
      </c>
      <c r="F193" s="221" t="s">
        <v>216</v>
      </c>
      <c r="G193" s="15"/>
      <c r="H193" s="222">
        <v>499.92000000000002</v>
      </c>
      <c r="I193" s="223"/>
      <c r="J193" s="15"/>
      <c r="K193" s="15"/>
      <c r="L193" s="219"/>
      <c r="M193" s="224"/>
      <c r="N193" s="225"/>
      <c r="O193" s="225"/>
      <c r="P193" s="225"/>
      <c r="Q193" s="225"/>
      <c r="R193" s="225"/>
      <c r="S193" s="225"/>
      <c r="T193" s="22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0" t="s">
        <v>213</v>
      </c>
      <c r="AU193" s="220" t="s">
        <v>91</v>
      </c>
      <c r="AV193" s="15" t="s">
        <v>211</v>
      </c>
      <c r="AW193" s="15" t="s">
        <v>33</v>
      </c>
      <c r="AX193" s="15" t="s">
        <v>87</v>
      </c>
      <c r="AY193" s="220" t="s">
        <v>205</v>
      </c>
    </row>
    <row r="194" s="2" customFormat="1" ht="24.15" customHeight="1">
      <c r="A194" s="38"/>
      <c r="B194" s="188"/>
      <c r="C194" s="189" t="s">
        <v>333</v>
      </c>
      <c r="D194" s="189" t="s">
        <v>207</v>
      </c>
      <c r="E194" s="190" t="s">
        <v>3003</v>
      </c>
      <c r="F194" s="191" t="s">
        <v>3004</v>
      </c>
      <c r="G194" s="192" t="s">
        <v>265</v>
      </c>
      <c r="H194" s="193">
        <v>499.92000000000002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46</v>
      </c>
      <c r="O194" s="82"/>
      <c r="P194" s="198">
        <f>O194*H194</f>
        <v>0</v>
      </c>
      <c r="Q194" s="198">
        <v>0</v>
      </c>
      <c r="R194" s="198">
        <f>Q194*H194</f>
        <v>0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211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211</v>
      </c>
      <c r="BM194" s="200" t="s">
        <v>3163</v>
      </c>
    </row>
    <row r="195" s="14" customFormat="1">
      <c r="A195" s="14"/>
      <c r="B195" s="211"/>
      <c r="C195" s="14"/>
      <c r="D195" s="204" t="s">
        <v>213</v>
      </c>
      <c r="E195" s="212" t="s">
        <v>1</v>
      </c>
      <c r="F195" s="213" t="s">
        <v>3150</v>
      </c>
      <c r="G195" s="14"/>
      <c r="H195" s="214">
        <v>499.92000000000002</v>
      </c>
      <c r="I195" s="215"/>
      <c r="J195" s="14"/>
      <c r="K195" s="14"/>
      <c r="L195" s="211"/>
      <c r="M195" s="216"/>
      <c r="N195" s="217"/>
      <c r="O195" s="217"/>
      <c r="P195" s="217"/>
      <c r="Q195" s="217"/>
      <c r="R195" s="217"/>
      <c r="S195" s="217"/>
      <c r="T195" s="21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2" t="s">
        <v>213</v>
      </c>
      <c r="AU195" s="212" t="s">
        <v>91</v>
      </c>
      <c r="AV195" s="14" t="s">
        <v>91</v>
      </c>
      <c r="AW195" s="14" t="s">
        <v>33</v>
      </c>
      <c r="AX195" s="14" t="s">
        <v>80</v>
      </c>
      <c r="AY195" s="212" t="s">
        <v>205</v>
      </c>
    </row>
    <row r="196" s="15" customFormat="1">
      <c r="A196" s="15"/>
      <c r="B196" s="219"/>
      <c r="C196" s="15"/>
      <c r="D196" s="204" t="s">
        <v>213</v>
      </c>
      <c r="E196" s="220" t="s">
        <v>1</v>
      </c>
      <c r="F196" s="221" t="s">
        <v>216</v>
      </c>
      <c r="G196" s="15"/>
      <c r="H196" s="222">
        <v>499.92000000000002</v>
      </c>
      <c r="I196" s="223"/>
      <c r="J196" s="15"/>
      <c r="K196" s="15"/>
      <c r="L196" s="219"/>
      <c r="M196" s="224"/>
      <c r="N196" s="225"/>
      <c r="O196" s="225"/>
      <c r="P196" s="225"/>
      <c r="Q196" s="225"/>
      <c r="R196" s="225"/>
      <c r="S196" s="225"/>
      <c r="T196" s="22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20" t="s">
        <v>213</v>
      </c>
      <c r="AU196" s="220" t="s">
        <v>91</v>
      </c>
      <c r="AV196" s="15" t="s">
        <v>211</v>
      </c>
      <c r="AW196" s="15" t="s">
        <v>33</v>
      </c>
      <c r="AX196" s="15" t="s">
        <v>87</v>
      </c>
      <c r="AY196" s="220" t="s">
        <v>205</v>
      </c>
    </row>
    <row r="197" s="2" customFormat="1" ht="16.5" customHeight="1">
      <c r="A197" s="38"/>
      <c r="B197" s="188"/>
      <c r="C197" s="227" t="s">
        <v>7</v>
      </c>
      <c r="D197" s="227" t="s">
        <v>276</v>
      </c>
      <c r="E197" s="228" t="s">
        <v>3006</v>
      </c>
      <c r="F197" s="229" t="s">
        <v>3007</v>
      </c>
      <c r="G197" s="230" t="s">
        <v>1018</v>
      </c>
      <c r="H197" s="231">
        <v>0.20000000000000001</v>
      </c>
      <c r="I197" s="232"/>
      <c r="J197" s="231">
        <f>ROUND(I197*H197,3)</f>
        <v>0</v>
      </c>
      <c r="K197" s="233"/>
      <c r="L197" s="234"/>
      <c r="M197" s="235" t="s">
        <v>1</v>
      </c>
      <c r="N197" s="236" t="s">
        <v>46</v>
      </c>
      <c r="O197" s="82"/>
      <c r="P197" s="198">
        <f>O197*H197</f>
        <v>0</v>
      </c>
      <c r="Q197" s="198">
        <v>0.001</v>
      </c>
      <c r="R197" s="198">
        <f>Q197*H197</f>
        <v>0.00020000000000000001</v>
      </c>
      <c r="S197" s="198">
        <v>0</v>
      </c>
      <c r="T197" s="19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00" t="s">
        <v>254</v>
      </c>
      <c r="AT197" s="200" t="s">
        <v>276</v>
      </c>
      <c r="AU197" s="200" t="s">
        <v>91</v>
      </c>
      <c r="AY197" s="19" t="s">
        <v>205</v>
      </c>
      <c r="BE197" s="201">
        <f>IF(N197="základná",J197,0)</f>
        <v>0</v>
      </c>
      <c r="BF197" s="201">
        <f>IF(N197="znížená",J197,0)</f>
        <v>0</v>
      </c>
      <c r="BG197" s="201">
        <f>IF(N197="zákl. prenesená",J197,0)</f>
        <v>0</v>
      </c>
      <c r="BH197" s="201">
        <f>IF(N197="zníž. prenesená",J197,0)</f>
        <v>0</v>
      </c>
      <c r="BI197" s="201">
        <f>IF(N197="nulová",J197,0)</f>
        <v>0</v>
      </c>
      <c r="BJ197" s="19" t="s">
        <v>91</v>
      </c>
      <c r="BK197" s="202">
        <f>ROUND(I197*H197,3)</f>
        <v>0</v>
      </c>
      <c r="BL197" s="19" t="s">
        <v>211</v>
      </c>
      <c r="BM197" s="200" t="s">
        <v>3164</v>
      </c>
    </row>
    <row r="198" s="14" customFormat="1">
      <c r="A198" s="14"/>
      <c r="B198" s="211"/>
      <c r="C198" s="14"/>
      <c r="D198" s="204" t="s">
        <v>213</v>
      </c>
      <c r="E198" s="14"/>
      <c r="F198" s="213" t="s">
        <v>3165</v>
      </c>
      <c r="G198" s="14"/>
      <c r="H198" s="214">
        <v>0.20000000000000001</v>
      </c>
      <c r="I198" s="215"/>
      <c r="J198" s="14"/>
      <c r="K198" s="14"/>
      <c r="L198" s="211"/>
      <c r="M198" s="216"/>
      <c r="N198" s="217"/>
      <c r="O198" s="217"/>
      <c r="P198" s="217"/>
      <c r="Q198" s="217"/>
      <c r="R198" s="217"/>
      <c r="S198" s="217"/>
      <c r="T198" s="21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2" t="s">
        <v>213</v>
      </c>
      <c r="AU198" s="212" t="s">
        <v>91</v>
      </c>
      <c r="AV198" s="14" t="s">
        <v>91</v>
      </c>
      <c r="AW198" s="14" t="s">
        <v>3</v>
      </c>
      <c r="AX198" s="14" t="s">
        <v>87</v>
      </c>
      <c r="AY198" s="212" t="s">
        <v>205</v>
      </c>
    </row>
    <row r="199" s="2" customFormat="1" ht="24.15" customHeight="1">
      <c r="A199" s="38"/>
      <c r="B199" s="188"/>
      <c r="C199" s="189" t="s">
        <v>355</v>
      </c>
      <c r="D199" s="189" t="s">
        <v>207</v>
      </c>
      <c r="E199" s="190" t="s">
        <v>3010</v>
      </c>
      <c r="F199" s="191" t="s">
        <v>3011</v>
      </c>
      <c r="G199" s="192" t="s">
        <v>265</v>
      </c>
      <c r="H199" s="193">
        <v>499.92000000000002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3166</v>
      </c>
    </row>
    <row r="200" s="14" customFormat="1">
      <c r="A200" s="14"/>
      <c r="B200" s="211"/>
      <c r="C200" s="14"/>
      <c r="D200" s="204" t="s">
        <v>213</v>
      </c>
      <c r="E200" s="212" t="s">
        <v>1</v>
      </c>
      <c r="F200" s="213" t="s">
        <v>3150</v>
      </c>
      <c r="G200" s="14"/>
      <c r="H200" s="214">
        <v>499.92000000000002</v>
      </c>
      <c r="I200" s="215"/>
      <c r="J200" s="14"/>
      <c r="K200" s="14"/>
      <c r="L200" s="211"/>
      <c r="M200" s="216"/>
      <c r="N200" s="217"/>
      <c r="O200" s="217"/>
      <c r="P200" s="217"/>
      <c r="Q200" s="217"/>
      <c r="R200" s="217"/>
      <c r="S200" s="217"/>
      <c r="T200" s="21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2" t="s">
        <v>213</v>
      </c>
      <c r="AU200" s="212" t="s">
        <v>91</v>
      </c>
      <c r="AV200" s="14" t="s">
        <v>91</v>
      </c>
      <c r="AW200" s="14" t="s">
        <v>33</v>
      </c>
      <c r="AX200" s="14" t="s">
        <v>80</v>
      </c>
      <c r="AY200" s="212" t="s">
        <v>205</v>
      </c>
    </row>
    <row r="201" s="15" customFormat="1">
      <c r="A201" s="15"/>
      <c r="B201" s="219"/>
      <c r="C201" s="15"/>
      <c r="D201" s="204" t="s">
        <v>213</v>
      </c>
      <c r="E201" s="220" t="s">
        <v>1</v>
      </c>
      <c r="F201" s="221" t="s">
        <v>216</v>
      </c>
      <c r="G201" s="15"/>
      <c r="H201" s="222">
        <v>499.92000000000002</v>
      </c>
      <c r="I201" s="223"/>
      <c r="J201" s="15"/>
      <c r="K201" s="15"/>
      <c r="L201" s="219"/>
      <c r="M201" s="224"/>
      <c r="N201" s="225"/>
      <c r="O201" s="225"/>
      <c r="P201" s="225"/>
      <c r="Q201" s="225"/>
      <c r="R201" s="225"/>
      <c r="S201" s="225"/>
      <c r="T201" s="22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20" t="s">
        <v>213</v>
      </c>
      <c r="AU201" s="220" t="s">
        <v>91</v>
      </c>
      <c r="AV201" s="15" t="s">
        <v>211</v>
      </c>
      <c r="AW201" s="15" t="s">
        <v>33</v>
      </c>
      <c r="AX201" s="15" t="s">
        <v>87</v>
      </c>
      <c r="AY201" s="220" t="s">
        <v>205</v>
      </c>
    </row>
    <row r="202" s="2" customFormat="1" ht="21.75" customHeight="1">
      <c r="A202" s="38"/>
      <c r="B202" s="188"/>
      <c r="C202" s="227" t="s">
        <v>361</v>
      </c>
      <c r="D202" s="227" t="s">
        <v>276</v>
      </c>
      <c r="E202" s="228" t="s">
        <v>3013</v>
      </c>
      <c r="F202" s="229" t="s">
        <v>3014</v>
      </c>
      <c r="G202" s="230" t="s">
        <v>313</v>
      </c>
      <c r="H202" s="231">
        <v>0.059999999999999998</v>
      </c>
      <c r="I202" s="232"/>
      <c r="J202" s="231">
        <f>ROUND(I202*H202,3)</f>
        <v>0</v>
      </c>
      <c r="K202" s="233"/>
      <c r="L202" s="234"/>
      <c r="M202" s="235" t="s">
        <v>1</v>
      </c>
      <c r="N202" s="236" t="s">
        <v>46</v>
      </c>
      <c r="O202" s="82"/>
      <c r="P202" s="198">
        <f>O202*H202</f>
        <v>0</v>
      </c>
      <c r="Q202" s="198">
        <v>1</v>
      </c>
      <c r="R202" s="198">
        <f>Q202*H202</f>
        <v>0.059999999999999998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254</v>
      </c>
      <c r="AT202" s="200" t="s">
        <v>276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3167</v>
      </c>
    </row>
    <row r="203" s="14" customFormat="1">
      <c r="A203" s="14"/>
      <c r="B203" s="211"/>
      <c r="C203" s="14"/>
      <c r="D203" s="204" t="s">
        <v>213</v>
      </c>
      <c r="E203" s="14"/>
      <c r="F203" s="213" t="s">
        <v>3168</v>
      </c>
      <c r="G203" s="14"/>
      <c r="H203" s="214">
        <v>0.059999999999999998</v>
      </c>
      <c r="I203" s="215"/>
      <c r="J203" s="14"/>
      <c r="K203" s="14"/>
      <c r="L203" s="211"/>
      <c r="M203" s="216"/>
      <c r="N203" s="217"/>
      <c r="O203" s="217"/>
      <c r="P203" s="217"/>
      <c r="Q203" s="217"/>
      <c r="R203" s="217"/>
      <c r="S203" s="217"/>
      <c r="T203" s="21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2" t="s">
        <v>213</v>
      </c>
      <c r="AU203" s="212" t="s">
        <v>91</v>
      </c>
      <c r="AV203" s="14" t="s">
        <v>91</v>
      </c>
      <c r="AW203" s="14" t="s">
        <v>3</v>
      </c>
      <c r="AX203" s="14" t="s">
        <v>87</v>
      </c>
      <c r="AY203" s="212" t="s">
        <v>205</v>
      </c>
    </row>
    <row r="204" s="12" customFormat="1" ht="22.8" customHeight="1">
      <c r="A204" s="12"/>
      <c r="B204" s="175"/>
      <c r="C204" s="12"/>
      <c r="D204" s="176" t="s">
        <v>79</v>
      </c>
      <c r="E204" s="186" t="s">
        <v>91</v>
      </c>
      <c r="F204" s="186" t="s">
        <v>269</v>
      </c>
      <c r="G204" s="12"/>
      <c r="H204" s="12"/>
      <c r="I204" s="178"/>
      <c r="J204" s="187">
        <f>BK204</f>
        <v>0</v>
      </c>
      <c r="K204" s="12"/>
      <c r="L204" s="175"/>
      <c r="M204" s="180"/>
      <c r="N204" s="181"/>
      <c r="O204" s="181"/>
      <c r="P204" s="182">
        <f>SUM(P205:P222)</f>
        <v>0</v>
      </c>
      <c r="Q204" s="181"/>
      <c r="R204" s="182">
        <f>SUM(R205:R222)</f>
        <v>66.047699739999999</v>
      </c>
      <c r="S204" s="181"/>
      <c r="T204" s="183">
        <f>SUM(T205:T222)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6" t="s">
        <v>87</v>
      </c>
      <c r="AT204" s="184" t="s">
        <v>79</v>
      </c>
      <c r="AU204" s="184" t="s">
        <v>87</v>
      </c>
      <c r="AY204" s="176" t="s">
        <v>205</v>
      </c>
      <c r="BK204" s="185">
        <f>SUM(BK205:BK222)</f>
        <v>0</v>
      </c>
    </row>
    <row r="205" s="2" customFormat="1" ht="33" customHeight="1">
      <c r="A205" s="38"/>
      <c r="B205" s="188"/>
      <c r="C205" s="189" t="s">
        <v>366</v>
      </c>
      <c r="D205" s="189" t="s">
        <v>207</v>
      </c>
      <c r="E205" s="190" t="s">
        <v>3169</v>
      </c>
      <c r="F205" s="191" t="s">
        <v>3170</v>
      </c>
      <c r="G205" s="192" t="s">
        <v>210</v>
      </c>
      <c r="H205" s="193">
        <v>7.6950000000000003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46</v>
      </c>
      <c r="O205" s="82"/>
      <c r="P205" s="198">
        <f>O205*H205</f>
        <v>0</v>
      </c>
      <c r="Q205" s="198">
        <v>2.86314</v>
      </c>
      <c r="R205" s="198">
        <f>Q205*H205</f>
        <v>22.0318623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211</v>
      </c>
      <c r="AT205" s="200" t="s">
        <v>207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3171</v>
      </c>
    </row>
    <row r="206" s="14" customFormat="1">
      <c r="A206" s="14"/>
      <c r="B206" s="211"/>
      <c r="C206" s="14"/>
      <c r="D206" s="204" t="s">
        <v>213</v>
      </c>
      <c r="E206" s="212" t="s">
        <v>1</v>
      </c>
      <c r="F206" s="213" t="s">
        <v>3129</v>
      </c>
      <c r="G206" s="14"/>
      <c r="H206" s="214">
        <v>7.6950000000000003</v>
      </c>
      <c r="I206" s="215"/>
      <c r="J206" s="14"/>
      <c r="K206" s="14"/>
      <c r="L206" s="211"/>
      <c r="M206" s="216"/>
      <c r="N206" s="217"/>
      <c r="O206" s="217"/>
      <c r="P206" s="217"/>
      <c r="Q206" s="217"/>
      <c r="R206" s="217"/>
      <c r="S206" s="217"/>
      <c r="T206" s="21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2" t="s">
        <v>213</v>
      </c>
      <c r="AU206" s="212" t="s">
        <v>91</v>
      </c>
      <c r="AV206" s="14" t="s">
        <v>91</v>
      </c>
      <c r="AW206" s="14" t="s">
        <v>33</v>
      </c>
      <c r="AX206" s="14" t="s">
        <v>80</v>
      </c>
      <c r="AY206" s="212" t="s">
        <v>205</v>
      </c>
    </row>
    <row r="207" s="15" customFormat="1">
      <c r="A207" s="15"/>
      <c r="B207" s="219"/>
      <c r="C207" s="15"/>
      <c r="D207" s="204" t="s">
        <v>213</v>
      </c>
      <c r="E207" s="220" t="s">
        <v>1</v>
      </c>
      <c r="F207" s="221" t="s">
        <v>216</v>
      </c>
      <c r="G207" s="15"/>
      <c r="H207" s="222">
        <v>7.6950000000000003</v>
      </c>
      <c r="I207" s="223"/>
      <c r="J207" s="15"/>
      <c r="K207" s="15"/>
      <c r="L207" s="219"/>
      <c r="M207" s="224"/>
      <c r="N207" s="225"/>
      <c r="O207" s="225"/>
      <c r="P207" s="225"/>
      <c r="Q207" s="225"/>
      <c r="R207" s="225"/>
      <c r="S207" s="225"/>
      <c r="T207" s="22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20" t="s">
        <v>213</v>
      </c>
      <c r="AU207" s="220" t="s">
        <v>91</v>
      </c>
      <c r="AV207" s="15" t="s">
        <v>211</v>
      </c>
      <c r="AW207" s="15" t="s">
        <v>33</v>
      </c>
      <c r="AX207" s="15" t="s">
        <v>87</v>
      </c>
      <c r="AY207" s="220" t="s">
        <v>205</v>
      </c>
    </row>
    <row r="208" s="2" customFormat="1" ht="16.5" customHeight="1">
      <c r="A208" s="38"/>
      <c r="B208" s="188"/>
      <c r="C208" s="189" t="s">
        <v>375</v>
      </c>
      <c r="D208" s="189" t="s">
        <v>207</v>
      </c>
      <c r="E208" s="190" t="s">
        <v>3017</v>
      </c>
      <c r="F208" s="191" t="s">
        <v>3018</v>
      </c>
      <c r="G208" s="192" t="s">
        <v>210</v>
      </c>
      <c r="H208" s="193">
        <v>7.7759999999999998</v>
      </c>
      <c r="I208" s="194"/>
      <c r="J208" s="193">
        <f>ROUND(I208*H208,3)</f>
        <v>0</v>
      </c>
      <c r="K208" s="195"/>
      <c r="L208" s="39"/>
      <c r="M208" s="196" t="s">
        <v>1</v>
      </c>
      <c r="N208" s="197" t="s">
        <v>46</v>
      </c>
      <c r="O208" s="82"/>
      <c r="P208" s="198">
        <f>O208*H208</f>
        <v>0</v>
      </c>
      <c r="Q208" s="198">
        <v>2.19408</v>
      </c>
      <c r="R208" s="198">
        <f>Q208*H208</f>
        <v>17.06116608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211</v>
      </c>
      <c r="AT208" s="200" t="s">
        <v>207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3172</v>
      </c>
    </row>
    <row r="209" s="14" customFormat="1">
      <c r="A209" s="14"/>
      <c r="B209" s="211"/>
      <c r="C209" s="14"/>
      <c r="D209" s="204" t="s">
        <v>213</v>
      </c>
      <c r="E209" s="212" t="s">
        <v>1</v>
      </c>
      <c r="F209" s="213" t="s">
        <v>3113</v>
      </c>
      <c r="G209" s="14"/>
      <c r="H209" s="214">
        <v>4.3200000000000003</v>
      </c>
      <c r="I209" s="215"/>
      <c r="J209" s="14"/>
      <c r="K209" s="14"/>
      <c r="L209" s="211"/>
      <c r="M209" s="216"/>
      <c r="N209" s="217"/>
      <c r="O209" s="217"/>
      <c r="P209" s="217"/>
      <c r="Q209" s="217"/>
      <c r="R209" s="217"/>
      <c r="S209" s="217"/>
      <c r="T209" s="21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2" t="s">
        <v>213</v>
      </c>
      <c r="AU209" s="212" t="s">
        <v>91</v>
      </c>
      <c r="AV209" s="14" t="s">
        <v>91</v>
      </c>
      <c r="AW209" s="14" t="s">
        <v>33</v>
      </c>
      <c r="AX209" s="14" t="s">
        <v>80</v>
      </c>
      <c r="AY209" s="212" t="s">
        <v>205</v>
      </c>
    </row>
    <row r="210" s="14" customFormat="1">
      <c r="A210" s="14"/>
      <c r="B210" s="211"/>
      <c r="C210" s="14"/>
      <c r="D210" s="204" t="s">
        <v>213</v>
      </c>
      <c r="E210" s="212" t="s">
        <v>1</v>
      </c>
      <c r="F210" s="213" t="s">
        <v>3114</v>
      </c>
      <c r="G210" s="14"/>
      <c r="H210" s="214">
        <v>2.5920000000000001</v>
      </c>
      <c r="I210" s="215"/>
      <c r="J210" s="14"/>
      <c r="K210" s="14"/>
      <c r="L210" s="211"/>
      <c r="M210" s="216"/>
      <c r="N210" s="217"/>
      <c r="O210" s="217"/>
      <c r="P210" s="217"/>
      <c r="Q210" s="217"/>
      <c r="R210" s="217"/>
      <c r="S210" s="217"/>
      <c r="T210" s="21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2" t="s">
        <v>213</v>
      </c>
      <c r="AU210" s="212" t="s">
        <v>91</v>
      </c>
      <c r="AV210" s="14" t="s">
        <v>91</v>
      </c>
      <c r="AW210" s="14" t="s">
        <v>33</v>
      </c>
      <c r="AX210" s="14" t="s">
        <v>80</v>
      </c>
      <c r="AY210" s="212" t="s">
        <v>205</v>
      </c>
    </row>
    <row r="211" s="14" customFormat="1">
      <c r="A211" s="14"/>
      <c r="B211" s="211"/>
      <c r="C211" s="14"/>
      <c r="D211" s="204" t="s">
        <v>213</v>
      </c>
      <c r="E211" s="212" t="s">
        <v>1</v>
      </c>
      <c r="F211" s="213" t="s">
        <v>3115</v>
      </c>
      <c r="G211" s="14"/>
      <c r="H211" s="214">
        <v>0.86399999999999999</v>
      </c>
      <c r="I211" s="215"/>
      <c r="J211" s="14"/>
      <c r="K211" s="14"/>
      <c r="L211" s="211"/>
      <c r="M211" s="216"/>
      <c r="N211" s="217"/>
      <c r="O211" s="217"/>
      <c r="P211" s="217"/>
      <c r="Q211" s="217"/>
      <c r="R211" s="217"/>
      <c r="S211" s="217"/>
      <c r="T211" s="21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2" t="s">
        <v>213</v>
      </c>
      <c r="AU211" s="212" t="s">
        <v>91</v>
      </c>
      <c r="AV211" s="14" t="s">
        <v>91</v>
      </c>
      <c r="AW211" s="14" t="s">
        <v>33</v>
      </c>
      <c r="AX211" s="14" t="s">
        <v>80</v>
      </c>
      <c r="AY211" s="212" t="s">
        <v>205</v>
      </c>
    </row>
    <row r="212" s="15" customFormat="1">
      <c r="A212" s="15"/>
      <c r="B212" s="219"/>
      <c r="C212" s="15"/>
      <c r="D212" s="204" t="s">
        <v>213</v>
      </c>
      <c r="E212" s="220" t="s">
        <v>1</v>
      </c>
      <c r="F212" s="221" t="s">
        <v>216</v>
      </c>
      <c r="G212" s="15"/>
      <c r="H212" s="222">
        <v>7.7760000000000007</v>
      </c>
      <c r="I212" s="223"/>
      <c r="J212" s="15"/>
      <c r="K212" s="15"/>
      <c r="L212" s="219"/>
      <c r="M212" s="224"/>
      <c r="N212" s="225"/>
      <c r="O212" s="225"/>
      <c r="P212" s="225"/>
      <c r="Q212" s="225"/>
      <c r="R212" s="225"/>
      <c r="S212" s="225"/>
      <c r="T212" s="22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20" t="s">
        <v>213</v>
      </c>
      <c r="AU212" s="220" t="s">
        <v>91</v>
      </c>
      <c r="AV212" s="15" t="s">
        <v>211</v>
      </c>
      <c r="AW212" s="15" t="s">
        <v>33</v>
      </c>
      <c r="AX212" s="15" t="s">
        <v>87</v>
      </c>
      <c r="AY212" s="220" t="s">
        <v>205</v>
      </c>
    </row>
    <row r="213" s="2" customFormat="1" ht="24.15" customHeight="1">
      <c r="A213" s="38"/>
      <c r="B213" s="188"/>
      <c r="C213" s="189" t="s">
        <v>380</v>
      </c>
      <c r="D213" s="189" t="s">
        <v>207</v>
      </c>
      <c r="E213" s="190" t="s">
        <v>3173</v>
      </c>
      <c r="F213" s="191" t="s">
        <v>3174</v>
      </c>
      <c r="G213" s="192" t="s">
        <v>210</v>
      </c>
      <c r="H213" s="193">
        <v>12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2.2151299999999998</v>
      </c>
      <c r="R213" s="198">
        <f>Q213*H213</f>
        <v>26.581559999999996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3175</v>
      </c>
    </row>
    <row r="214" s="14" customFormat="1">
      <c r="A214" s="14"/>
      <c r="B214" s="211"/>
      <c r="C214" s="14"/>
      <c r="D214" s="204" t="s">
        <v>213</v>
      </c>
      <c r="E214" s="212" t="s">
        <v>1</v>
      </c>
      <c r="F214" s="213" t="s">
        <v>3176</v>
      </c>
      <c r="G214" s="14"/>
      <c r="H214" s="214">
        <v>12</v>
      </c>
      <c r="I214" s="215"/>
      <c r="J214" s="14"/>
      <c r="K214" s="14"/>
      <c r="L214" s="211"/>
      <c r="M214" s="216"/>
      <c r="N214" s="217"/>
      <c r="O214" s="217"/>
      <c r="P214" s="217"/>
      <c r="Q214" s="217"/>
      <c r="R214" s="217"/>
      <c r="S214" s="217"/>
      <c r="T214" s="21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2" t="s">
        <v>213</v>
      </c>
      <c r="AU214" s="212" t="s">
        <v>91</v>
      </c>
      <c r="AV214" s="14" t="s">
        <v>91</v>
      </c>
      <c r="AW214" s="14" t="s">
        <v>33</v>
      </c>
      <c r="AX214" s="14" t="s">
        <v>80</v>
      </c>
      <c r="AY214" s="212" t="s">
        <v>205</v>
      </c>
    </row>
    <row r="215" s="15" customFormat="1">
      <c r="A215" s="15"/>
      <c r="B215" s="219"/>
      <c r="C215" s="15"/>
      <c r="D215" s="204" t="s">
        <v>213</v>
      </c>
      <c r="E215" s="220" t="s">
        <v>1</v>
      </c>
      <c r="F215" s="221" t="s">
        <v>216</v>
      </c>
      <c r="G215" s="15"/>
      <c r="H215" s="222">
        <v>12</v>
      </c>
      <c r="I215" s="223"/>
      <c r="J215" s="15"/>
      <c r="K215" s="15"/>
      <c r="L215" s="219"/>
      <c r="M215" s="224"/>
      <c r="N215" s="225"/>
      <c r="O215" s="225"/>
      <c r="P215" s="225"/>
      <c r="Q215" s="225"/>
      <c r="R215" s="225"/>
      <c r="S215" s="225"/>
      <c r="T215" s="22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20" t="s">
        <v>213</v>
      </c>
      <c r="AU215" s="220" t="s">
        <v>91</v>
      </c>
      <c r="AV215" s="15" t="s">
        <v>211</v>
      </c>
      <c r="AW215" s="15" t="s">
        <v>33</v>
      </c>
      <c r="AX215" s="15" t="s">
        <v>87</v>
      </c>
      <c r="AY215" s="220" t="s">
        <v>205</v>
      </c>
    </row>
    <row r="216" s="2" customFormat="1" ht="21.75" customHeight="1">
      <c r="A216" s="38"/>
      <c r="B216" s="188"/>
      <c r="C216" s="189" t="s">
        <v>385</v>
      </c>
      <c r="D216" s="189" t="s">
        <v>207</v>
      </c>
      <c r="E216" s="190" t="s">
        <v>3177</v>
      </c>
      <c r="F216" s="191" t="s">
        <v>3178</v>
      </c>
      <c r="G216" s="192" t="s">
        <v>265</v>
      </c>
      <c r="H216" s="193">
        <v>46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46</v>
      </c>
      <c r="O216" s="82"/>
      <c r="P216" s="198">
        <f>O216*H216</f>
        <v>0</v>
      </c>
      <c r="Q216" s="198">
        <v>0.0037699999999999999</v>
      </c>
      <c r="R216" s="198">
        <f>Q216*H216</f>
        <v>0.17341999999999999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211</v>
      </c>
      <c r="AT216" s="200" t="s">
        <v>207</v>
      </c>
      <c r="AU216" s="200" t="s">
        <v>91</v>
      </c>
      <c r="AY216" s="19" t="s">
        <v>205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91</v>
      </c>
      <c r="BK216" s="202">
        <f>ROUND(I216*H216,3)</f>
        <v>0</v>
      </c>
      <c r="BL216" s="19" t="s">
        <v>211</v>
      </c>
      <c r="BM216" s="200" t="s">
        <v>3179</v>
      </c>
    </row>
    <row r="217" s="14" customFormat="1">
      <c r="A217" s="14"/>
      <c r="B217" s="211"/>
      <c r="C217" s="14"/>
      <c r="D217" s="204" t="s">
        <v>213</v>
      </c>
      <c r="E217" s="212" t="s">
        <v>1</v>
      </c>
      <c r="F217" s="213" t="s">
        <v>3180</v>
      </c>
      <c r="G217" s="14"/>
      <c r="H217" s="214">
        <v>46</v>
      </c>
      <c r="I217" s="215"/>
      <c r="J217" s="14"/>
      <c r="K217" s="14"/>
      <c r="L217" s="211"/>
      <c r="M217" s="216"/>
      <c r="N217" s="217"/>
      <c r="O217" s="217"/>
      <c r="P217" s="217"/>
      <c r="Q217" s="217"/>
      <c r="R217" s="217"/>
      <c r="S217" s="217"/>
      <c r="T217" s="21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2" t="s">
        <v>213</v>
      </c>
      <c r="AU217" s="212" t="s">
        <v>91</v>
      </c>
      <c r="AV217" s="14" t="s">
        <v>91</v>
      </c>
      <c r="AW217" s="14" t="s">
        <v>33</v>
      </c>
      <c r="AX217" s="14" t="s">
        <v>80</v>
      </c>
      <c r="AY217" s="212" t="s">
        <v>205</v>
      </c>
    </row>
    <row r="218" s="15" customFormat="1">
      <c r="A218" s="15"/>
      <c r="B218" s="219"/>
      <c r="C218" s="15"/>
      <c r="D218" s="204" t="s">
        <v>213</v>
      </c>
      <c r="E218" s="220" t="s">
        <v>1</v>
      </c>
      <c r="F218" s="221" t="s">
        <v>216</v>
      </c>
      <c r="G218" s="15"/>
      <c r="H218" s="222">
        <v>46</v>
      </c>
      <c r="I218" s="223"/>
      <c r="J218" s="15"/>
      <c r="K218" s="15"/>
      <c r="L218" s="219"/>
      <c r="M218" s="224"/>
      <c r="N218" s="225"/>
      <c r="O218" s="225"/>
      <c r="P218" s="225"/>
      <c r="Q218" s="225"/>
      <c r="R218" s="225"/>
      <c r="S218" s="225"/>
      <c r="T218" s="22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20" t="s">
        <v>213</v>
      </c>
      <c r="AU218" s="220" t="s">
        <v>91</v>
      </c>
      <c r="AV218" s="15" t="s">
        <v>211</v>
      </c>
      <c r="AW218" s="15" t="s">
        <v>33</v>
      </c>
      <c r="AX218" s="15" t="s">
        <v>87</v>
      </c>
      <c r="AY218" s="220" t="s">
        <v>205</v>
      </c>
    </row>
    <row r="219" s="2" customFormat="1" ht="24.15" customHeight="1">
      <c r="A219" s="38"/>
      <c r="B219" s="188"/>
      <c r="C219" s="189" t="s">
        <v>390</v>
      </c>
      <c r="D219" s="189" t="s">
        <v>207</v>
      </c>
      <c r="E219" s="190" t="s">
        <v>3181</v>
      </c>
      <c r="F219" s="191" t="s">
        <v>3182</v>
      </c>
      <c r="G219" s="192" t="s">
        <v>265</v>
      </c>
      <c r="H219" s="193">
        <v>46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46</v>
      </c>
      <c r="O219" s="8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211</v>
      </c>
      <c r="AT219" s="200" t="s">
        <v>207</v>
      </c>
      <c r="AU219" s="200" t="s">
        <v>91</v>
      </c>
      <c r="AY219" s="19" t="s">
        <v>205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91</v>
      </c>
      <c r="BK219" s="202">
        <f>ROUND(I219*H219,3)</f>
        <v>0</v>
      </c>
      <c r="BL219" s="19" t="s">
        <v>211</v>
      </c>
      <c r="BM219" s="200" t="s">
        <v>3183</v>
      </c>
    </row>
    <row r="220" s="2" customFormat="1" ht="16.5" customHeight="1">
      <c r="A220" s="38"/>
      <c r="B220" s="188"/>
      <c r="C220" s="189" t="s">
        <v>395</v>
      </c>
      <c r="D220" s="189" t="s">
        <v>207</v>
      </c>
      <c r="E220" s="190" t="s">
        <v>3184</v>
      </c>
      <c r="F220" s="191" t="s">
        <v>3185</v>
      </c>
      <c r="G220" s="192" t="s">
        <v>313</v>
      </c>
      <c r="H220" s="193">
        <v>0.16600000000000001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46</v>
      </c>
      <c r="O220" s="82"/>
      <c r="P220" s="198">
        <f>O220*H220</f>
        <v>0</v>
      </c>
      <c r="Q220" s="198">
        <v>1.20296</v>
      </c>
      <c r="R220" s="198">
        <f>Q220*H220</f>
        <v>0.19969136000000001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211</v>
      </c>
      <c r="AT220" s="200" t="s">
        <v>207</v>
      </c>
      <c r="AU220" s="200" t="s">
        <v>91</v>
      </c>
      <c r="AY220" s="19" t="s">
        <v>205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91</v>
      </c>
      <c r="BK220" s="202">
        <f>ROUND(I220*H220,3)</f>
        <v>0</v>
      </c>
      <c r="BL220" s="19" t="s">
        <v>211</v>
      </c>
      <c r="BM220" s="200" t="s">
        <v>3186</v>
      </c>
    </row>
    <row r="221" s="14" customFormat="1">
      <c r="A221" s="14"/>
      <c r="B221" s="211"/>
      <c r="C221" s="14"/>
      <c r="D221" s="204" t="s">
        <v>213</v>
      </c>
      <c r="E221" s="212" t="s">
        <v>1</v>
      </c>
      <c r="F221" s="213" t="s">
        <v>3187</v>
      </c>
      <c r="G221" s="14"/>
      <c r="H221" s="214">
        <v>0.16600000000000001</v>
      </c>
      <c r="I221" s="215"/>
      <c r="J221" s="14"/>
      <c r="K221" s="14"/>
      <c r="L221" s="211"/>
      <c r="M221" s="216"/>
      <c r="N221" s="217"/>
      <c r="O221" s="217"/>
      <c r="P221" s="217"/>
      <c r="Q221" s="217"/>
      <c r="R221" s="217"/>
      <c r="S221" s="217"/>
      <c r="T221" s="21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2" t="s">
        <v>213</v>
      </c>
      <c r="AU221" s="212" t="s">
        <v>91</v>
      </c>
      <c r="AV221" s="14" t="s">
        <v>91</v>
      </c>
      <c r="AW221" s="14" t="s">
        <v>33</v>
      </c>
      <c r="AX221" s="14" t="s">
        <v>80</v>
      </c>
      <c r="AY221" s="212" t="s">
        <v>205</v>
      </c>
    </row>
    <row r="222" s="15" customFormat="1">
      <c r="A222" s="15"/>
      <c r="B222" s="219"/>
      <c r="C222" s="15"/>
      <c r="D222" s="204" t="s">
        <v>213</v>
      </c>
      <c r="E222" s="220" t="s">
        <v>1</v>
      </c>
      <c r="F222" s="221" t="s">
        <v>216</v>
      </c>
      <c r="G222" s="15"/>
      <c r="H222" s="222">
        <v>0.16600000000000001</v>
      </c>
      <c r="I222" s="223"/>
      <c r="J222" s="15"/>
      <c r="K222" s="15"/>
      <c r="L222" s="219"/>
      <c r="M222" s="224"/>
      <c r="N222" s="225"/>
      <c r="O222" s="225"/>
      <c r="P222" s="225"/>
      <c r="Q222" s="225"/>
      <c r="R222" s="225"/>
      <c r="S222" s="225"/>
      <c r="T222" s="22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20" t="s">
        <v>213</v>
      </c>
      <c r="AU222" s="220" t="s">
        <v>91</v>
      </c>
      <c r="AV222" s="15" t="s">
        <v>211</v>
      </c>
      <c r="AW222" s="15" t="s">
        <v>33</v>
      </c>
      <c r="AX222" s="15" t="s">
        <v>87</v>
      </c>
      <c r="AY222" s="220" t="s">
        <v>205</v>
      </c>
    </row>
    <row r="223" s="12" customFormat="1" ht="22.8" customHeight="1">
      <c r="A223" s="12"/>
      <c r="B223" s="175"/>
      <c r="C223" s="12"/>
      <c r="D223" s="176" t="s">
        <v>79</v>
      </c>
      <c r="E223" s="186" t="s">
        <v>211</v>
      </c>
      <c r="F223" s="186" t="s">
        <v>488</v>
      </c>
      <c r="G223" s="12"/>
      <c r="H223" s="12"/>
      <c r="I223" s="178"/>
      <c r="J223" s="187">
        <f>BK223</f>
        <v>0</v>
      </c>
      <c r="K223" s="12"/>
      <c r="L223" s="175"/>
      <c r="M223" s="180"/>
      <c r="N223" s="181"/>
      <c r="O223" s="181"/>
      <c r="P223" s="182">
        <f>SUM(P224:P232)</f>
        <v>0</v>
      </c>
      <c r="Q223" s="181"/>
      <c r="R223" s="182">
        <f>SUM(R224:R232)</f>
        <v>38.243859999999998</v>
      </c>
      <c r="S223" s="181"/>
      <c r="T223" s="183">
        <f>SUM(T224:T232)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6" t="s">
        <v>87</v>
      </c>
      <c r="AT223" s="184" t="s">
        <v>79</v>
      </c>
      <c r="AU223" s="184" t="s">
        <v>87</v>
      </c>
      <c r="AY223" s="176" t="s">
        <v>205</v>
      </c>
      <c r="BK223" s="185">
        <f>SUM(BK224:BK232)</f>
        <v>0</v>
      </c>
    </row>
    <row r="224" s="2" customFormat="1" ht="24.15" customHeight="1">
      <c r="A224" s="38"/>
      <c r="B224" s="188"/>
      <c r="C224" s="189" t="s">
        <v>401</v>
      </c>
      <c r="D224" s="189" t="s">
        <v>207</v>
      </c>
      <c r="E224" s="190" t="s">
        <v>3188</v>
      </c>
      <c r="F224" s="191" t="s">
        <v>3189</v>
      </c>
      <c r="G224" s="192" t="s">
        <v>265</v>
      </c>
      <c r="H224" s="193">
        <v>19.239999999999998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46</v>
      </c>
      <c r="O224" s="82"/>
      <c r="P224" s="198">
        <f>O224*H224</f>
        <v>0</v>
      </c>
      <c r="Q224" s="198">
        <v>0.60540000000000005</v>
      </c>
      <c r="R224" s="198">
        <f>Q224*H224</f>
        <v>11.647895999999999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211</v>
      </c>
      <c r="AT224" s="200" t="s">
        <v>207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3190</v>
      </c>
    </row>
    <row r="225" s="14" customFormat="1">
      <c r="A225" s="14"/>
      <c r="B225" s="211"/>
      <c r="C225" s="14"/>
      <c r="D225" s="204" t="s">
        <v>213</v>
      </c>
      <c r="E225" s="212" t="s">
        <v>1</v>
      </c>
      <c r="F225" s="213" t="s">
        <v>3191</v>
      </c>
      <c r="G225" s="14"/>
      <c r="H225" s="214">
        <v>19.239999999999998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33</v>
      </c>
      <c r="AX225" s="14" t="s">
        <v>80</v>
      </c>
      <c r="AY225" s="212" t="s">
        <v>205</v>
      </c>
    </row>
    <row r="226" s="15" customFormat="1">
      <c r="A226" s="15"/>
      <c r="B226" s="219"/>
      <c r="C226" s="15"/>
      <c r="D226" s="204" t="s">
        <v>213</v>
      </c>
      <c r="E226" s="220" t="s">
        <v>1</v>
      </c>
      <c r="F226" s="221" t="s">
        <v>216</v>
      </c>
      <c r="G226" s="15"/>
      <c r="H226" s="222">
        <v>19.239999999999998</v>
      </c>
      <c r="I226" s="223"/>
      <c r="J226" s="15"/>
      <c r="K226" s="15"/>
      <c r="L226" s="219"/>
      <c r="M226" s="224"/>
      <c r="N226" s="225"/>
      <c r="O226" s="225"/>
      <c r="P226" s="225"/>
      <c r="Q226" s="225"/>
      <c r="R226" s="225"/>
      <c r="S226" s="225"/>
      <c r="T226" s="22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0" t="s">
        <v>213</v>
      </c>
      <c r="AU226" s="220" t="s">
        <v>91</v>
      </c>
      <c r="AV226" s="15" t="s">
        <v>211</v>
      </c>
      <c r="AW226" s="15" t="s">
        <v>33</v>
      </c>
      <c r="AX226" s="15" t="s">
        <v>87</v>
      </c>
      <c r="AY226" s="220" t="s">
        <v>205</v>
      </c>
    </row>
    <row r="227" s="2" customFormat="1" ht="33" customHeight="1">
      <c r="A227" s="38"/>
      <c r="B227" s="188"/>
      <c r="C227" s="189" t="s">
        <v>408</v>
      </c>
      <c r="D227" s="189" t="s">
        <v>207</v>
      </c>
      <c r="E227" s="190" t="s">
        <v>3192</v>
      </c>
      <c r="F227" s="191" t="s">
        <v>3193</v>
      </c>
      <c r="G227" s="192" t="s">
        <v>265</v>
      </c>
      <c r="H227" s="193">
        <v>19.239999999999998</v>
      </c>
      <c r="I227" s="194"/>
      <c r="J227" s="193">
        <f>ROUND(I227*H227,3)</f>
        <v>0</v>
      </c>
      <c r="K227" s="195"/>
      <c r="L227" s="39"/>
      <c r="M227" s="196" t="s">
        <v>1</v>
      </c>
      <c r="N227" s="197" t="s">
        <v>46</v>
      </c>
      <c r="O227" s="82"/>
      <c r="P227" s="198">
        <f>O227*H227</f>
        <v>0</v>
      </c>
      <c r="Q227" s="198">
        <v>0.086400000000000005</v>
      </c>
      <c r="R227" s="198">
        <f>Q227*H227</f>
        <v>1.662336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211</v>
      </c>
      <c r="AT227" s="200" t="s">
        <v>207</v>
      </c>
      <c r="AU227" s="200" t="s">
        <v>91</v>
      </c>
      <c r="AY227" s="19" t="s">
        <v>205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91</v>
      </c>
      <c r="BK227" s="202">
        <f>ROUND(I227*H227,3)</f>
        <v>0</v>
      </c>
      <c r="BL227" s="19" t="s">
        <v>211</v>
      </c>
      <c r="BM227" s="200" t="s">
        <v>3194</v>
      </c>
    </row>
    <row r="228" s="2" customFormat="1" ht="37.8" customHeight="1">
      <c r="A228" s="38"/>
      <c r="B228" s="188"/>
      <c r="C228" s="189" t="s">
        <v>414</v>
      </c>
      <c r="D228" s="189" t="s">
        <v>207</v>
      </c>
      <c r="E228" s="190" t="s">
        <v>3195</v>
      </c>
      <c r="F228" s="191" t="s">
        <v>3196</v>
      </c>
      <c r="G228" s="192" t="s">
        <v>265</v>
      </c>
      <c r="H228" s="193">
        <v>82.959999999999994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46</v>
      </c>
      <c r="O228" s="82"/>
      <c r="P228" s="198">
        <f>O228*H228</f>
        <v>0</v>
      </c>
      <c r="Q228" s="198">
        <v>0.024049999999999998</v>
      </c>
      <c r="R228" s="198">
        <f>Q228*H228</f>
        <v>1.9951879999999997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211</v>
      </c>
      <c r="AT228" s="200" t="s">
        <v>207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211</v>
      </c>
      <c r="BM228" s="200" t="s">
        <v>3197</v>
      </c>
    </row>
    <row r="229" s="14" customFormat="1">
      <c r="A229" s="14"/>
      <c r="B229" s="211"/>
      <c r="C229" s="14"/>
      <c r="D229" s="204" t="s">
        <v>213</v>
      </c>
      <c r="E229" s="212" t="s">
        <v>1</v>
      </c>
      <c r="F229" s="213" t="s">
        <v>3105</v>
      </c>
      <c r="G229" s="14"/>
      <c r="H229" s="214">
        <v>82.959999999999994</v>
      </c>
      <c r="I229" s="215"/>
      <c r="J229" s="14"/>
      <c r="K229" s="14"/>
      <c r="L229" s="211"/>
      <c r="M229" s="216"/>
      <c r="N229" s="217"/>
      <c r="O229" s="217"/>
      <c r="P229" s="217"/>
      <c r="Q229" s="217"/>
      <c r="R229" s="217"/>
      <c r="S229" s="217"/>
      <c r="T229" s="21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2" t="s">
        <v>213</v>
      </c>
      <c r="AU229" s="212" t="s">
        <v>91</v>
      </c>
      <c r="AV229" s="14" t="s">
        <v>91</v>
      </c>
      <c r="AW229" s="14" t="s">
        <v>33</v>
      </c>
      <c r="AX229" s="14" t="s">
        <v>80</v>
      </c>
      <c r="AY229" s="212" t="s">
        <v>205</v>
      </c>
    </row>
    <row r="230" s="15" customFormat="1">
      <c r="A230" s="15"/>
      <c r="B230" s="219"/>
      <c r="C230" s="15"/>
      <c r="D230" s="204" t="s">
        <v>213</v>
      </c>
      <c r="E230" s="220" t="s">
        <v>1</v>
      </c>
      <c r="F230" s="221" t="s">
        <v>216</v>
      </c>
      <c r="G230" s="15"/>
      <c r="H230" s="222">
        <v>82.959999999999994</v>
      </c>
      <c r="I230" s="223"/>
      <c r="J230" s="15"/>
      <c r="K230" s="15"/>
      <c r="L230" s="219"/>
      <c r="M230" s="224"/>
      <c r="N230" s="225"/>
      <c r="O230" s="225"/>
      <c r="P230" s="225"/>
      <c r="Q230" s="225"/>
      <c r="R230" s="225"/>
      <c r="S230" s="225"/>
      <c r="T230" s="22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20" t="s">
        <v>213</v>
      </c>
      <c r="AU230" s="220" t="s">
        <v>91</v>
      </c>
      <c r="AV230" s="15" t="s">
        <v>211</v>
      </c>
      <c r="AW230" s="15" t="s">
        <v>33</v>
      </c>
      <c r="AX230" s="15" t="s">
        <v>87</v>
      </c>
      <c r="AY230" s="220" t="s">
        <v>205</v>
      </c>
    </row>
    <row r="231" s="2" customFormat="1" ht="24.15" customHeight="1">
      <c r="A231" s="38"/>
      <c r="B231" s="188"/>
      <c r="C231" s="227" t="s">
        <v>419</v>
      </c>
      <c r="D231" s="227" t="s">
        <v>276</v>
      </c>
      <c r="E231" s="228" t="s">
        <v>3198</v>
      </c>
      <c r="F231" s="229" t="s">
        <v>3199</v>
      </c>
      <c r="G231" s="230" t="s">
        <v>348</v>
      </c>
      <c r="H231" s="231">
        <v>41.479999999999997</v>
      </c>
      <c r="I231" s="232"/>
      <c r="J231" s="231">
        <f>ROUND(I231*H231,3)</f>
        <v>0</v>
      </c>
      <c r="K231" s="233"/>
      <c r="L231" s="234"/>
      <c r="M231" s="235" t="s">
        <v>1</v>
      </c>
      <c r="N231" s="236" t="s">
        <v>46</v>
      </c>
      <c r="O231" s="82"/>
      <c r="P231" s="198">
        <f>O231*H231</f>
        <v>0</v>
      </c>
      <c r="Q231" s="198">
        <v>0.55300000000000005</v>
      </c>
      <c r="R231" s="198">
        <f>Q231*H231</f>
        <v>22.93844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254</v>
      </c>
      <c r="AT231" s="200" t="s">
        <v>276</v>
      </c>
      <c r="AU231" s="200" t="s">
        <v>91</v>
      </c>
      <c r="AY231" s="19" t="s">
        <v>205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91</v>
      </c>
      <c r="BK231" s="202">
        <f>ROUND(I231*H231,3)</f>
        <v>0</v>
      </c>
      <c r="BL231" s="19" t="s">
        <v>211</v>
      </c>
      <c r="BM231" s="200" t="s">
        <v>3200</v>
      </c>
    </row>
    <row r="232" s="14" customFormat="1">
      <c r="A232" s="14"/>
      <c r="B232" s="211"/>
      <c r="C232" s="14"/>
      <c r="D232" s="204" t="s">
        <v>213</v>
      </c>
      <c r="E232" s="14"/>
      <c r="F232" s="213" t="s">
        <v>3201</v>
      </c>
      <c r="G232" s="14"/>
      <c r="H232" s="214">
        <v>41.479999999999997</v>
      </c>
      <c r="I232" s="215"/>
      <c r="J232" s="14"/>
      <c r="K232" s="14"/>
      <c r="L232" s="211"/>
      <c r="M232" s="216"/>
      <c r="N232" s="217"/>
      <c r="O232" s="217"/>
      <c r="P232" s="217"/>
      <c r="Q232" s="217"/>
      <c r="R232" s="217"/>
      <c r="S232" s="217"/>
      <c r="T232" s="21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2" t="s">
        <v>213</v>
      </c>
      <c r="AU232" s="212" t="s">
        <v>91</v>
      </c>
      <c r="AV232" s="14" t="s">
        <v>91</v>
      </c>
      <c r="AW232" s="14" t="s">
        <v>3</v>
      </c>
      <c r="AX232" s="14" t="s">
        <v>87</v>
      </c>
      <c r="AY232" s="212" t="s">
        <v>205</v>
      </c>
    </row>
    <row r="233" s="12" customFormat="1" ht="22.8" customHeight="1">
      <c r="A233" s="12"/>
      <c r="B233" s="175"/>
      <c r="C233" s="12"/>
      <c r="D233" s="176" t="s">
        <v>79</v>
      </c>
      <c r="E233" s="186" t="s">
        <v>231</v>
      </c>
      <c r="F233" s="186" t="s">
        <v>3021</v>
      </c>
      <c r="G233" s="12"/>
      <c r="H233" s="12"/>
      <c r="I233" s="178"/>
      <c r="J233" s="187">
        <f>BK233</f>
        <v>0</v>
      </c>
      <c r="K233" s="12"/>
      <c r="L233" s="175"/>
      <c r="M233" s="180"/>
      <c r="N233" s="181"/>
      <c r="O233" s="181"/>
      <c r="P233" s="182">
        <f>SUM(P234:P268)</f>
        <v>0</v>
      </c>
      <c r="Q233" s="181"/>
      <c r="R233" s="182">
        <f>SUM(R234:R268)</f>
        <v>112.84382810000003</v>
      </c>
      <c r="S233" s="181"/>
      <c r="T233" s="183">
        <f>SUM(T234:T268)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76" t="s">
        <v>87</v>
      </c>
      <c r="AT233" s="184" t="s">
        <v>79</v>
      </c>
      <c r="AU233" s="184" t="s">
        <v>87</v>
      </c>
      <c r="AY233" s="176" t="s">
        <v>205</v>
      </c>
      <c r="BK233" s="185">
        <f>SUM(BK234:BK268)</f>
        <v>0</v>
      </c>
    </row>
    <row r="234" s="2" customFormat="1" ht="16.5" customHeight="1">
      <c r="A234" s="38"/>
      <c r="B234" s="188"/>
      <c r="C234" s="189" t="s">
        <v>423</v>
      </c>
      <c r="D234" s="189" t="s">
        <v>207</v>
      </c>
      <c r="E234" s="190" t="s">
        <v>3202</v>
      </c>
      <c r="F234" s="191" t="s">
        <v>3203</v>
      </c>
      <c r="G234" s="192" t="s">
        <v>265</v>
      </c>
      <c r="H234" s="193">
        <v>2.6000000000000001</v>
      </c>
      <c r="I234" s="194"/>
      <c r="J234" s="193">
        <f>ROUND(I234*H234,3)</f>
        <v>0</v>
      </c>
      <c r="K234" s="195"/>
      <c r="L234" s="39"/>
      <c r="M234" s="196" t="s">
        <v>1</v>
      </c>
      <c r="N234" s="197" t="s">
        <v>46</v>
      </c>
      <c r="O234" s="82"/>
      <c r="P234" s="198">
        <f>O234*H234</f>
        <v>0</v>
      </c>
      <c r="Q234" s="198">
        <v>0.112</v>
      </c>
      <c r="R234" s="198">
        <f>Q234*H234</f>
        <v>0.29120000000000001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211</v>
      </c>
      <c r="AT234" s="200" t="s">
        <v>207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211</v>
      </c>
      <c r="BM234" s="200" t="s">
        <v>3204</v>
      </c>
    </row>
    <row r="235" s="2" customFormat="1" ht="24.15" customHeight="1">
      <c r="A235" s="38"/>
      <c r="B235" s="188"/>
      <c r="C235" s="189" t="s">
        <v>443</v>
      </c>
      <c r="D235" s="189" t="s">
        <v>207</v>
      </c>
      <c r="E235" s="190" t="s">
        <v>3205</v>
      </c>
      <c r="F235" s="191" t="s">
        <v>3206</v>
      </c>
      <c r="G235" s="192" t="s">
        <v>265</v>
      </c>
      <c r="H235" s="193">
        <v>2.6000000000000001</v>
      </c>
      <c r="I235" s="194"/>
      <c r="J235" s="193">
        <f>ROUND(I235*H235,3)</f>
        <v>0</v>
      </c>
      <c r="K235" s="195"/>
      <c r="L235" s="39"/>
      <c r="M235" s="196" t="s">
        <v>1</v>
      </c>
      <c r="N235" s="197" t="s">
        <v>46</v>
      </c>
      <c r="O235" s="82"/>
      <c r="P235" s="198">
        <f>O235*H235</f>
        <v>0</v>
      </c>
      <c r="Q235" s="198">
        <v>0.112</v>
      </c>
      <c r="R235" s="198">
        <f>Q235*H235</f>
        <v>0.29120000000000001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211</v>
      </c>
      <c r="AT235" s="200" t="s">
        <v>207</v>
      </c>
      <c r="AU235" s="200" t="s">
        <v>91</v>
      </c>
      <c r="AY235" s="19" t="s">
        <v>205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91</v>
      </c>
      <c r="BK235" s="202">
        <f>ROUND(I235*H235,3)</f>
        <v>0</v>
      </c>
      <c r="BL235" s="19" t="s">
        <v>211</v>
      </c>
      <c r="BM235" s="200" t="s">
        <v>3207</v>
      </c>
    </row>
    <row r="236" s="2" customFormat="1" ht="24.15" customHeight="1">
      <c r="A236" s="38"/>
      <c r="B236" s="188"/>
      <c r="C236" s="189" t="s">
        <v>461</v>
      </c>
      <c r="D236" s="189" t="s">
        <v>207</v>
      </c>
      <c r="E236" s="190" t="s">
        <v>3208</v>
      </c>
      <c r="F236" s="191" t="s">
        <v>3209</v>
      </c>
      <c r="G236" s="192" t="s">
        <v>265</v>
      </c>
      <c r="H236" s="193">
        <v>2.6000000000000001</v>
      </c>
      <c r="I236" s="194"/>
      <c r="J236" s="193">
        <f>ROUND(I236*H236,3)</f>
        <v>0</v>
      </c>
      <c r="K236" s="195"/>
      <c r="L236" s="39"/>
      <c r="M236" s="196" t="s">
        <v>1</v>
      </c>
      <c r="N236" s="197" t="s">
        <v>46</v>
      </c>
      <c r="O236" s="82"/>
      <c r="P236" s="198">
        <f>O236*H236</f>
        <v>0</v>
      </c>
      <c r="Q236" s="198">
        <v>0.112</v>
      </c>
      <c r="R236" s="198">
        <f>Q236*H236</f>
        <v>0.29120000000000001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211</v>
      </c>
      <c r="AT236" s="200" t="s">
        <v>207</v>
      </c>
      <c r="AU236" s="200" t="s">
        <v>91</v>
      </c>
      <c r="AY236" s="19" t="s">
        <v>205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91</v>
      </c>
      <c r="BK236" s="202">
        <f>ROUND(I236*H236,3)</f>
        <v>0</v>
      </c>
      <c r="BL236" s="19" t="s">
        <v>211</v>
      </c>
      <c r="BM236" s="200" t="s">
        <v>3210</v>
      </c>
    </row>
    <row r="237" s="2" customFormat="1" ht="24.15" customHeight="1">
      <c r="A237" s="38"/>
      <c r="B237" s="188"/>
      <c r="C237" s="189" t="s">
        <v>465</v>
      </c>
      <c r="D237" s="189" t="s">
        <v>207</v>
      </c>
      <c r="E237" s="190" t="s">
        <v>3211</v>
      </c>
      <c r="F237" s="191" t="s">
        <v>3212</v>
      </c>
      <c r="G237" s="192" t="s">
        <v>265</v>
      </c>
      <c r="H237" s="193">
        <v>1.3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46</v>
      </c>
      <c r="O237" s="82"/>
      <c r="P237" s="198">
        <f>O237*H237</f>
        <v>0</v>
      </c>
      <c r="Q237" s="198">
        <v>0.112</v>
      </c>
      <c r="R237" s="198">
        <f>Q237*H237</f>
        <v>0.14560000000000001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211</v>
      </c>
      <c r="AT237" s="200" t="s">
        <v>207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211</v>
      </c>
      <c r="BM237" s="200" t="s">
        <v>3213</v>
      </c>
    </row>
    <row r="238" s="2" customFormat="1" ht="33" customHeight="1">
      <c r="A238" s="38"/>
      <c r="B238" s="188"/>
      <c r="C238" s="189" t="s">
        <v>470</v>
      </c>
      <c r="D238" s="189" t="s">
        <v>207</v>
      </c>
      <c r="E238" s="190" t="s">
        <v>3214</v>
      </c>
      <c r="F238" s="191" t="s">
        <v>3215</v>
      </c>
      <c r="G238" s="192" t="s">
        <v>265</v>
      </c>
      <c r="H238" s="193">
        <v>102.2</v>
      </c>
      <c r="I238" s="194"/>
      <c r="J238" s="193">
        <f>ROUND(I238*H238,3)</f>
        <v>0</v>
      </c>
      <c r="K238" s="195"/>
      <c r="L238" s="39"/>
      <c r="M238" s="196" t="s">
        <v>1</v>
      </c>
      <c r="N238" s="197" t="s">
        <v>46</v>
      </c>
      <c r="O238" s="82"/>
      <c r="P238" s="198">
        <f>O238*H238</f>
        <v>0</v>
      </c>
      <c r="Q238" s="198">
        <v>0.2024</v>
      </c>
      <c r="R238" s="198">
        <f>Q238*H238</f>
        <v>20.685279999999999</v>
      </c>
      <c r="S238" s="198">
        <v>0</v>
      </c>
      <c r="T238" s="19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0" t="s">
        <v>211</v>
      </c>
      <c r="AT238" s="200" t="s">
        <v>207</v>
      </c>
      <c r="AU238" s="200" t="s">
        <v>91</v>
      </c>
      <c r="AY238" s="19" t="s">
        <v>205</v>
      </c>
      <c r="BE238" s="201">
        <f>IF(N238="základná",J238,0)</f>
        <v>0</v>
      </c>
      <c r="BF238" s="201">
        <f>IF(N238="znížená",J238,0)</f>
        <v>0</v>
      </c>
      <c r="BG238" s="201">
        <f>IF(N238="zákl. prenesená",J238,0)</f>
        <v>0</v>
      </c>
      <c r="BH238" s="201">
        <f>IF(N238="zníž. prenesená",J238,0)</f>
        <v>0</v>
      </c>
      <c r="BI238" s="201">
        <f>IF(N238="nulová",J238,0)</f>
        <v>0</v>
      </c>
      <c r="BJ238" s="19" t="s">
        <v>91</v>
      </c>
      <c r="BK238" s="202">
        <f>ROUND(I238*H238,3)</f>
        <v>0</v>
      </c>
      <c r="BL238" s="19" t="s">
        <v>211</v>
      </c>
      <c r="BM238" s="200" t="s">
        <v>3216</v>
      </c>
    </row>
    <row r="239" s="14" customFormat="1">
      <c r="A239" s="14"/>
      <c r="B239" s="211"/>
      <c r="C239" s="14"/>
      <c r="D239" s="204" t="s">
        <v>213</v>
      </c>
      <c r="E239" s="212" t="s">
        <v>1</v>
      </c>
      <c r="F239" s="213" t="s">
        <v>3105</v>
      </c>
      <c r="G239" s="14"/>
      <c r="H239" s="214">
        <v>82.959999999999994</v>
      </c>
      <c r="I239" s="215"/>
      <c r="J239" s="14"/>
      <c r="K239" s="14"/>
      <c r="L239" s="211"/>
      <c r="M239" s="216"/>
      <c r="N239" s="217"/>
      <c r="O239" s="217"/>
      <c r="P239" s="217"/>
      <c r="Q239" s="217"/>
      <c r="R239" s="217"/>
      <c r="S239" s="217"/>
      <c r="T239" s="21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2" t="s">
        <v>213</v>
      </c>
      <c r="AU239" s="212" t="s">
        <v>91</v>
      </c>
      <c r="AV239" s="14" t="s">
        <v>91</v>
      </c>
      <c r="AW239" s="14" t="s">
        <v>33</v>
      </c>
      <c r="AX239" s="14" t="s">
        <v>80</v>
      </c>
      <c r="AY239" s="212" t="s">
        <v>205</v>
      </c>
    </row>
    <row r="240" s="14" customFormat="1">
      <c r="A240" s="14"/>
      <c r="B240" s="211"/>
      <c r="C240" s="14"/>
      <c r="D240" s="204" t="s">
        <v>213</v>
      </c>
      <c r="E240" s="212" t="s">
        <v>1</v>
      </c>
      <c r="F240" s="213" t="s">
        <v>3191</v>
      </c>
      <c r="G240" s="14"/>
      <c r="H240" s="214">
        <v>19.239999999999998</v>
      </c>
      <c r="I240" s="215"/>
      <c r="J240" s="14"/>
      <c r="K240" s="14"/>
      <c r="L240" s="211"/>
      <c r="M240" s="216"/>
      <c r="N240" s="217"/>
      <c r="O240" s="217"/>
      <c r="P240" s="217"/>
      <c r="Q240" s="217"/>
      <c r="R240" s="217"/>
      <c r="S240" s="217"/>
      <c r="T240" s="21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12" t="s">
        <v>213</v>
      </c>
      <c r="AU240" s="212" t="s">
        <v>91</v>
      </c>
      <c r="AV240" s="14" t="s">
        <v>91</v>
      </c>
      <c r="AW240" s="14" t="s">
        <v>33</v>
      </c>
      <c r="AX240" s="14" t="s">
        <v>80</v>
      </c>
      <c r="AY240" s="212" t="s">
        <v>205</v>
      </c>
    </row>
    <row r="241" s="15" customFormat="1">
      <c r="A241" s="15"/>
      <c r="B241" s="219"/>
      <c r="C241" s="15"/>
      <c r="D241" s="204" t="s">
        <v>213</v>
      </c>
      <c r="E241" s="220" t="s">
        <v>1</v>
      </c>
      <c r="F241" s="221" t="s">
        <v>216</v>
      </c>
      <c r="G241" s="15"/>
      <c r="H241" s="222">
        <v>102.19999999999999</v>
      </c>
      <c r="I241" s="223"/>
      <c r="J241" s="15"/>
      <c r="K241" s="15"/>
      <c r="L241" s="219"/>
      <c r="M241" s="224"/>
      <c r="N241" s="225"/>
      <c r="O241" s="225"/>
      <c r="P241" s="225"/>
      <c r="Q241" s="225"/>
      <c r="R241" s="225"/>
      <c r="S241" s="225"/>
      <c r="T241" s="22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20" t="s">
        <v>213</v>
      </c>
      <c r="AU241" s="220" t="s">
        <v>91</v>
      </c>
      <c r="AV241" s="15" t="s">
        <v>211</v>
      </c>
      <c r="AW241" s="15" t="s">
        <v>33</v>
      </c>
      <c r="AX241" s="15" t="s">
        <v>87</v>
      </c>
      <c r="AY241" s="220" t="s">
        <v>205</v>
      </c>
    </row>
    <row r="242" s="2" customFormat="1" ht="33" customHeight="1">
      <c r="A242" s="38"/>
      <c r="B242" s="188"/>
      <c r="C242" s="189" t="s">
        <v>476</v>
      </c>
      <c r="D242" s="189" t="s">
        <v>207</v>
      </c>
      <c r="E242" s="190" t="s">
        <v>3217</v>
      </c>
      <c r="F242" s="191" t="s">
        <v>3218</v>
      </c>
      <c r="G242" s="192" t="s">
        <v>265</v>
      </c>
      <c r="H242" s="193">
        <v>71.549999999999997</v>
      </c>
      <c r="I242" s="194"/>
      <c r="J242" s="193">
        <f>ROUND(I242*H242,3)</f>
        <v>0</v>
      </c>
      <c r="K242" s="195"/>
      <c r="L242" s="39"/>
      <c r="M242" s="196" t="s">
        <v>1</v>
      </c>
      <c r="N242" s="197" t="s">
        <v>46</v>
      </c>
      <c r="O242" s="82"/>
      <c r="P242" s="198">
        <f>O242*H242</f>
        <v>0</v>
      </c>
      <c r="Q242" s="198">
        <v>0.29160000000000003</v>
      </c>
      <c r="R242" s="198">
        <f>Q242*H242</f>
        <v>20.863980000000002</v>
      </c>
      <c r="S242" s="198">
        <v>0</v>
      </c>
      <c r="T242" s="199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0" t="s">
        <v>211</v>
      </c>
      <c r="AT242" s="200" t="s">
        <v>207</v>
      </c>
      <c r="AU242" s="200" t="s">
        <v>91</v>
      </c>
      <c r="AY242" s="19" t="s">
        <v>205</v>
      </c>
      <c r="BE242" s="201">
        <f>IF(N242="základná",J242,0)</f>
        <v>0</v>
      </c>
      <c r="BF242" s="201">
        <f>IF(N242="znížená",J242,0)</f>
        <v>0</v>
      </c>
      <c r="BG242" s="201">
        <f>IF(N242="zákl. prenesená",J242,0)</f>
        <v>0</v>
      </c>
      <c r="BH242" s="201">
        <f>IF(N242="zníž. prenesená",J242,0)</f>
        <v>0</v>
      </c>
      <c r="BI242" s="201">
        <f>IF(N242="nulová",J242,0)</f>
        <v>0</v>
      </c>
      <c r="BJ242" s="19" t="s">
        <v>91</v>
      </c>
      <c r="BK242" s="202">
        <f>ROUND(I242*H242,3)</f>
        <v>0</v>
      </c>
      <c r="BL242" s="19" t="s">
        <v>211</v>
      </c>
      <c r="BM242" s="200" t="s">
        <v>3219</v>
      </c>
    </row>
    <row r="243" s="14" customFormat="1">
      <c r="A243" s="14"/>
      <c r="B243" s="211"/>
      <c r="C243" s="14"/>
      <c r="D243" s="204" t="s">
        <v>213</v>
      </c>
      <c r="E243" s="212" t="s">
        <v>1</v>
      </c>
      <c r="F243" s="213" t="s">
        <v>3104</v>
      </c>
      <c r="G243" s="14"/>
      <c r="H243" s="214">
        <v>56.600000000000001</v>
      </c>
      <c r="I243" s="215"/>
      <c r="J243" s="14"/>
      <c r="K243" s="14"/>
      <c r="L243" s="211"/>
      <c r="M243" s="216"/>
      <c r="N243" s="217"/>
      <c r="O243" s="217"/>
      <c r="P243" s="217"/>
      <c r="Q243" s="217"/>
      <c r="R243" s="217"/>
      <c r="S243" s="217"/>
      <c r="T243" s="21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2" t="s">
        <v>213</v>
      </c>
      <c r="AU243" s="212" t="s">
        <v>91</v>
      </c>
      <c r="AV243" s="14" t="s">
        <v>91</v>
      </c>
      <c r="AW243" s="14" t="s">
        <v>33</v>
      </c>
      <c r="AX243" s="14" t="s">
        <v>80</v>
      </c>
      <c r="AY243" s="212" t="s">
        <v>205</v>
      </c>
    </row>
    <row r="244" s="14" customFormat="1">
      <c r="A244" s="14"/>
      <c r="B244" s="211"/>
      <c r="C244" s="14"/>
      <c r="D244" s="204" t="s">
        <v>213</v>
      </c>
      <c r="E244" s="212" t="s">
        <v>1</v>
      </c>
      <c r="F244" s="213" t="s">
        <v>3106</v>
      </c>
      <c r="G244" s="14"/>
      <c r="H244" s="214">
        <v>9.0999999999999996</v>
      </c>
      <c r="I244" s="215"/>
      <c r="J244" s="14"/>
      <c r="K244" s="14"/>
      <c r="L244" s="211"/>
      <c r="M244" s="216"/>
      <c r="N244" s="217"/>
      <c r="O244" s="217"/>
      <c r="P244" s="217"/>
      <c r="Q244" s="217"/>
      <c r="R244" s="217"/>
      <c r="S244" s="217"/>
      <c r="T244" s="21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12" t="s">
        <v>213</v>
      </c>
      <c r="AU244" s="212" t="s">
        <v>91</v>
      </c>
      <c r="AV244" s="14" t="s">
        <v>91</v>
      </c>
      <c r="AW244" s="14" t="s">
        <v>33</v>
      </c>
      <c r="AX244" s="14" t="s">
        <v>80</v>
      </c>
      <c r="AY244" s="212" t="s">
        <v>205</v>
      </c>
    </row>
    <row r="245" s="14" customFormat="1">
      <c r="A245" s="14"/>
      <c r="B245" s="211"/>
      <c r="C245" s="14"/>
      <c r="D245" s="204" t="s">
        <v>213</v>
      </c>
      <c r="E245" s="212" t="s">
        <v>1</v>
      </c>
      <c r="F245" s="213" t="s">
        <v>3157</v>
      </c>
      <c r="G245" s="14"/>
      <c r="H245" s="214">
        <v>5.8499999999999996</v>
      </c>
      <c r="I245" s="215"/>
      <c r="J245" s="14"/>
      <c r="K245" s="14"/>
      <c r="L245" s="211"/>
      <c r="M245" s="216"/>
      <c r="N245" s="217"/>
      <c r="O245" s="217"/>
      <c r="P245" s="217"/>
      <c r="Q245" s="217"/>
      <c r="R245" s="217"/>
      <c r="S245" s="217"/>
      <c r="T245" s="21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2" t="s">
        <v>213</v>
      </c>
      <c r="AU245" s="212" t="s">
        <v>91</v>
      </c>
      <c r="AV245" s="14" t="s">
        <v>91</v>
      </c>
      <c r="AW245" s="14" t="s">
        <v>33</v>
      </c>
      <c r="AX245" s="14" t="s">
        <v>80</v>
      </c>
      <c r="AY245" s="212" t="s">
        <v>205</v>
      </c>
    </row>
    <row r="246" s="15" customFormat="1">
      <c r="A246" s="15"/>
      <c r="B246" s="219"/>
      <c r="C246" s="15"/>
      <c r="D246" s="204" t="s">
        <v>213</v>
      </c>
      <c r="E246" s="220" t="s">
        <v>1</v>
      </c>
      <c r="F246" s="221" t="s">
        <v>216</v>
      </c>
      <c r="G246" s="15"/>
      <c r="H246" s="222">
        <v>71.549999999999997</v>
      </c>
      <c r="I246" s="223"/>
      <c r="J246" s="15"/>
      <c r="K246" s="15"/>
      <c r="L246" s="219"/>
      <c r="M246" s="224"/>
      <c r="N246" s="225"/>
      <c r="O246" s="225"/>
      <c r="P246" s="225"/>
      <c r="Q246" s="225"/>
      <c r="R246" s="225"/>
      <c r="S246" s="225"/>
      <c r="T246" s="226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20" t="s">
        <v>213</v>
      </c>
      <c r="AU246" s="220" t="s">
        <v>91</v>
      </c>
      <c r="AV246" s="15" t="s">
        <v>211</v>
      </c>
      <c r="AW246" s="15" t="s">
        <v>33</v>
      </c>
      <c r="AX246" s="15" t="s">
        <v>87</v>
      </c>
      <c r="AY246" s="220" t="s">
        <v>205</v>
      </c>
    </row>
    <row r="247" s="2" customFormat="1" ht="24.15" customHeight="1">
      <c r="A247" s="38"/>
      <c r="B247" s="188"/>
      <c r="C247" s="189" t="s">
        <v>483</v>
      </c>
      <c r="D247" s="189" t="s">
        <v>207</v>
      </c>
      <c r="E247" s="190" t="s">
        <v>3031</v>
      </c>
      <c r="F247" s="191" t="s">
        <v>3032</v>
      </c>
      <c r="G247" s="192" t="s">
        <v>265</v>
      </c>
      <c r="H247" s="193">
        <v>62.450000000000003</v>
      </c>
      <c r="I247" s="194"/>
      <c r="J247" s="193">
        <f>ROUND(I247*H247,3)</f>
        <v>0</v>
      </c>
      <c r="K247" s="195"/>
      <c r="L247" s="39"/>
      <c r="M247" s="196" t="s">
        <v>1</v>
      </c>
      <c r="N247" s="197" t="s">
        <v>46</v>
      </c>
      <c r="O247" s="82"/>
      <c r="P247" s="198">
        <f>O247*H247</f>
        <v>0</v>
      </c>
      <c r="Q247" s="198">
        <v>0.098199999999999996</v>
      </c>
      <c r="R247" s="198">
        <f>Q247*H247</f>
        <v>6.1325900000000004</v>
      </c>
      <c r="S247" s="198">
        <v>0</v>
      </c>
      <c r="T247" s="199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00" t="s">
        <v>211</v>
      </c>
      <c r="AT247" s="200" t="s">
        <v>207</v>
      </c>
      <c r="AU247" s="200" t="s">
        <v>91</v>
      </c>
      <c r="AY247" s="19" t="s">
        <v>205</v>
      </c>
      <c r="BE247" s="201">
        <f>IF(N247="základná",J247,0)</f>
        <v>0</v>
      </c>
      <c r="BF247" s="201">
        <f>IF(N247="znížená",J247,0)</f>
        <v>0</v>
      </c>
      <c r="BG247" s="201">
        <f>IF(N247="zákl. prenesená",J247,0)</f>
        <v>0</v>
      </c>
      <c r="BH247" s="201">
        <f>IF(N247="zníž. prenesená",J247,0)</f>
        <v>0</v>
      </c>
      <c r="BI247" s="201">
        <f>IF(N247="nulová",J247,0)</f>
        <v>0</v>
      </c>
      <c r="BJ247" s="19" t="s">
        <v>91</v>
      </c>
      <c r="BK247" s="202">
        <f>ROUND(I247*H247,3)</f>
        <v>0</v>
      </c>
      <c r="BL247" s="19" t="s">
        <v>211</v>
      </c>
      <c r="BM247" s="200" t="s">
        <v>3220</v>
      </c>
    </row>
    <row r="248" s="14" customFormat="1">
      <c r="A248" s="14"/>
      <c r="B248" s="211"/>
      <c r="C248" s="14"/>
      <c r="D248" s="204" t="s">
        <v>213</v>
      </c>
      <c r="E248" s="212" t="s">
        <v>1</v>
      </c>
      <c r="F248" s="213" t="s">
        <v>3104</v>
      </c>
      <c r="G248" s="14"/>
      <c r="H248" s="214">
        <v>56.600000000000001</v>
      </c>
      <c r="I248" s="215"/>
      <c r="J248" s="14"/>
      <c r="K248" s="14"/>
      <c r="L248" s="211"/>
      <c r="M248" s="216"/>
      <c r="N248" s="217"/>
      <c r="O248" s="217"/>
      <c r="P248" s="217"/>
      <c r="Q248" s="217"/>
      <c r="R248" s="217"/>
      <c r="S248" s="217"/>
      <c r="T248" s="21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12" t="s">
        <v>213</v>
      </c>
      <c r="AU248" s="212" t="s">
        <v>91</v>
      </c>
      <c r="AV248" s="14" t="s">
        <v>91</v>
      </c>
      <c r="AW248" s="14" t="s">
        <v>33</v>
      </c>
      <c r="AX248" s="14" t="s">
        <v>80</v>
      </c>
      <c r="AY248" s="212" t="s">
        <v>205</v>
      </c>
    </row>
    <row r="249" s="14" customFormat="1">
      <c r="A249" s="14"/>
      <c r="B249" s="211"/>
      <c r="C249" s="14"/>
      <c r="D249" s="204" t="s">
        <v>213</v>
      </c>
      <c r="E249" s="212" t="s">
        <v>1</v>
      </c>
      <c r="F249" s="213" t="s">
        <v>3157</v>
      </c>
      <c r="G249" s="14"/>
      <c r="H249" s="214">
        <v>5.8499999999999996</v>
      </c>
      <c r="I249" s="215"/>
      <c r="J249" s="14"/>
      <c r="K249" s="14"/>
      <c r="L249" s="211"/>
      <c r="M249" s="216"/>
      <c r="N249" s="217"/>
      <c r="O249" s="217"/>
      <c r="P249" s="217"/>
      <c r="Q249" s="217"/>
      <c r="R249" s="217"/>
      <c r="S249" s="217"/>
      <c r="T249" s="21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12" t="s">
        <v>213</v>
      </c>
      <c r="AU249" s="212" t="s">
        <v>91</v>
      </c>
      <c r="AV249" s="14" t="s">
        <v>91</v>
      </c>
      <c r="AW249" s="14" t="s">
        <v>33</v>
      </c>
      <c r="AX249" s="14" t="s">
        <v>80</v>
      </c>
      <c r="AY249" s="212" t="s">
        <v>205</v>
      </c>
    </row>
    <row r="250" s="15" customFormat="1">
      <c r="A250" s="15"/>
      <c r="B250" s="219"/>
      <c r="C250" s="15"/>
      <c r="D250" s="204" t="s">
        <v>213</v>
      </c>
      <c r="E250" s="220" t="s">
        <v>1</v>
      </c>
      <c r="F250" s="221" t="s">
        <v>216</v>
      </c>
      <c r="G250" s="15"/>
      <c r="H250" s="222">
        <v>62.450000000000003</v>
      </c>
      <c r="I250" s="223"/>
      <c r="J250" s="15"/>
      <c r="K250" s="15"/>
      <c r="L250" s="219"/>
      <c r="M250" s="224"/>
      <c r="N250" s="225"/>
      <c r="O250" s="225"/>
      <c r="P250" s="225"/>
      <c r="Q250" s="225"/>
      <c r="R250" s="225"/>
      <c r="S250" s="225"/>
      <c r="T250" s="22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20" t="s">
        <v>213</v>
      </c>
      <c r="AU250" s="220" t="s">
        <v>91</v>
      </c>
      <c r="AV250" s="15" t="s">
        <v>211</v>
      </c>
      <c r="AW250" s="15" t="s">
        <v>33</v>
      </c>
      <c r="AX250" s="15" t="s">
        <v>87</v>
      </c>
      <c r="AY250" s="220" t="s">
        <v>205</v>
      </c>
    </row>
    <row r="251" s="2" customFormat="1" ht="24.15" customHeight="1">
      <c r="A251" s="38"/>
      <c r="B251" s="188"/>
      <c r="C251" s="189" t="s">
        <v>489</v>
      </c>
      <c r="D251" s="189" t="s">
        <v>207</v>
      </c>
      <c r="E251" s="190" t="s">
        <v>3221</v>
      </c>
      <c r="F251" s="191" t="s">
        <v>3222</v>
      </c>
      <c r="G251" s="192" t="s">
        <v>265</v>
      </c>
      <c r="H251" s="193">
        <v>84.730000000000004</v>
      </c>
      <c r="I251" s="194"/>
      <c r="J251" s="193">
        <f>ROUND(I251*H251,3)</f>
        <v>0</v>
      </c>
      <c r="K251" s="195"/>
      <c r="L251" s="39"/>
      <c r="M251" s="196" t="s">
        <v>1</v>
      </c>
      <c r="N251" s="197" t="s">
        <v>46</v>
      </c>
      <c r="O251" s="82"/>
      <c r="P251" s="198">
        <f>O251*H251</f>
        <v>0</v>
      </c>
      <c r="Q251" s="198">
        <v>0.18906999999999999</v>
      </c>
      <c r="R251" s="198">
        <f>Q251*H251</f>
        <v>16.019901099999998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211</v>
      </c>
      <c r="AT251" s="200" t="s">
        <v>207</v>
      </c>
      <c r="AU251" s="200" t="s">
        <v>91</v>
      </c>
      <c r="AY251" s="19" t="s">
        <v>205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91</v>
      </c>
      <c r="BK251" s="202">
        <f>ROUND(I251*H251,3)</f>
        <v>0</v>
      </c>
      <c r="BL251" s="19" t="s">
        <v>211</v>
      </c>
      <c r="BM251" s="200" t="s">
        <v>3223</v>
      </c>
    </row>
    <row r="252" s="14" customFormat="1">
      <c r="A252" s="14"/>
      <c r="B252" s="211"/>
      <c r="C252" s="14"/>
      <c r="D252" s="204" t="s">
        <v>213</v>
      </c>
      <c r="E252" s="212" t="s">
        <v>1</v>
      </c>
      <c r="F252" s="213" t="s">
        <v>3155</v>
      </c>
      <c r="G252" s="14"/>
      <c r="H252" s="214">
        <v>53.969999999999999</v>
      </c>
      <c r="I252" s="215"/>
      <c r="J252" s="14"/>
      <c r="K252" s="14"/>
      <c r="L252" s="211"/>
      <c r="M252" s="216"/>
      <c r="N252" s="217"/>
      <c r="O252" s="217"/>
      <c r="P252" s="217"/>
      <c r="Q252" s="217"/>
      <c r="R252" s="217"/>
      <c r="S252" s="217"/>
      <c r="T252" s="21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2" t="s">
        <v>213</v>
      </c>
      <c r="AU252" s="212" t="s">
        <v>91</v>
      </c>
      <c r="AV252" s="14" t="s">
        <v>91</v>
      </c>
      <c r="AW252" s="14" t="s">
        <v>33</v>
      </c>
      <c r="AX252" s="14" t="s">
        <v>80</v>
      </c>
      <c r="AY252" s="212" t="s">
        <v>205</v>
      </c>
    </row>
    <row r="253" s="14" customFormat="1">
      <c r="A253" s="14"/>
      <c r="B253" s="211"/>
      <c r="C253" s="14"/>
      <c r="D253" s="204" t="s">
        <v>213</v>
      </c>
      <c r="E253" s="212" t="s">
        <v>1</v>
      </c>
      <c r="F253" s="213" t="s">
        <v>3156</v>
      </c>
      <c r="G253" s="14"/>
      <c r="H253" s="214">
        <v>30.760000000000002</v>
      </c>
      <c r="I253" s="215"/>
      <c r="J253" s="14"/>
      <c r="K253" s="14"/>
      <c r="L253" s="211"/>
      <c r="M253" s="216"/>
      <c r="N253" s="217"/>
      <c r="O253" s="217"/>
      <c r="P253" s="217"/>
      <c r="Q253" s="217"/>
      <c r="R253" s="217"/>
      <c r="S253" s="217"/>
      <c r="T253" s="21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2" t="s">
        <v>213</v>
      </c>
      <c r="AU253" s="212" t="s">
        <v>91</v>
      </c>
      <c r="AV253" s="14" t="s">
        <v>91</v>
      </c>
      <c r="AW253" s="14" t="s">
        <v>33</v>
      </c>
      <c r="AX253" s="14" t="s">
        <v>80</v>
      </c>
      <c r="AY253" s="212" t="s">
        <v>205</v>
      </c>
    </row>
    <row r="254" s="15" customFormat="1">
      <c r="A254" s="15"/>
      <c r="B254" s="219"/>
      <c r="C254" s="15"/>
      <c r="D254" s="204" t="s">
        <v>213</v>
      </c>
      <c r="E254" s="220" t="s">
        <v>1</v>
      </c>
      <c r="F254" s="221" t="s">
        <v>216</v>
      </c>
      <c r="G254" s="15"/>
      <c r="H254" s="222">
        <v>84.730000000000004</v>
      </c>
      <c r="I254" s="223"/>
      <c r="J254" s="15"/>
      <c r="K254" s="15"/>
      <c r="L254" s="219"/>
      <c r="M254" s="224"/>
      <c r="N254" s="225"/>
      <c r="O254" s="225"/>
      <c r="P254" s="225"/>
      <c r="Q254" s="225"/>
      <c r="R254" s="225"/>
      <c r="S254" s="225"/>
      <c r="T254" s="22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20" t="s">
        <v>213</v>
      </c>
      <c r="AU254" s="220" t="s">
        <v>91</v>
      </c>
      <c r="AV254" s="15" t="s">
        <v>211</v>
      </c>
      <c r="AW254" s="15" t="s">
        <v>33</v>
      </c>
      <c r="AX254" s="15" t="s">
        <v>87</v>
      </c>
      <c r="AY254" s="220" t="s">
        <v>205</v>
      </c>
    </row>
    <row r="255" s="2" customFormat="1" ht="33" customHeight="1">
      <c r="A255" s="38"/>
      <c r="B255" s="188"/>
      <c r="C255" s="189" t="s">
        <v>495</v>
      </c>
      <c r="D255" s="189" t="s">
        <v>207</v>
      </c>
      <c r="E255" s="190" t="s">
        <v>3224</v>
      </c>
      <c r="F255" s="191" t="s">
        <v>3225</v>
      </c>
      <c r="G255" s="192" t="s">
        <v>265</v>
      </c>
      <c r="H255" s="193">
        <v>84.730000000000004</v>
      </c>
      <c r="I255" s="194"/>
      <c r="J255" s="193">
        <f>ROUND(I255*H255,3)</f>
        <v>0</v>
      </c>
      <c r="K255" s="195"/>
      <c r="L255" s="39"/>
      <c r="M255" s="196" t="s">
        <v>1</v>
      </c>
      <c r="N255" s="197" t="s">
        <v>46</v>
      </c>
      <c r="O255" s="82"/>
      <c r="P255" s="198">
        <f>O255*H255</f>
        <v>0</v>
      </c>
      <c r="Q255" s="198">
        <v>0.34223999999999999</v>
      </c>
      <c r="R255" s="198">
        <f>Q255*H255</f>
        <v>28.997995200000002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211</v>
      </c>
      <c r="AT255" s="200" t="s">
        <v>207</v>
      </c>
      <c r="AU255" s="200" t="s">
        <v>91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211</v>
      </c>
      <c r="BM255" s="200" t="s">
        <v>3226</v>
      </c>
    </row>
    <row r="256" s="14" customFormat="1">
      <c r="A256" s="14"/>
      <c r="B256" s="211"/>
      <c r="C256" s="14"/>
      <c r="D256" s="204" t="s">
        <v>213</v>
      </c>
      <c r="E256" s="212" t="s">
        <v>1</v>
      </c>
      <c r="F256" s="213" t="s">
        <v>3155</v>
      </c>
      <c r="G256" s="14"/>
      <c r="H256" s="214">
        <v>53.969999999999999</v>
      </c>
      <c r="I256" s="215"/>
      <c r="J256" s="14"/>
      <c r="K256" s="14"/>
      <c r="L256" s="211"/>
      <c r="M256" s="216"/>
      <c r="N256" s="217"/>
      <c r="O256" s="217"/>
      <c r="P256" s="217"/>
      <c r="Q256" s="217"/>
      <c r="R256" s="217"/>
      <c r="S256" s="217"/>
      <c r="T256" s="21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12" t="s">
        <v>213</v>
      </c>
      <c r="AU256" s="212" t="s">
        <v>91</v>
      </c>
      <c r="AV256" s="14" t="s">
        <v>91</v>
      </c>
      <c r="AW256" s="14" t="s">
        <v>33</v>
      </c>
      <c r="AX256" s="14" t="s">
        <v>80</v>
      </c>
      <c r="AY256" s="212" t="s">
        <v>205</v>
      </c>
    </row>
    <row r="257" s="14" customFormat="1">
      <c r="A257" s="14"/>
      <c r="B257" s="211"/>
      <c r="C257" s="14"/>
      <c r="D257" s="204" t="s">
        <v>213</v>
      </c>
      <c r="E257" s="212" t="s">
        <v>1</v>
      </c>
      <c r="F257" s="213" t="s">
        <v>3156</v>
      </c>
      <c r="G257" s="14"/>
      <c r="H257" s="214">
        <v>30.760000000000002</v>
      </c>
      <c r="I257" s="215"/>
      <c r="J257" s="14"/>
      <c r="K257" s="14"/>
      <c r="L257" s="211"/>
      <c r="M257" s="216"/>
      <c r="N257" s="217"/>
      <c r="O257" s="217"/>
      <c r="P257" s="217"/>
      <c r="Q257" s="217"/>
      <c r="R257" s="217"/>
      <c r="S257" s="217"/>
      <c r="T257" s="21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2" t="s">
        <v>213</v>
      </c>
      <c r="AU257" s="212" t="s">
        <v>91</v>
      </c>
      <c r="AV257" s="14" t="s">
        <v>91</v>
      </c>
      <c r="AW257" s="14" t="s">
        <v>33</v>
      </c>
      <c r="AX257" s="14" t="s">
        <v>80</v>
      </c>
      <c r="AY257" s="212" t="s">
        <v>205</v>
      </c>
    </row>
    <row r="258" s="15" customFormat="1">
      <c r="A258" s="15"/>
      <c r="B258" s="219"/>
      <c r="C258" s="15"/>
      <c r="D258" s="204" t="s">
        <v>213</v>
      </c>
      <c r="E258" s="220" t="s">
        <v>1</v>
      </c>
      <c r="F258" s="221" t="s">
        <v>216</v>
      </c>
      <c r="G258" s="15"/>
      <c r="H258" s="222">
        <v>84.730000000000004</v>
      </c>
      <c r="I258" s="223"/>
      <c r="J258" s="15"/>
      <c r="K258" s="15"/>
      <c r="L258" s="219"/>
      <c r="M258" s="224"/>
      <c r="N258" s="225"/>
      <c r="O258" s="225"/>
      <c r="P258" s="225"/>
      <c r="Q258" s="225"/>
      <c r="R258" s="225"/>
      <c r="S258" s="225"/>
      <c r="T258" s="226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20" t="s">
        <v>213</v>
      </c>
      <c r="AU258" s="220" t="s">
        <v>91</v>
      </c>
      <c r="AV258" s="15" t="s">
        <v>211</v>
      </c>
      <c r="AW258" s="15" t="s">
        <v>33</v>
      </c>
      <c r="AX258" s="15" t="s">
        <v>87</v>
      </c>
      <c r="AY258" s="220" t="s">
        <v>205</v>
      </c>
    </row>
    <row r="259" s="2" customFormat="1" ht="44.25" customHeight="1">
      <c r="A259" s="38"/>
      <c r="B259" s="188"/>
      <c r="C259" s="189" t="s">
        <v>500</v>
      </c>
      <c r="D259" s="189" t="s">
        <v>207</v>
      </c>
      <c r="E259" s="190" t="s">
        <v>3034</v>
      </c>
      <c r="F259" s="191" t="s">
        <v>3035</v>
      </c>
      <c r="G259" s="192" t="s">
        <v>265</v>
      </c>
      <c r="H259" s="193">
        <v>56.600000000000001</v>
      </c>
      <c r="I259" s="194"/>
      <c r="J259" s="193">
        <f>ROUND(I259*H259,3)</f>
        <v>0</v>
      </c>
      <c r="K259" s="195"/>
      <c r="L259" s="39"/>
      <c r="M259" s="196" t="s">
        <v>1</v>
      </c>
      <c r="N259" s="197" t="s">
        <v>46</v>
      </c>
      <c r="O259" s="82"/>
      <c r="P259" s="198">
        <f>O259*H259</f>
        <v>0</v>
      </c>
      <c r="Q259" s="198">
        <v>0.13800000000000001</v>
      </c>
      <c r="R259" s="198">
        <f>Q259*H259</f>
        <v>7.8108000000000004</v>
      </c>
      <c r="S259" s="198">
        <v>0</v>
      </c>
      <c r="T259" s="19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0" t="s">
        <v>211</v>
      </c>
      <c r="AT259" s="200" t="s">
        <v>207</v>
      </c>
      <c r="AU259" s="200" t="s">
        <v>91</v>
      </c>
      <c r="AY259" s="19" t="s">
        <v>205</v>
      </c>
      <c r="BE259" s="201">
        <f>IF(N259="základná",J259,0)</f>
        <v>0</v>
      </c>
      <c r="BF259" s="201">
        <f>IF(N259="znížená",J259,0)</f>
        <v>0</v>
      </c>
      <c r="BG259" s="201">
        <f>IF(N259="zákl. prenesená",J259,0)</f>
        <v>0</v>
      </c>
      <c r="BH259" s="201">
        <f>IF(N259="zníž. prenesená",J259,0)</f>
        <v>0</v>
      </c>
      <c r="BI259" s="201">
        <f>IF(N259="nulová",J259,0)</f>
        <v>0</v>
      </c>
      <c r="BJ259" s="19" t="s">
        <v>91</v>
      </c>
      <c r="BK259" s="202">
        <f>ROUND(I259*H259,3)</f>
        <v>0</v>
      </c>
      <c r="BL259" s="19" t="s">
        <v>211</v>
      </c>
      <c r="BM259" s="200" t="s">
        <v>3227</v>
      </c>
    </row>
    <row r="260" s="14" customFormat="1">
      <c r="A260" s="14"/>
      <c r="B260" s="211"/>
      <c r="C260" s="14"/>
      <c r="D260" s="204" t="s">
        <v>213</v>
      </c>
      <c r="E260" s="212" t="s">
        <v>1</v>
      </c>
      <c r="F260" s="213" t="s">
        <v>3104</v>
      </c>
      <c r="G260" s="14"/>
      <c r="H260" s="214">
        <v>56.600000000000001</v>
      </c>
      <c r="I260" s="215"/>
      <c r="J260" s="14"/>
      <c r="K260" s="14"/>
      <c r="L260" s="211"/>
      <c r="M260" s="216"/>
      <c r="N260" s="217"/>
      <c r="O260" s="217"/>
      <c r="P260" s="217"/>
      <c r="Q260" s="217"/>
      <c r="R260" s="217"/>
      <c r="S260" s="217"/>
      <c r="T260" s="21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12" t="s">
        <v>213</v>
      </c>
      <c r="AU260" s="212" t="s">
        <v>91</v>
      </c>
      <c r="AV260" s="14" t="s">
        <v>91</v>
      </c>
      <c r="AW260" s="14" t="s">
        <v>33</v>
      </c>
      <c r="AX260" s="14" t="s">
        <v>80</v>
      </c>
      <c r="AY260" s="212" t="s">
        <v>205</v>
      </c>
    </row>
    <row r="261" s="15" customFormat="1">
      <c r="A261" s="15"/>
      <c r="B261" s="219"/>
      <c r="C261" s="15"/>
      <c r="D261" s="204" t="s">
        <v>213</v>
      </c>
      <c r="E261" s="220" t="s">
        <v>1</v>
      </c>
      <c r="F261" s="221" t="s">
        <v>216</v>
      </c>
      <c r="G261" s="15"/>
      <c r="H261" s="222">
        <v>56.600000000000001</v>
      </c>
      <c r="I261" s="223"/>
      <c r="J261" s="15"/>
      <c r="K261" s="15"/>
      <c r="L261" s="219"/>
      <c r="M261" s="224"/>
      <c r="N261" s="225"/>
      <c r="O261" s="225"/>
      <c r="P261" s="225"/>
      <c r="Q261" s="225"/>
      <c r="R261" s="225"/>
      <c r="S261" s="225"/>
      <c r="T261" s="22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20" t="s">
        <v>213</v>
      </c>
      <c r="AU261" s="220" t="s">
        <v>91</v>
      </c>
      <c r="AV261" s="15" t="s">
        <v>211</v>
      </c>
      <c r="AW261" s="15" t="s">
        <v>33</v>
      </c>
      <c r="AX261" s="15" t="s">
        <v>87</v>
      </c>
      <c r="AY261" s="220" t="s">
        <v>205</v>
      </c>
    </row>
    <row r="262" s="2" customFormat="1" ht="24.15" customHeight="1">
      <c r="A262" s="38"/>
      <c r="B262" s="188"/>
      <c r="C262" s="227" t="s">
        <v>506</v>
      </c>
      <c r="D262" s="227" t="s">
        <v>276</v>
      </c>
      <c r="E262" s="228" t="s">
        <v>3044</v>
      </c>
      <c r="F262" s="229" t="s">
        <v>3045</v>
      </c>
      <c r="G262" s="230" t="s">
        <v>265</v>
      </c>
      <c r="H262" s="231">
        <v>57.731999999999999</v>
      </c>
      <c r="I262" s="232"/>
      <c r="J262" s="231">
        <f>ROUND(I262*H262,3)</f>
        <v>0</v>
      </c>
      <c r="K262" s="233"/>
      <c r="L262" s="234"/>
      <c r="M262" s="235" t="s">
        <v>1</v>
      </c>
      <c r="N262" s="236" t="s">
        <v>46</v>
      </c>
      <c r="O262" s="82"/>
      <c r="P262" s="198">
        <f>O262*H262</f>
        <v>0</v>
      </c>
      <c r="Q262" s="198">
        <v>0.184</v>
      </c>
      <c r="R262" s="198">
        <f>Q262*H262</f>
        <v>10.622688</v>
      </c>
      <c r="S262" s="198">
        <v>0</v>
      </c>
      <c r="T262" s="199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0" t="s">
        <v>254</v>
      </c>
      <c r="AT262" s="200" t="s">
        <v>276</v>
      </c>
      <c r="AU262" s="200" t="s">
        <v>91</v>
      </c>
      <c r="AY262" s="19" t="s">
        <v>205</v>
      </c>
      <c r="BE262" s="201">
        <f>IF(N262="základná",J262,0)</f>
        <v>0</v>
      </c>
      <c r="BF262" s="201">
        <f>IF(N262="znížená",J262,0)</f>
        <v>0</v>
      </c>
      <c r="BG262" s="201">
        <f>IF(N262="zákl. prenesená",J262,0)</f>
        <v>0</v>
      </c>
      <c r="BH262" s="201">
        <f>IF(N262="zníž. prenesená",J262,0)</f>
        <v>0</v>
      </c>
      <c r="BI262" s="201">
        <f>IF(N262="nulová",J262,0)</f>
        <v>0</v>
      </c>
      <c r="BJ262" s="19" t="s">
        <v>91</v>
      </c>
      <c r="BK262" s="202">
        <f>ROUND(I262*H262,3)</f>
        <v>0</v>
      </c>
      <c r="BL262" s="19" t="s">
        <v>211</v>
      </c>
      <c r="BM262" s="200" t="s">
        <v>3228</v>
      </c>
    </row>
    <row r="263" s="14" customFormat="1">
      <c r="A263" s="14"/>
      <c r="B263" s="211"/>
      <c r="C263" s="14"/>
      <c r="D263" s="204" t="s">
        <v>213</v>
      </c>
      <c r="E263" s="14"/>
      <c r="F263" s="213" t="s">
        <v>3229</v>
      </c>
      <c r="G263" s="14"/>
      <c r="H263" s="214">
        <v>57.731999999999999</v>
      </c>
      <c r="I263" s="215"/>
      <c r="J263" s="14"/>
      <c r="K263" s="14"/>
      <c r="L263" s="211"/>
      <c r="M263" s="216"/>
      <c r="N263" s="217"/>
      <c r="O263" s="217"/>
      <c r="P263" s="217"/>
      <c r="Q263" s="217"/>
      <c r="R263" s="217"/>
      <c r="S263" s="217"/>
      <c r="T263" s="21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12" t="s">
        <v>213</v>
      </c>
      <c r="AU263" s="212" t="s">
        <v>91</v>
      </c>
      <c r="AV263" s="14" t="s">
        <v>91</v>
      </c>
      <c r="AW263" s="14" t="s">
        <v>3</v>
      </c>
      <c r="AX263" s="14" t="s">
        <v>87</v>
      </c>
      <c r="AY263" s="212" t="s">
        <v>205</v>
      </c>
    </row>
    <row r="264" s="2" customFormat="1" ht="24.15" customHeight="1">
      <c r="A264" s="38"/>
      <c r="B264" s="188"/>
      <c r="C264" s="189" t="s">
        <v>513</v>
      </c>
      <c r="D264" s="189" t="s">
        <v>207</v>
      </c>
      <c r="E264" s="190" t="s">
        <v>3048</v>
      </c>
      <c r="F264" s="191" t="s">
        <v>3049</v>
      </c>
      <c r="G264" s="192" t="s">
        <v>265</v>
      </c>
      <c r="H264" s="193">
        <v>5.8499999999999996</v>
      </c>
      <c r="I264" s="194"/>
      <c r="J264" s="193">
        <f>ROUND(I264*H264,3)</f>
        <v>0</v>
      </c>
      <c r="K264" s="195"/>
      <c r="L264" s="39"/>
      <c r="M264" s="196" t="s">
        <v>1</v>
      </c>
      <c r="N264" s="197" t="s">
        <v>46</v>
      </c>
      <c r="O264" s="82"/>
      <c r="P264" s="198">
        <f>O264*H264</f>
        <v>0</v>
      </c>
      <c r="Q264" s="198">
        <v>0.083159999999999998</v>
      </c>
      <c r="R264" s="198">
        <f>Q264*H264</f>
        <v>0.48648599999999997</v>
      </c>
      <c r="S264" s="198">
        <v>0</v>
      </c>
      <c r="T264" s="199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0" t="s">
        <v>211</v>
      </c>
      <c r="AT264" s="200" t="s">
        <v>207</v>
      </c>
      <c r="AU264" s="200" t="s">
        <v>91</v>
      </c>
      <c r="AY264" s="19" t="s">
        <v>205</v>
      </c>
      <c r="BE264" s="201">
        <f>IF(N264="základná",J264,0)</f>
        <v>0</v>
      </c>
      <c r="BF264" s="201">
        <f>IF(N264="znížená",J264,0)</f>
        <v>0</v>
      </c>
      <c r="BG264" s="201">
        <f>IF(N264="zákl. prenesená",J264,0)</f>
        <v>0</v>
      </c>
      <c r="BH264" s="201">
        <f>IF(N264="zníž. prenesená",J264,0)</f>
        <v>0</v>
      </c>
      <c r="BI264" s="201">
        <f>IF(N264="nulová",J264,0)</f>
        <v>0</v>
      </c>
      <c r="BJ264" s="19" t="s">
        <v>91</v>
      </c>
      <c r="BK264" s="202">
        <f>ROUND(I264*H264,3)</f>
        <v>0</v>
      </c>
      <c r="BL264" s="19" t="s">
        <v>211</v>
      </c>
      <c r="BM264" s="200" t="s">
        <v>3230</v>
      </c>
    </row>
    <row r="265" s="14" customFormat="1">
      <c r="A265" s="14"/>
      <c r="B265" s="211"/>
      <c r="C265" s="14"/>
      <c r="D265" s="204" t="s">
        <v>213</v>
      </c>
      <c r="E265" s="212" t="s">
        <v>1</v>
      </c>
      <c r="F265" s="213" t="s">
        <v>3157</v>
      </c>
      <c r="G265" s="14"/>
      <c r="H265" s="214">
        <v>5.8499999999999996</v>
      </c>
      <c r="I265" s="215"/>
      <c r="J265" s="14"/>
      <c r="K265" s="14"/>
      <c r="L265" s="211"/>
      <c r="M265" s="216"/>
      <c r="N265" s="217"/>
      <c r="O265" s="217"/>
      <c r="P265" s="217"/>
      <c r="Q265" s="217"/>
      <c r="R265" s="217"/>
      <c r="S265" s="217"/>
      <c r="T265" s="21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2" t="s">
        <v>213</v>
      </c>
      <c r="AU265" s="212" t="s">
        <v>91</v>
      </c>
      <c r="AV265" s="14" t="s">
        <v>91</v>
      </c>
      <c r="AW265" s="14" t="s">
        <v>33</v>
      </c>
      <c r="AX265" s="14" t="s">
        <v>80</v>
      </c>
      <c r="AY265" s="212" t="s">
        <v>205</v>
      </c>
    </row>
    <row r="266" s="15" customFormat="1">
      <c r="A266" s="15"/>
      <c r="B266" s="219"/>
      <c r="C266" s="15"/>
      <c r="D266" s="204" t="s">
        <v>213</v>
      </c>
      <c r="E266" s="220" t="s">
        <v>1</v>
      </c>
      <c r="F266" s="221" t="s">
        <v>216</v>
      </c>
      <c r="G266" s="15"/>
      <c r="H266" s="222">
        <v>5.8499999999999996</v>
      </c>
      <c r="I266" s="223"/>
      <c r="J266" s="15"/>
      <c r="K266" s="15"/>
      <c r="L266" s="219"/>
      <c r="M266" s="224"/>
      <c r="N266" s="225"/>
      <c r="O266" s="225"/>
      <c r="P266" s="225"/>
      <c r="Q266" s="225"/>
      <c r="R266" s="225"/>
      <c r="S266" s="225"/>
      <c r="T266" s="22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20" t="s">
        <v>213</v>
      </c>
      <c r="AU266" s="220" t="s">
        <v>91</v>
      </c>
      <c r="AV266" s="15" t="s">
        <v>211</v>
      </c>
      <c r="AW266" s="15" t="s">
        <v>33</v>
      </c>
      <c r="AX266" s="15" t="s">
        <v>87</v>
      </c>
      <c r="AY266" s="220" t="s">
        <v>205</v>
      </c>
    </row>
    <row r="267" s="2" customFormat="1" ht="24.15" customHeight="1">
      <c r="A267" s="38"/>
      <c r="B267" s="188"/>
      <c r="C267" s="227" t="s">
        <v>517</v>
      </c>
      <c r="D267" s="227" t="s">
        <v>276</v>
      </c>
      <c r="E267" s="228" t="s">
        <v>3052</v>
      </c>
      <c r="F267" s="229" t="s">
        <v>3053</v>
      </c>
      <c r="G267" s="230" t="s">
        <v>348</v>
      </c>
      <c r="H267" s="231">
        <v>60.267000000000003</v>
      </c>
      <c r="I267" s="232"/>
      <c r="J267" s="231">
        <f>ROUND(I267*H267,3)</f>
        <v>0</v>
      </c>
      <c r="K267" s="233"/>
      <c r="L267" s="234"/>
      <c r="M267" s="235" t="s">
        <v>1</v>
      </c>
      <c r="N267" s="236" t="s">
        <v>46</v>
      </c>
      <c r="O267" s="82"/>
      <c r="P267" s="198">
        <f>O267*H267</f>
        <v>0</v>
      </c>
      <c r="Q267" s="198">
        <v>0.0033999999999999998</v>
      </c>
      <c r="R267" s="198">
        <f>Q267*H267</f>
        <v>0.2049078</v>
      </c>
      <c r="S267" s="198">
        <v>0</v>
      </c>
      <c r="T267" s="199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0" t="s">
        <v>254</v>
      </c>
      <c r="AT267" s="200" t="s">
        <v>276</v>
      </c>
      <c r="AU267" s="200" t="s">
        <v>91</v>
      </c>
      <c r="AY267" s="19" t="s">
        <v>205</v>
      </c>
      <c r="BE267" s="201">
        <f>IF(N267="základná",J267,0)</f>
        <v>0</v>
      </c>
      <c r="BF267" s="201">
        <f>IF(N267="znížená",J267,0)</f>
        <v>0</v>
      </c>
      <c r="BG267" s="201">
        <f>IF(N267="zákl. prenesená",J267,0)</f>
        <v>0</v>
      </c>
      <c r="BH267" s="201">
        <f>IF(N267="zníž. prenesená",J267,0)</f>
        <v>0</v>
      </c>
      <c r="BI267" s="201">
        <f>IF(N267="nulová",J267,0)</f>
        <v>0</v>
      </c>
      <c r="BJ267" s="19" t="s">
        <v>91</v>
      </c>
      <c r="BK267" s="202">
        <f>ROUND(I267*H267,3)</f>
        <v>0</v>
      </c>
      <c r="BL267" s="19" t="s">
        <v>211</v>
      </c>
      <c r="BM267" s="200" t="s">
        <v>3231</v>
      </c>
    </row>
    <row r="268" s="14" customFormat="1">
      <c r="A268" s="14"/>
      <c r="B268" s="211"/>
      <c r="C268" s="14"/>
      <c r="D268" s="204" t="s">
        <v>213</v>
      </c>
      <c r="E268" s="14"/>
      <c r="F268" s="213" t="s">
        <v>3232</v>
      </c>
      <c r="G268" s="14"/>
      <c r="H268" s="214">
        <v>60.267000000000003</v>
      </c>
      <c r="I268" s="215"/>
      <c r="J268" s="14"/>
      <c r="K268" s="14"/>
      <c r="L268" s="211"/>
      <c r="M268" s="216"/>
      <c r="N268" s="217"/>
      <c r="O268" s="217"/>
      <c r="P268" s="217"/>
      <c r="Q268" s="217"/>
      <c r="R268" s="217"/>
      <c r="S268" s="217"/>
      <c r="T268" s="21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2" t="s">
        <v>213</v>
      </c>
      <c r="AU268" s="212" t="s">
        <v>91</v>
      </c>
      <c r="AV268" s="14" t="s">
        <v>91</v>
      </c>
      <c r="AW268" s="14" t="s">
        <v>3</v>
      </c>
      <c r="AX268" s="14" t="s">
        <v>87</v>
      </c>
      <c r="AY268" s="212" t="s">
        <v>205</v>
      </c>
    </row>
    <row r="269" s="12" customFormat="1" ht="22.8" customHeight="1">
      <c r="A269" s="12"/>
      <c r="B269" s="175"/>
      <c r="C269" s="12"/>
      <c r="D269" s="176" t="s">
        <v>79</v>
      </c>
      <c r="E269" s="186" t="s">
        <v>258</v>
      </c>
      <c r="F269" s="186" t="s">
        <v>904</v>
      </c>
      <c r="G269" s="12"/>
      <c r="H269" s="12"/>
      <c r="I269" s="178"/>
      <c r="J269" s="187">
        <f>BK269</f>
        <v>0</v>
      </c>
      <c r="K269" s="12"/>
      <c r="L269" s="175"/>
      <c r="M269" s="180"/>
      <c r="N269" s="181"/>
      <c r="O269" s="181"/>
      <c r="P269" s="182">
        <f>SUM(P270:P295)</f>
        <v>0</v>
      </c>
      <c r="Q269" s="181"/>
      <c r="R269" s="182">
        <f>SUM(R270:R295)</f>
        <v>82.918234100000006</v>
      </c>
      <c r="S269" s="181"/>
      <c r="T269" s="183">
        <f>SUM(T270:T295)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6" t="s">
        <v>87</v>
      </c>
      <c r="AT269" s="184" t="s">
        <v>79</v>
      </c>
      <c r="AU269" s="184" t="s">
        <v>87</v>
      </c>
      <c r="AY269" s="176" t="s">
        <v>205</v>
      </c>
      <c r="BK269" s="185">
        <f>SUM(BK270:BK295)</f>
        <v>0</v>
      </c>
    </row>
    <row r="270" s="2" customFormat="1" ht="37.8" customHeight="1">
      <c r="A270" s="38"/>
      <c r="B270" s="188"/>
      <c r="C270" s="189" t="s">
        <v>521</v>
      </c>
      <c r="D270" s="189" t="s">
        <v>207</v>
      </c>
      <c r="E270" s="190" t="s">
        <v>3079</v>
      </c>
      <c r="F270" s="191" t="s">
        <v>3080</v>
      </c>
      <c r="G270" s="192" t="s">
        <v>284</v>
      </c>
      <c r="H270" s="193">
        <v>270.39800000000002</v>
      </c>
      <c r="I270" s="194"/>
      <c r="J270" s="193">
        <f>ROUND(I270*H270,3)</f>
        <v>0</v>
      </c>
      <c r="K270" s="195"/>
      <c r="L270" s="39"/>
      <c r="M270" s="196" t="s">
        <v>1</v>
      </c>
      <c r="N270" s="197" t="s">
        <v>46</v>
      </c>
      <c r="O270" s="82"/>
      <c r="P270" s="198">
        <f>O270*H270</f>
        <v>0</v>
      </c>
      <c r="Q270" s="198">
        <v>0.098530000000000006</v>
      </c>
      <c r="R270" s="198">
        <f>Q270*H270</f>
        <v>26.642314940000006</v>
      </c>
      <c r="S270" s="198">
        <v>0</v>
      </c>
      <c r="T270" s="199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0" t="s">
        <v>211</v>
      </c>
      <c r="AT270" s="200" t="s">
        <v>207</v>
      </c>
      <c r="AU270" s="200" t="s">
        <v>91</v>
      </c>
      <c r="AY270" s="19" t="s">
        <v>205</v>
      </c>
      <c r="BE270" s="201">
        <f>IF(N270="základná",J270,0)</f>
        <v>0</v>
      </c>
      <c r="BF270" s="201">
        <f>IF(N270="znížená",J270,0)</f>
        <v>0</v>
      </c>
      <c r="BG270" s="201">
        <f>IF(N270="zákl. prenesená",J270,0)</f>
        <v>0</v>
      </c>
      <c r="BH270" s="201">
        <f>IF(N270="zníž. prenesená",J270,0)</f>
        <v>0</v>
      </c>
      <c r="BI270" s="201">
        <f>IF(N270="nulová",J270,0)</f>
        <v>0</v>
      </c>
      <c r="BJ270" s="19" t="s">
        <v>91</v>
      </c>
      <c r="BK270" s="202">
        <f>ROUND(I270*H270,3)</f>
        <v>0</v>
      </c>
      <c r="BL270" s="19" t="s">
        <v>211</v>
      </c>
      <c r="BM270" s="200" t="s">
        <v>3233</v>
      </c>
    </row>
    <row r="271" s="14" customFormat="1">
      <c r="A271" s="14"/>
      <c r="B271" s="211"/>
      <c r="C271" s="14"/>
      <c r="D271" s="204" t="s">
        <v>213</v>
      </c>
      <c r="E271" s="212" t="s">
        <v>1</v>
      </c>
      <c r="F271" s="213" t="s">
        <v>3234</v>
      </c>
      <c r="G271" s="14"/>
      <c r="H271" s="214">
        <v>54.652999999999999</v>
      </c>
      <c r="I271" s="215"/>
      <c r="J271" s="14"/>
      <c r="K271" s="14"/>
      <c r="L271" s="211"/>
      <c r="M271" s="216"/>
      <c r="N271" s="217"/>
      <c r="O271" s="217"/>
      <c r="P271" s="217"/>
      <c r="Q271" s="217"/>
      <c r="R271" s="217"/>
      <c r="S271" s="217"/>
      <c r="T271" s="21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2" t="s">
        <v>213</v>
      </c>
      <c r="AU271" s="212" t="s">
        <v>91</v>
      </c>
      <c r="AV271" s="14" t="s">
        <v>91</v>
      </c>
      <c r="AW271" s="14" t="s">
        <v>33</v>
      </c>
      <c r="AX271" s="14" t="s">
        <v>80</v>
      </c>
      <c r="AY271" s="212" t="s">
        <v>205</v>
      </c>
    </row>
    <row r="272" s="14" customFormat="1">
      <c r="A272" s="14"/>
      <c r="B272" s="211"/>
      <c r="C272" s="14"/>
      <c r="D272" s="204" t="s">
        <v>213</v>
      </c>
      <c r="E272" s="212" t="s">
        <v>1</v>
      </c>
      <c r="F272" s="213" t="s">
        <v>3235</v>
      </c>
      <c r="G272" s="14"/>
      <c r="H272" s="214">
        <v>95</v>
      </c>
      <c r="I272" s="215"/>
      <c r="J272" s="14"/>
      <c r="K272" s="14"/>
      <c r="L272" s="211"/>
      <c r="M272" s="216"/>
      <c r="N272" s="217"/>
      <c r="O272" s="217"/>
      <c r="P272" s="217"/>
      <c r="Q272" s="217"/>
      <c r="R272" s="217"/>
      <c r="S272" s="217"/>
      <c r="T272" s="21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12" t="s">
        <v>213</v>
      </c>
      <c r="AU272" s="212" t="s">
        <v>91</v>
      </c>
      <c r="AV272" s="14" t="s">
        <v>91</v>
      </c>
      <c r="AW272" s="14" t="s">
        <v>33</v>
      </c>
      <c r="AX272" s="14" t="s">
        <v>80</v>
      </c>
      <c r="AY272" s="212" t="s">
        <v>205</v>
      </c>
    </row>
    <row r="273" s="14" customFormat="1">
      <c r="A273" s="14"/>
      <c r="B273" s="211"/>
      <c r="C273" s="14"/>
      <c r="D273" s="204" t="s">
        <v>213</v>
      </c>
      <c r="E273" s="212" t="s">
        <v>1</v>
      </c>
      <c r="F273" s="213" t="s">
        <v>3236</v>
      </c>
      <c r="G273" s="14"/>
      <c r="H273" s="214">
        <v>19</v>
      </c>
      <c r="I273" s="215"/>
      <c r="J273" s="14"/>
      <c r="K273" s="14"/>
      <c r="L273" s="211"/>
      <c r="M273" s="216"/>
      <c r="N273" s="217"/>
      <c r="O273" s="217"/>
      <c r="P273" s="217"/>
      <c r="Q273" s="217"/>
      <c r="R273" s="217"/>
      <c r="S273" s="217"/>
      <c r="T273" s="21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2" t="s">
        <v>213</v>
      </c>
      <c r="AU273" s="212" t="s">
        <v>91</v>
      </c>
      <c r="AV273" s="14" t="s">
        <v>91</v>
      </c>
      <c r="AW273" s="14" t="s">
        <v>33</v>
      </c>
      <c r="AX273" s="14" t="s">
        <v>80</v>
      </c>
      <c r="AY273" s="212" t="s">
        <v>205</v>
      </c>
    </row>
    <row r="274" s="14" customFormat="1">
      <c r="A274" s="14"/>
      <c r="B274" s="211"/>
      <c r="C274" s="14"/>
      <c r="D274" s="204" t="s">
        <v>213</v>
      </c>
      <c r="E274" s="212" t="s">
        <v>1</v>
      </c>
      <c r="F274" s="213" t="s">
        <v>3237</v>
      </c>
      <c r="G274" s="14"/>
      <c r="H274" s="214">
        <v>81.245000000000005</v>
      </c>
      <c r="I274" s="215"/>
      <c r="J274" s="14"/>
      <c r="K274" s="14"/>
      <c r="L274" s="211"/>
      <c r="M274" s="216"/>
      <c r="N274" s="217"/>
      <c r="O274" s="217"/>
      <c r="P274" s="217"/>
      <c r="Q274" s="217"/>
      <c r="R274" s="217"/>
      <c r="S274" s="217"/>
      <c r="T274" s="21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2" t="s">
        <v>213</v>
      </c>
      <c r="AU274" s="212" t="s">
        <v>91</v>
      </c>
      <c r="AV274" s="14" t="s">
        <v>91</v>
      </c>
      <c r="AW274" s="14" t="s">
        <v>33</v>
      </c>
      <c r="AX274" s="14" t="s">
        <v>80</v>
      </c>
      <c r="AY274" s="212" t="s">
        <v>205</v>
      </c>
    </row>
    <row r="275" s="14" customFormat="1">
      <c r="A275" s="14"/>
      <c r="B275" s="211"/>
      <c r="C275" s="14"/>
      <c r="D275" s="204" t="s">
        <v>213</v>
      </c>
      <c r="E275" s="212" t="s">
        <v>1</v>
      </c>
      <c r="F275" s="213" t="s">
        <v>3238</v>
      </c>
      <c r="G275" s="14"/>
      <c r="H275" s="214">
        <v>20.5</v>
      </c>
      <c r="I275" s="215"/>
      <c r="J275" s="14"/>
      <c r="K275" s="14"/>
      <c r="L275" s="211"/>
      <c r="M275" s="216"/>
      <c r="N275" s="217"/>
      <c r="O275" s="217"/>
      <c r="P275" s="217"/>
      <c r="Q275" s="217"/>
      <c r="R275" s="217"/>
      <c r="S275" s="217"/>
      <c r="T275" s="21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12" t="s">
        <v>213</v>
      </c>
      <c r="AU275" s="212" t="s">
        <v>91</v>
      </c>
      <c r="AV275" s="14" t="s">
        <v>91</v>
      </c>
      <c r="AW275" s="14" t="s">
        <v>33</v>
      </c>
      <c r="AX275" s="14" t="s">
        <v>80</v>
      </c>
      <c r="AY275" s="212" t="s">
        <v>205</v>
      </c>
    </row>
    <row r="276" s="15" customFormat="1">
      <c r="A276" s="15"/>
      <c r="B276" s="219"/>
      <c r="C276" s="15"/>
      <c r="D276" s="204" t="s">
        <v>213</v>
      </c>
      <c r="E276" s="220" t="s">
        <v>1</v>
      </c>
      <c r="F276" s="221" t="s">
        <v>216</v>
      </c>
      <c r="G276" s="15"/>
      <c r="H276" s="222">
        <v>270.39800000000002</v>
      </c>
      <c r="I276" s="223"/>
      <c r="J276" s="15"/>
      <c r="K276" s="15"/>
      <c r="L276" s="219"/>
      <c r="M276" s="224"/>
      <c r="N276" s="225"/>
      <c r="O276" s="225"/>
      <c r="P276" s="225"/>
      <c r="Q276" s="225"/>
      <c r="R276" s="225"/>
      <c r="S276" s="225"/>
      <c r="T276" s="22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20" t="s">
        <v>213</v>
      </c>
      <c r="AU276" s="220" t="s">
        <v>91</v>
      </c>
      <c r="AV276" s="15" t="s">
        <v>211</v>
      </c>
      <c r="AW276" s="15" t="s">
        <v>33</v>
      </c>
      <c r="AX276" s="15" t="s">
        <v>87</v>
      </c>
      <c r="AY276" s="220" t="s">
        <v>205</v>
      </c>
    </row>
    <row r="277" s="2" customFormat="1" ht="21.75" customHeight="1">
      <c r="A277" s="38"/>
      <c r="B277" s="188"/>
      <c r="C277" s="227" t="s">
        <v>525</v>
      </c>
      <c r="D277" s="227" t="s">
        <v>276</v>
      </c>
      <c r="E277" s="228" t="s">
        <v>3083</v>
      </c>
      <c r="F277" s="229" t="s">
        <v>3084</v>
      </c>
      <c r="G277" s="230" t="s">
        <v>348</v>
      </c>
      <c r="H277" s="231">
        <v>273.10199999999998</v>
      </c>
      <c r="I277" s="232"/>
      <c r="J277" s="231">
        <f>ROUND(I277*H277,3)</f>
        <v>0</v>
      </c>
      <c r="K277" s="233"/>
      <c r="L277" s="234"/>
      <c r="M277" s="235" t="s">
        <v>1</v>
      </c>
      <c r="N277" s="236" t="s">
        <v>46</v>
      </c>
      <c r="O277" s="82"/>
      <c r="P277" s="198">
        <f>O277*H277</f>
        <v>0</v>
      </c>
      <c r="Q277" s="198">
        <v>0.0235</v>
      </c>
      <c r="R277" s="198">
        <f>Q277*H277</f>
        <v>6.4178969999999991</v>
      </c>
      <c r="S277" s="198">
        <v>0</v>
      </c>
      <c r="T277" s="199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0" t="s">
        <v>254</v>
      </c>
      <c r="AT277" s="200" t="s">
        <v>276</v>
      </c>
      <c r="AU277" s="200" t="s">
        <v>91</v>
      </c>
      <c r="AY277" s="19" t="s">
        <v>205</v>
      </c>
      <c r="BE277" s="201">
        <f>IF(N277="základná",J277,0)</f>
        <v>0</v>
      </c>
      <c r="BF277" s="201">
        <f>IF(N277="znížená",J277,0)</f>
        <v>0</v>
      </c>
      <c r="BG277" s="201">
        <f>IF(N277="zákl. prenesená",J277,0)</f>
        <v>0</v>
      </c>
      <c r="BH277" s="201">
        <f>IF(N277="zníž. prenesená",J277,0)</f>
        <v>0</v>
      </c>
      <c r="BI277" s="201">
        <f>IF(N277="nulová",J277,0)</f>
        <v>0</v>
      </c>
      <c r="BJ277" s="19" t="s">
        <v>91</v>
      </c>
      <c r="BK277" s="202">
        <f>ROUND(I277*H277,3)</f>
        <v>0</v>
      </c>
      <c r="BL277" s="19" t="s">
        <v>211</v>
      </c>
      <c r="BM277" s="200" t="s">
        <v>3239</v>
      </c>
    </row>
    <row r="278" s="14" customFormat="1">
      <c r="A278" s="14"/>
      <c r="B278" s="211"/>
      <c r="C278" s="14"/>
      <c r="D278" s="204" t="s">
        <v>213</v>
      </c>
      <c r="E278" s="14"/>
      <c r="F278" s="213" t="s">
        <v>3240</v>
      </c>
      <c r="G278" s="14"/>
      <c r="H278" s="214">
        <v>273.10199999999998</v>
      </c>
      <c r="I278" s="215"/>
      <c r="J278" s="14"/>
      <c r="K278" s="14"/>
      <c r="L278" s="211"/>
      <c r="M278" s="216"/>
      <c r="N278" s="217"/>
      <c r="O278" s="217"/>
      <c r="P278" s="217"/>
      <c r="Q278" s="217"/>
      <c r="R278" s="217"/>
      <c r="S278" s="217"/>
      <c r="T278" s="21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12" t="s">
        <v>213</v>
      </c>
      <c r="AU278" s="212" t="s">
        <v>91</v>
      </c>
      <c r="AV278" s="14" t="s">
        <v>91</v>
      </c>
      <c r="AW278" s="14" t="s">
        <v>3</v>
      </c>
      <c r="AX278" s="14" t="s">
        <v>87</v>
      </c>
      <c r="AY278" s="212" t="s">
        <v>205</v>
      </c>
    </row>
    <row r="279" s="2" customFormat="1" ht="33" customHeight="1">
      <c r="A279" s="38"/>
      <c r="B279" s="188"/>
      <c r="C279" s="189" t="s">
        <v>533</v>
      </c>
      <c r="D279" s="189" t="s">
        <v>207</v>
      </c>
      <c r="E279" s="190" t="s">
        <v>3087</v>
      </c>
      <c r="F279" s="191" t="s">
        <v>3088</v>
      </c>
      <c r="G279" s="192" t="s">
        <v>210</v>
      </c>
      <c r="H279" s="193">
        <v>21.632000000000001</v>
      </c>
      <c r="I279" s="194"/>
      <c r="J279" s="193">
        <f>ROUND(I279*H279,3)</f>
        <v>0</v>
      </c>
      <c r="K279" s="195"/>
      <c r="L279" s="39"/>
      <c r="M279" s="196" t="s">
        <v>1</v>
      </c>
      <c r="N279" s="197" t="s">
        <v>46</v>
      </c>
      <c r="O279" s="82"/>
      <c r="P279" s="198">
        <f>O279*H279</f>
        <v>0</v>
      </c>
      <c r="Q279" s="198">
        <v>2.2151299999999998</v>
      </c>
      <c r="R279" s="198">
        <f>Q279*H279</f>
        <v>47.917692160000001</v>
      </c>
      <c r="S279" s="198">
        <v>0</v>
      </c>
      <c r="T279" s="199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00" t="s">
        <v>211</v>
      </c>
      <c r="AT279" s="200" t="s">
        <v>207</v>
      </c>
      <c r="AU279" s="200" t="s">
        <v>91</v>
      </c>
      <c r="AY279" s="19" t="s">
        <v>205</v>
      </c>
      <c r="BE279" s="201">
        <f>IF(N279="základná",J279,0)</f>
        <v>0</v>
      </c>
      <c r="BF279" s="201">
        <f>IF(N279="znížená",J279,0)</f>
        <v>0</v>
      </c>
      <c r="BG279" s="201">
        <f>IF(N279="zákl. prenesená",J279,0)</f>
        <v>0</v>
      </c>
      <c r="BH279" s="201">
        <f>IF(N279="zníž. prenesená",J279,0)</f>
        <v>0</v>
      </c>
      <c r="BI279" s="201">
        <f>IF(N279="nulová",J279,0)</f>
        <v>0</v>
      </c>
      <c r="BJ279" s="19" t="s">
        <v>91</v>
      </c>
      <c r="BK279" s="202">
        <f>ROUND(I279*H279,3)</f>
        <v>0</v>
      </c>
      <c r="BL279" s="19" t="s">
        <v>211</v>
      </c>
      <c r="BM279" s="200" t="s">
        <v>3241</v>
      </c>
    </row>
    <row r="280" s="14" customFormat="1">
      <c r="A280" s="14"/>
      <c r="B280" s="211"/>
      <c r="C280" s="14"/>
      <c r="D280" s="204" t="s">
        <v>213</v>
      </c>
      <c r="E280" s="212" t="s">
        <v>1</v>
      </c>
      <c r="F280" s="213" t="s">
        <v>3242</v>
      </c>
      <c r="G280" s="14"/>
      <c r="H280" s="214">
        <v>4.3719999999999999</v>
      </c>
      <c r="I280" s="215"/>
      <c r="J280" s="14"/>
      <c r="K280" s="14"/>
      <c r="L280" s="211"/>
      <c r="M280" s="216"/>
      <c r="N280" s="217"/>
      <c r="O280" s="217"/>
      <c r="P280" s="217"/>
      <c r="Q280" s="217"/>
      <c r="R280" s="217"/>
      <c r="S280" s="217"/>
      <c r="T280" s="21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12" t="s">
        <v>213</v>
      </c>
      <c r="AU280" s="212" t="s">
        <v>91</v>
      </c>
      <c r="AV280" s="14" t="s">
        <v>91</v>
      </c>
      <c r="AW280" s="14" t="s">
        <v>33</v>
      </c>
      <c r="AX280" s="14" t="s">
        <v>80</v>
      </c>
      <c r="AY280" s="212" t="s">
        <v>205</v>
      </c>
    </row>
    <row r="281" s="14" customFormat="1">
      <c r="A281" s="14"/>
      <c r="B281" s="211"/>
      <c r="C281" s="14"/>
      <c r="D281" s="204" t="s">
        <v>213</v>
      </c>
      <c r="E281" s="212" t="s">
        <v>1</v>
      </c>
      <c r="F281" s="213" t="s">
        <v>3243</v>
      </c>
      <c r="G281" s="14"/>
      <c r="H281" s="214">
        <v>7.5999999999999996</v>
      </c>
      <c r="I281" s="215"/>
      <c r="J281" s="14"/>
      <c r="K281" s="14"/>
      <c r="L281" s="211"/>
      <c r="M281" s="216"/>
      <c r="N281" s="217"/>
      <c r="O281" s="217"/>
      <c r="P281" s="217"/>
      <c r="Q281" s="217"/>
      <c r="R281" s="217"/>
      <c r="S281" s="217"/>
      <c r="T281" s="21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12" t="s">
        <v>213</v>
      </c>
      <c r="AU281" s="212" t="s">
        <v>91</v>
      </c>
      <c r="AV281" s="14" t="s">
        <v>91</v>
      </c>
      <c r="AW281" s="14" t="s">
        <v>33</v>
      </c>
      <c r="AX281" s="14" t="s">
        <v>80</v>
      </c>
      <c r="AY281" s="212" t="s">
        <v>205</v>
      </c>
    </row>
    <row r="282" s="14" customFormat="1">
      <c r="A282" s="14"/>
      <c r="B282" s="211"/>
      <c r="C282" s="14"/>
      <c r="D282" s="204" t="s">
        <v>213</v>
      </c>
      <c r="E282" s="212" t="s">
        <v>1</v>
      </c>
      <c r="F282" s="213" t="s">
        <v>3244</v>
      </c>
      <c r="G282" s="14"/>
      <c r="H282" s="214">
        <v>1.52</v>
      </c>
      <c r="I282" s="215"/>
      <c r="J282" s="14"/>
      <c r="K282" s="14"/>
      <c r="L282" s="211"/>
      <c r="M282" s="216"/>
      <c r="N282" s="217"/>
      <c r="O282" s="217"/>
      <c r="P282" s="217"/>
      <c r="Q282" s="217"/>
      <c r="R282" s="217"/>
      <c r="S282" s="217"/>
      <c r="T282" s="21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12" t="s">
        <v>213</v>
      </c>
      <c r="AU282" s="212" t="s">
        <v>91</v>
      </c>
      <c r="AV282" s="14" t="s">
        <v>91</v>
      </c>
      <c r="AW282" s="14" t="s">
        <v>33</v>
      </c>
      <c r="AX282" s="14" t="s">
        <v>80</v>
      </c>
      <c r="AY282" s="212" t="s">
        <v>205</v>
      </c>
    </row>
    <row r="283" s="14" customFormat="1">
      <c r="A283" s="14"/>
      <c r="B283" s="211"/>
      <c r="C283" s="14"/>
      <c r="D283" s="204" t="s">
        <v>213</v>
      </c>
      <c r="E283" s="212" t="s">
        <v>1</v>
      </c>
      <c r="F283" s="213" t="s">
        <v>3245</v>
      </c>
      <c r="G283" s="14"/>
      <c r="H283" s="214">
        <v>6.5</v>
      </c>
      <c r="I283" s="215"/>
      <c r="J283" s="14"/>
      <c r="K283" s="14"/>
      <c r="L283" s="211"/>
      <c r="M283" s="216"/>
      <c r="N283" s="217"/>
      <c r="O283" s="217"/>
      <c r="P283" s="217"/>
      <c r="Q283" s="217"/>
      <c r="R283" s="217"/>
      <c r="S283" s="217"/>
      <c r="T283" s="21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2" t="s">
        <v>213</v>
      </c>
      <c r="AU283" s="212" t="s">
        <v>91</v>
      </c>
      <c r="AV283" s="14" t="s">
        <v>91</v>
      </c>
      <c r="AW283" s="14" t="s">
        <v>33</v>
      </c>
      <c r="AX283" s="14" t="s">
        <v>80</v>
      </c>
      <c r="AY283" s="212" t="s">
        <v>205</v>
      </c>
    </row>
    <row r="284" s="14" customFormat="1">
      <c r="A284" s="14"/>
      <c r="B284" s="211"/>
      <c r="C284" s="14"/>
      <c r="D284" s="204" t="s">
        <v>213</v>
      </c>
      <c r="E284" s="212" t="s">
        <v>1</v>
      </c>
      <c r="F284" s="213" t="s">
        <v>3246</v>
      </c>
      <c r="G284" s="14"/>
      <c r="H284" s="214">
        <v>1.6399999999999999</v>
      </c>
      <c r="I284" s="215"/>
      <c r="J284" s="14"/>
      <c r="K284" s="14"/>
      <c r="L284" s="211"/>
      <c r="M284" s="216"/>
      <c r="N284" s="217"/>
      <c r="O284" s="217"/>
      <c r="P284" s="217"/>
      <c r="Q284" s="217"/>
      <c r="R284" s="217"/>
      <c r="S284" s="217"/>
      <c r="T284" s="21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12" t="s">
        <v>213</v>
      </c>
      <c r="AU284" s="212" t="s">
        <v>91</v>
      </c>
      <c r="AV284" s="14" t="s">
        <v>91</v>
      </c>
      <c r="AW284" s="14" t="s">
        <v>33</v>
      </c>
      <c r="AX284" s="14" t="s">
        <v>80</v>
      </c>
      <c r="AY284" s="212" t="s">
        <v>205</v>
      </c>
    </row>
    <row r="285" s="15" customFormat="1">
      <c r="A285" s="15"/>
      <c r="B285" s="219"/>
      <c r="C285" s="15"/>
      <c r="D285" s="204" t="s">
        <v>213</v>
      </c>
      <c r="E285" s="220" t="s">
        <v>1</v>
      </c>
      <c r="F285" s="221" t="s">
        <v>216</v>
      </c>
      <c r="G285" s="15"/>
      <c r="H285" s="222">
        <v>21.631999999999998</v>
      </c>
      <c r="I285" s="223"/>
      <c r="J285" s="15"/>
      <c r="K285" s="15"/>
      <c r="L285" s="219"/>
      <c r="M285" s="224"/>
      <c r="N285" s="225"/>
      <c r="O285" s="225"/>
      <c r="P285" s="225"/>
      <c r="Q285" s="225"/>
      <c r="R285" s="225"/>
      <c r="S285" s="225"/>
      <c r="T285" s="226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20" t="s">
        <v>213</v>
      </c>
      <c r="AU285" s="220" t="s">
        <v>91</v>
      </c>
      <c r="AV285" s="15" t="s">
        <v>211</v>
      </c>
      <c r="AW285" s="15" t="s">
        <v>33</v>
      </c>
      <c r="AX285" s="15" t="s">
        <v>87</v>
      </c>
      <c r="AY285" s="220" t="s">
        <v>205</v>
      </c>
    </row>
    <row r="286" s="2" customFormat="1" ht="21.75" customHeight="1">
      <c r="A286" s="38"/>
      <c r="B286" s="188"/>
      <c r="C286" s="189" t="s">
        <v>537</v>
      </c>
      <c r="D286" s="189" t="s">
        <v>207</v>
      </c>
      <c r="E286" s="190" t="s">
        <v>3247</v>
      </c>
      <c r="F286" s="191" t="s">
        <v>3248</v>
      </c>
      <c r="G286" s="192" t="s">
        <v>348</v>
      </c>
      <c r="H286" s="193">
        <v>1</v>
      </c>
      <c r="I286" s="194"/>
      <c r="J286" s="193">
        <f>ROUND(I286*H286,3)</f>
        <v>0</v>
      </c>
      <c r="K286" s="195"/>
      <c r="L286" s="39"/>
      <c r="M286" s="196" t="s">
        <v>1</v>
      </c>
      <c r="N286" s="197" t="s">
        <v>46</v>
      </c>
      <c r="O286" s="82"/>
      <c r="P286" s="198">
        <f>O286*H286</f>
        <v>0</v>
      </c>
      <c r="Q286" s="198">
        <v>0.0022100000000000002</v>
      </c>
      <c r="R286" s="198">
        <f>Q286*H286</f>
        <v>0.0022100000000000002</v>
      </c>
      <c r="S286" s="198">
        <v>0</v>
      </c>
      <c r="T286" s="199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0" t="s">
        <v>211</v>
      </c>
      <c r="AT286" s="200" t="s">
        <v>207</v>
      </c>
      <c r="AU286" s="200" t="s">
        <v>91</v>
      </c>
      <c r="AY286" s="19" t="s">
        <v>205</v>
      </c>
      <c r="BE286" s="201">
        <f>IF(N286="základná",J286,0)</f>
        <v>0</v>
      </c>
      <c r="BF286" s="201">
        <f>IF(N286="znížená",J286,0)</f>
        <v>0</v>
      </c>
      <c r="BG286" s="201">
        <f>IF(N286="zákl. prenesená",J286,0)</f>
        <v>0</v>
      </c>
      <c r="BH286" s="201">
        <f>IF(N286="zníž. prenesená",J286,0)</f>
        <v>0</v>
      </c>
      <c r="BI286" s="201">
        <f>IF(N286="nulová",J286,0)</f>
        <v>0</v>
      </c>
      <c r="BJ286" s="19" t="s">
        <v>91</v>
      </c>
      <c r="BK286" s="202">
        <f>ROUND(I286*H286,3)</f>
        <v>0</v>
      </c>
      <c r="BL286" s="19" t="s">
        <v>211</v>
      </c>
      <c r="BM286" s="200" t="s">
        <v>3249</v>
      </c>
    </row>
    <row r="287" s="14" customFormat="1">
      <c r="A287" s="14"/>
      <c r="B287" s="211"/>
      <c r="C287" s="14"/>
      <c r="D287" s="204" t="s">
        <v>213</v>
      </c>
      <c r="E287" s="212" t="s">
        <v>1</v>
      </c>
      <c r="F287" s="213" t="s">
        <v>3250</v>
      </c>
      <c r="G287" s="14"/>
      <c r="H287" s="214">
        <v>1</v>
      </c>
      <c r="I287" s="215"/>
      <c r="J287" s="14"/>
      <c r="K287" s="14"/>
      <c r="L287" s="211"/>
      <c r="M287" s="216"/>
      <c r="N287" s="217"/>
      <c r="O287" s="217"/>
      <c r="P287" s="217"/>
      <c r="Q287" s="217"/>
      <c r="R287" s="217"/>
      <c r="S287" s="217"/>
      <c r="T287" s="21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12" t="s">
        <v>213</v>
      </c>
      <c r="AU287" s="212" t="s">
        <v>91</v>
      </c>
      <c r="AV287" s="14" t="s">
        <v>91</v>
      </c>
      <c r="AW287" s="14" t="s">
        <v>33</v>
      </c>
      <c r="AX287" s="14" t="s">
        <v>80</v>
      </c>
      <c r="AY287" s="212" t="s">
        <v>205</v>
      </c>
    </row>
    <row r="288" s="15" customFormat="1">
      <c r="A288" s="15"/>
      <c r="B288" s="219"/>
      <c r="C288" s="15"/>
      <c r="D288" s="204" t="s">
        <v>213</v>
      </c>
      <c r="E288" s="220" t="s">
        <v>1</v>
      </c>
      <c r="F288" s="221" t="s">
        <v>216</v>
      </c>
      <c r="G288" s="15"/>
      <c r="H288" s="222">
        <v>1</v>
      </c>
      <c r="I288" s="223"/>
      <c r="J288" s="15"/>
      <c r="K288" s="15"/>
      <c r="L288" s="219"/>
      <c r="M288" s="224"/>
      <c r="N288" s="225"/>
      <c r="O288" s="225"/>
      <c r="P288" s="225"/>
      <c r="Q288" s="225"/>
      <c r="R288" s="225"/>
      <c r="S288" s="225"/>
      <c r="T288" s="22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20" t="s">
        <v>213</v>
      </c>
      <c r="AU288" s="220" t="s">
        <v>91</v>
      </c>
      <c r="AV288" s="15" t="s">
        <v>211</v>
      </c>
      <c r="AW288" s="15" t="s">
        <v>33</v>
      </c>
      <c r="AX288" s="15" t="s">
        <v>87</v>
      </c>
      <c r="AY288" s="220" t="s">
        <v>205</v>
      </c>
    </row>
    <row r="289" s="2" customFormat="1" ht="44.25" customHeight="1">
      <c r="A289" s="38"/>
      <c r="B289" s="188"/>
      <c r="C289" s="227" t="s">
        <v>541</v>
      </c>
      <c r="D289" s="227" t="s">
        <v>276</v>
      </c>
      <c r="E289" s="228" t="s">
        <v>3251</v>
      </c>
      <c r="F289" s="229" t="s">
        <v>3252</v>
      </c>
      <c r="G289" s="230" t="s">
        <v>348</v>
      </c>
      <c r="H289" s="231">
        <v>1</v>
      </c>
      <c r="I289" s="232"/>
      <c r="J289" s="231">
        <f>ROUND(I289*H289,3)</f>
        <v>0</v>
      </c>
      <c r="K289" s="233"/>
      <c r="L289" s="234"/>
      <c r="M289" s="235" t="s">
        <v>1</v>
      </c>
      <c r="N289" s="236" t="s">
        <v>46</v>
      </c>
      <c r="O289" s="82"/>
      <c r="P289" s="198">
        <f>O289*H289</f>
        <v>0</v>
      </c>
      <c r="Q289" s="198">
        <v>0.027</v>
      </c>
      <c r="R289" s="198">
        <f>Q289*H289</f>
        <v>0.027</v>
      </c>
      <c r="S289" s="198">
        <v>0</v>
      </c>
      <c r="T289" s="199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0" t="s">
        <v>254</v>
      </c>
      <c r="AT289" s="200" t="s">
        <v>276</v>
      </c>
      <c r="AU289" s="200" t="s">
        <v>91</v>
      </c>
      <c r="AY289" s="19" t="s">
        <v>205</v>
      </c>
      <c r="BE289" s="201">
        <f>IF(N289="základná",J289,0)</f>
        <v>0</v>
      </c>
      <c r="BF289" s="201">
        <f>IF(N289="znížená",J289,0)</f>
        <v>0</v>
      </c>
      <c r="BG289" s="201">
        <f>IF(N289="zákl. prenesená",J289,0)</f>
        <v>0</v>
      </c>
      <c r="BH289" s="201">
        <f>IF(N289="zníž. prenesená",J289,0)</f>
        <v>0</v>
      </c>
      <c r="BI289" s="201">
        <f>IF(N289="nulová",J289,0)</f>
        <v>0</v>
      </c>
      <c r="BJ289" s="19" t="s">
        <v>91</v>
      </c>
      <c r="BK289" s="202">
        <f>ROUND(I289*H289,3)</f>
        <v>0</v>
      </c>
      <c r="BL289" s="19" t="s">
        <v>211</v>
      </c>
      <c r="BM289" s="200" t="s">
        <v>3253</v>
      </c>
    </row>
    <row r="290" s="2" customFormat="1" ht="16.5" customHeight="1">
      <c r="A290" s="38"/>
      <c r="B290" s="188"/>
      <c r="C290" s="189" t="s">
        <v>553</v>
      </c>
      <c r="D290" s="189" t="s">
        <v>207</v>
      </c>
      <c r="E290" s="190" t="s">
        <v>3091</v>
      </c>
      <c r="F290" s="191" t="s">
        <v>3092</v>
      </c>
      <c r="G290" s="192" t="s">
        <v>348</v>
      </c>
      <c r="H290" s="193">
        <v>8</v>
      </c>
      <c r="I290" s="194"/>
      <c r="J290" s="193">
        <f>ROUND(I290*H290,3)</f>
        <v>0</v>
      </c>
      <c r="K290" s="195"/>
      <c r="L290" s="39"/>
      <c r="M290" s="196" t="s">
        <v>1</v>
      </c>
      <c r="N290" s="197" t="s">
        <v>46</v>
      </c>
      <c r="O290" s="82"/>
      <c r="P290" s="198">
        <f>O290*H290</f>
        <v>0</v>
      </c>
      <c r="Q290" s="198">
        <v>0.20089000000000001</v>
      </c>
      <c r="R290" s="198">
        <f>Q290*H290</f>
        <v>1.6071200000000001</v>
      </c>
      <c r="S290" s="198">
        <v>0</v>
      </c>
      <c r="T290" s="199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0" t="s">
        <v>211</v>
      </c>
      <c r="AT290" s="200" t="s">
        <v>207</v>
      </c>
      <c r="AU290" s="200" t="s">
        <v>91</v>
      </c>
      <c r="AY290" s="19" t="s">
        <v>205</v>
      </c>
      <c r="BE290" s="201">
        <f>IF(N290="základná",J290,0)</f>
        <v>0</v>
      </c>
      <c r="BF290" s="201">
        <f>IF(N290="znížená",J290,0)</f>
        <v>0</v>
      </c>
      <c r="BG290" s="201">
        <f>IF(N290="zákl. prenesená",J290,0)</f>
        <v>0</v>
      </c>
      <c r="BH290" s="201">
        <f>IF(N290="zníž. prenesená",J290,0)</f>
        <v>0</v>
      </c>
      <c r="BI290" s="201">
        <f>IF(N290="nulová",J290,0)</f>
        <v>0</v>
      </c>
      <c r="BJ290" s="19" t="s">
        <v>91</v>
      </c>
      <c r="BK290" s="202">
        <f>ROUND(I290*H290,3)</f>
        <v>0</v>
      </c>
      <c r="BL290" s="19" t="s">
        <v>211</v>
      </c>
      <c r="BM290" s="200" t="s">
        <v>3254</v>
      </c>
    </row>
    <row r="291" s="14" customFormat="1">
      <c r="A291" s="14"/>
      <c r="B291" s="211"/>
      <c r="C291" s="14"/>
      <c r="D291" s="204" t="s">
        <v>213</v>
      </c>
      <c r="E291" s="212" t="s">
        <v>1</v>
      </c>
      <c r="F291" s="213" t="s">
        <v>3255</v>
      </c>
      <c r="G291" s="14"/>
      <c r="H291" s="214">
        <v>5</v>
      </c>
      <c r="I291" s="215"/>
      <c r="J291" s="14"/>
      <c r="K291" s="14"/>
      <c r="L291" s="211"/>
      <c r="M291" s="216"/>
      <c r="N291" s="217"/>
      <c r="O291" s="217"/>
      <c r="P291" s="217"/>
      <c r="Q291" s="217"/>
      <c r="R291" s="217"/>
      <c r="S291" s="217"/>
      <c r="T291" s="21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12" t="s">
        <v>213</v>
      </c>
      <c r="AU291" s="212" t="s">
        <v>91</v>
      </c>
      <c r="AV291" s="14" t="s">
        <v>91</v>
      </c>
      <c r="AW291" s="14" t="s">
        <v>33</v>
      </c>
      <c r="AX291" s="14" t="s">
        <v>80</v>
      </c>
      <c r="AY291" s="212" t="s">
        <v>205</v>
      </c>
    </row>
    <row r="292" s="14" customFormat="1">
      <c r="A292" s="14"/>
      <c r="B292" s="211"/>
      <c r="C292" s="14"/>
      <c r="D292" s="204" t="s">
        <v>213</v>
      </c>
      <c r="E292" s="212" t="s">
        <v>1</v>
      </c>
      <c r="F292" s="213" t="s">
        <v>3256</v>
      </c>
      <c r="G292" s="14"/>
      <c r="H292" s="214">
        <v>3</v>
      </c>
      <c r="I292" s="215"/>
      <c r="J292" s="14"/>
      <c r="K292" s="14"/>
      <c r="L292" s="211"/>
      <c r="M292" s="216"/>
      <c r="N292" s="217"/>
      <c r="O292" s="217"/>
      <c r="P292" s="217"/>
      <c r="Q292" s="217"/>
      <c r="R292" s="217"/>
      <c r="S292" s="217"/>
      <c r="T292" s="21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12" t="s">
        <v>213</v>
      </c>
      <c r="AU292" s="212" t="s">
        <v>91</v>
      </c>
      <c r="AV292" s="14" t="s">
        <v>91</v>
      </c>
      <c r="AW292" s="14" t="s">
        <v>33</v>
      </c>
      <c r="AX292" s="14" t="s">
        <v>80</v>
      </c>
      <c r="AY292" s="212" t="s">
        <v>205</v>
      </c>
    </row>
    <row r="293" s="15" customFormat="1">
      <c r="A293" s="15"/>
      <c r="B293" s="219"/>
      <c r="C293" s="15"/>
      <c r="D293" s="204" t="s">
        <v>213</v>
      </c>
      <c r="E293" s="220" t="s">
        <v>1</v>
      </c>
      <c r="F293" s="221" t="s">
        <v>216</v>
      </c>
      <c r="G293" s="15"/>
      <c r="H293" s="222">
        <v>8</v>
      </c>
      <c r="I293" s="223"/>
      <c r="J293" s="15"/>
      <c r="K293" s="15"/>
      <c r="L293" s="219"/>
      <c r="M293" s="224"/>
      <c r="N293" s="225"/>
      <c r="O293" s="225"/>
      <c r="P293" s="225"/>
      <c r="Q293" s="225"/>
      <c r="R293" s="225"/>
      <c r="S293" s="225"/>
      <c r="T293" s="226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20" t="s">
        <v>213</v>
      </c>
      <c r="AU293" s="220" t="s">
        <v>91</v>
      </c>
      <c r="AV293" s="15" t="s">
        <v>211</v>
      </c>
      <c r="AW293" s="15" t="s">
        <v>33</v>
      </c>
      <c r="AX293" s="15" t="s">
        <v>87</v>
      </c>
      <c r="AY293" s="220" t="s">
        <v>205</v>
      </c>
    </row>
    <row r="294" s="2" customFormat="1" ht="76.35" customHeight="1">
      <c r="A294" s="38"/>
      <c r="B294" s="188"/>
      <c r="C294" s="227" t="s">
        <v>559</v>
      </c>
      <c r="D294" s="227" t="s">
        <v>276</v>
      </c>
      <c r="E294" s="228" t="s">
        <v>3095</v>
      </c>
      <c r="F294" s="229" t="s">
        <v>3096</v>
      </c>
      <c r="G294" s="230" t="s">
        <v>348</v>
      </c>
      <c r="H294" s="231">
        <v>5</v>
      </c>
      <c r="I294" s="232"/>
      <c r="J294" s="231">
        <f>ROUND(I294*H294,3)</f>
        <v>0</v>
      </c>
      <c r="K294" s="233"/>
      <c r="L294" s="234"/>
      <c r="M294" s="235" t="s">
        <v>1</v>
      </c>
      <c r="N294" s="236" t="s">
        <v>46</v>
      </c>
      <c r="O294" s="82"/>
      <c r="P294" s="198">
        <f>O294*H294</f>
        <v>0</v>
      </c>
      <c r="Q294" s="198">
        <v>0.037999999999999999</v>
      </c>
      <c r="R294" s="198">
        <f>Q294*H294</f>
        <v>0.19</v>
      </c>
      <c r="S294" s="198">
        <v>0</v>
      </c>
      <c r="T294" s="199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00" t="s">
        <v>254</v>
      </c>
      <c r="AT294" s="200" t="s">
        <v>276</v>
      </c>
      <c r="AU294" s="200" t="s">
        <v>91</v>
      </c>
      <c r="AY294" s="19" t="s">
        <v>205</v>
      </c>
      <c r="BE294" s="201">
        <f>IF(N294="základná",J294,0)</f>
        <v>0</v>
      </c>
      <c r="BF294" s="201">
        <f>IF(N294="znížená",J294,0)</f>
        <v>0</v>
      </c>
      <c r="BG294" s="201">
        <f>IF(N294="zákl. prenesená",J294,0)</f>
        <v>0</v>
      </c>
      <c r="BH294" s="201">
        <f>IF(N294="zníž. prenesená",J294,0)</f>
        <v>0</v>
      </c>
      <c r="BI294" s="201">
        <f>IF(N294="nulová",J294,0)</f>
        <v>0</v>
      </c>
      <c r="BJ294" s="19" t="s">
        <v>91</v>
      </c>
      <c r="BK294" s="202">
        <f>ROUND(I294*H294,3)</f>
        <v>0</v>
      </c>
      <c r="BL294" s="19" t="s">
        <v>211</v>
      </c>
      <c r="BM294" s="200" t="s">
        <v>3257</v>
      </c>
    </row>
    <row r="295" s="2" customFormat="1" ht="62.7" customHeight="1">
      <c r="A295" s="38"/>
      <c r="B295" s="188"/>
      <c r="C295" s="227" t="s">
        <v>564</v>
      </c>
      <c r="D295" s="227" t="s">
        <v>276</v>
      </c>
      <c r="E295" s="228" t="s">
        <v>3258</v>
      </c>
      <c r="F295" s="229" t="s">
        <v>3259</v>
      </c>
      <c r="G295" s="230" t="s">
        <v>348</v>
      </c>
      <c r="H295" s="231">
        <v>3</v>
      </c>
      <c r="I295" s="232"/>
      <c r="J295" s="231">
        <f>ROUND(I295*H295,3)</f>
        <v>0</v>
      </c>
      <c r="K295" s="233"/>
      <c r="L295" s="234"/>
      <c r="M295" s="235" t="s">
        <v>1</v>
      </c>
      <c r="N295" s="236" t="s">
        <v>46</v>
      </c>
      <c r="O295" s="82"/>
      <c r="P295" s="198">
        <f>O295*H295</f>
        <v>0</v>
      </c>
      <c r="Q295" s="198">
        <v>0.037999999999999999</v>
      </c>
      <c r="R295" s="198">
        <f>Q295*H295</f>
        <v>0.11399999999999999</v>
      </c>
      <c r="S295" s="198">
        <v>0</v>
      </c>
      <c r="T295" s="199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0" t="s">
        <v>254</v>
      </c>
      <c r="AT295" s="200" t="s">
        <v>276</v>
      </c>
      <c r="AU295" s="200" t="s">
        <v>91</v>
      </c>
      <c r="AY295" s="19" t="s">
        <v>205</v>
      </c>
      <c r="BE295" s="201">
        <f>IF(N295="základná",J295,0)</f>
        <v>0</v>
      </c>
      <c r="BF295" s="201">
        <f>IF(N295="znížená",J295,0)</f>
        <v>0</v>
      </c>
      <c r="BG295" s="201">
        <f>IF(N295="zákl. prenesená",J295,0)</f>
        <v>0</v>
      </c>
      <c r="BH295" s="201">
        <f>IF(N295="zníž. prenesená",J295,0)</f>
        <v>0</v>
      </c>
      <c r="BI295" s="201">
        <f>IF(N295="nulová",J295,0)</f>
        <v>0</v>
      </c>
      <c r="BJ295" s="19" t="s">
        <v>91</v>
      </c>
      <c r="BK295" s="202">
        <f>ROUND(I295*H295,3)</f>
        <v>0</v>
      </c>
      <c r="BL295" s="19" t="s">
        <v>211</v>
      </c>
      <c r="BM295" s="200" t="s">
        <v>3260</v>
      </c>
    </row>
    <row r="296" s="12" customFormat="1" ht="22.8" customHeight="1">
      <c r="A296" s="12"/>
      <c r="B296" s="175"/>
      <c r="C296" s="12"/>
      <c r="D296" s="176" t="s">
        <v>79</v>
      </c>
      <c r="E296" s="186" t="s">
        <v>899</v>
      </c>
      <c r="F296" s="186" t="s">
        <v>947</v>
      </c>
      <c r="G296" s="12"/>
      <c r="H296" s="12"/>
      <c r="I296" s="178"/>
      <c r="J296" s="187">
        <f>BK296</f>
        <v>0</v>
      </c>
      <c r="K296" s="12"/>
      <c r="L296" s="175"/>
      <c r="M296" s="180"/>
      <c r="N296" s="181"/>
      <c r="O296" s="181"/>
      <c r="P296" s="182">
        <f>P297</f>
        <v>0</v>
      </c>
      <c r="Q296" s="181"/>
      <c r="R296" s="182">
        <f>R297</f>
        <v>0</v>
      </c>
      <c r="S296" s="181"/>
      <c r="T296" s="183">
        <f>T297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76" t="s">
        <v>87</v>
      </c>
      <c r="AT296" s="184" t="s">
        <v>79</v>
      </c>
      <c r="AU296" s="184" t="s">
        <v>87</v>
      </c>
      <c r="AY296" s="176" t="s">
        <v>205</v>
      </c>
      <c r="BK296" s="185">
        <f>BK297</f>
        <v>0</v>
      </c>
    </row>
    <row r="297" s="2" customFormat="1" ht="33" customHeight="1">
      <c r="A297" s="38"/>
      <c r="B297" s="188"/>
      <c r="C297" s="189" t="s">
        <v>570</v>
      </c>
      <c r="D297" s="189" t="s">
        <v>207</v>
      </c>
      <c r="E297" s="190" t="s">
        <v>3098</v>
      </c>
      <c r="F297" s="191" t="s">
        <v>3099</v>
      </c>
      <c r="G297" s="192" t="s">
        <v>313</v>
      </c>
      <c r="H297" s="193">
        <v>358.30500000000001</v>
      </c>
      <c r="I297" s="194"/>
      <c r="J297" s="193">
        <f>ROUND(I297*H297,3)</f>
        <v>0</v>
      </c>
      <c r="K297" s="195"/>
      <c r="L297" s="39"/>
      <c r="M297" s="196" t="s">
        <v>1</v>
      </c>
      <c r="N297" s="197" t="s">
        <v>46</v>
      </c>
      <c r="O297" s="82"/>
      <c r="P297" s="198">
        <f>O297*H297</f>
        <v>0</v>
      </c>
      <c r="Q297" s="198">
        <v>0</v>
      </c>
      <c r="R297" s="198">
        <f>Q297*H297</f>
        <v>0</v>
      </c>
      <c r="S297" s="198">
        <v>0</v>
      </c>
      <c r="T297" s="199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00" t="s">
        <v>211</v>
      </c>
      <c r="AT297" s="200" t="s">
        <v>207</v>
      </c>
      <c r="AU297" s="200" t="s">
        <v>91</v>
      </c>
      <c r="AY297" s="19" t="s">
        <v>205</v>
      </c>
      <c r="BE297" s="201">
        <f>IF(N297="základná",J297,0)</f>
        <v>0</v>
      </c>
      <c r="BF297" s="201">
        <f>IF(N297="znížená",J297,0)</f>
        <v>0</v>
      </c>
      <c r="BG297" s="201">
        <f>IF(N297="zákl. prenesená",J297,0)</f>
        <v>0</v>
      </c>
      <c r="BH297" s="201">
        <f>IF(N297="zníž. prenesená",J297,0)</f>
        <v>0</v>
      </c>
      <c r="BI297" s="201">
        <f>IF(N297="nulová",J297,0)</f>
        <v>0</v>
      </c>
      <c r="BJ297" s="19" t="s">
        <v>91</v>
      </c>
      <c r="BK297" s="202">
        <f>ROUND(I297*H297,3)</f>
        <v>0</v>
      </c>
      <c r="BL297" s="19" t="s">
        <v>211</v>
      </c>
      <c r="BM297" s="200" t="s">
        <v>3261</v>
      </c>
    </row>
    <row r="298" s="12" customFormat="1" ht="25.92" customHeight="1">
      <c r="A298" s="12"/>
      <c r="B298" s="175"/>
      <c r="C298" s="12"/>
      <c r="D298" s="176" t="s">
        <v>79</v>
      </c>
      <c r="E298" s="177" t="s">
        <v>952</v>
      </c>
      <c r="F298" s="177" t="s">
        <v>953</v>
      </c>
      <c r="G298" s="12"/>
      <c r="H298" s="12"/>
      <c r="I298" s="178"/>
      <c r="J298" s="179">
        <f>BK298</f>
        <v>0</v>
      </c>
      <c r="K298" s="12"/>
      <c r="L298" s="175"/>
      <c r="M298" s="180"/>
      <c r="N298" s="181"/>
      <c r="O298" s="181"/>
      <c r="P298" s="182">
        <f>P299</f>
        <v>0</v>
      </c>
      <c r="Q298" s="181"/>
      <c r="R298" s="182">
        <f>R299</f>
        <v>2.0746544</v>
      </c>
      <c r="S298" s="181"/>
      <c r="T298" s="183">
        <f>T299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76" t="s">
        <v>91</v>
      </c>
      <c r="AT298" s="184" t="s">
        <v>79</v>
      </c>
      <c r="AU298" s="184" t="s">
        <v>80</v>
      </c>
      <c r="AY298" s="176" t="s">
        <v>205</v>
      </c>
      <c r="BK298" s="185">
        <f>BK299</f>
        <v>0</v>
      </c>
    </row>
    <row r="299" s="12" customFormat="1" ht="22.8" customHeight="1">
      <c r="A299" s="12"/>
      <c r="B299" s="175"/>
      <c r="C299" s="12"/>
      <c r="D299" s="176" t="s">
        <v>79</v>
      </c>
      <c r="E299" s="186" t="s">
        <v>1465</v>
      </c>
      <c r="F299" s="186" t="s">
        <v>1466</v>
      </c>
      <c r="G299" s="12"/>
      <c r="H299" s="12"/>
      <c r="I299" s="178"/>
      <c r="J299" s="187">
        <f>BK299</f>
        <v>0</v>
      </c>
      <c r="K299" s="12"/>
      <c r="L299" s="175"/>
      <c r="M299" s="180"/>
      <c r="N299" s="181"/>
      <c r="O299" s="181"/>
      <c r="P299" s="182">
        <f>SUM(P300:P311)</f>
        <v>0</v>
      </c>
      <c r="Q299" s="181"/>
      <c r="R299" s="182">
        <f>SUM(R300:R311)</f>
        <v>2.0746544</v>
      </c>
      <c r="S299" s="181"/>
      <c r="T299" s="183">
        <f>SUM(T300:T311)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76" t="s">
        <v>91</v>
      </c>
      <c r="AT299" s="184" t="s">
        <v>79</v>
      </c>
      <c r="AU299" s="184" t="s">
        <v>87</v>
      </c>
      <c r="AY299" s="176" t="s">
        <v>205</v>
      </c>
      <c r="BK299" s="185">
        <f>SUM(BK300:BK311)</f>
        <v>0</v>
      </c>
    </row>
    <row r="300" s="2" customFormat="1" ht="24.15" customHeight="1">
      <c r="A300" s="38"/>
      <c r="B300" s="188"/>
      <c r="C300" s="189" t="s">
        <v>574</v>
      </c>
      <c r="D300" s="189" t="s">
        <v>207</v>
      </c>
      <c r="E300" s="190" t="s">
        <v>3262</v>
      </c>
      <c r="F300" s="191" t="s">
        <v>3263</v>
      </c>
      <c r="G300" s="192" t="s">
        <v>941</v>
      </c>
      <c r="H300" s="193">
        <v>1</v>
      </c>
      <c r="I300" s="194"/>
      <c r="J300" s="193">
        <f>ROUND(I300*H300,3)</f>
        <v>0</v>
      </c>
      <c r="K300" s="195"/>
      <c r="L300" s="39"/>
      <c r="M300" s="196" t="s">
        <v>1</v>
      </c>
      <c r="N300" s="197" t="s">
        <v>46</v>
      </c>
      <c r="O300" s="82"/>
      <c r="P300" s="198">
        <f>O300*H300</f>
        <v>0</v>
      </c>
      <c r="Q300" s="198">
        <v>5.0000000000000002E-05</v>
      </c>
      <c r="R300" s="198">
        <f>Q300*H300</f>
        <v>5.0000000000000002E-05</v>
      </c>
      <c r="S300" s="198">
        <v>0</v>
      </c>
      <c r="T300" s="199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00" t="s">
        <v>299</v>
      </c>
      <c r="AT300" s="200" t="s">
        <v>207</v>
      </c>
      <c r="AU300" s="200" t="s">
        <v>91</v>
      </c>
      <c r="AY300" s="19" t="s">
        <v>205</v>
      </c>
      <c r="BE300" s="201">
        <f>IF(N300="základná",J300,0)</f>
        <v>0</v>
      </c>
      <c r="BF300" s="201">
        <f>IF(N300="znížená",J300,0)</f>
        <v>0</v>
      </c>
      <c r="BG300" s="201">
        <f>IF(N300="zákl. prenesená",J300,0)</f>
        <v>0</v>
      </c>
      <c r="BH300" s="201">
        <f>IF(N300="zníž. prenesená",J300,0)</f>
        <v>0</v>
      </c>
      <c r="BI300" s="201">
        <f>IF(N300="nulová",J300,0)</f>
        <v>0</v>
      </c>
      <c r="BJ300" s="19" t="s">
        <v>91</v>
      </c>
      <c r="BK300" s="202">
        <f>ROUND(I300*H300,3)</f>
        <v>0</v>
      </c>
      <c r="BL300" s="19" t="s">
        <v>299</v>
      </c>
      <c r="BM300" s="200" t="s">
        <v>3264</v>
      </c>
    </row>
    <row r="301" s="2" customFormat="1" ht="24.15" customHeight="1">
      <c r="A301" s="38"/>
      <c r="B301" s="188"/>
      <c r="C301" s="189" t="s">
        <v>579</v>
      </c>
      <c r="D301" s="189" t="s">
        <v>207</v>
      </c>
      <c r="E301" s="190" t="s">
        <v>3265</v>
      </c>
      <c r="F301" s="191" t="s">
        <v>3266</v>
      </c>
      <c r="G301" s="192" t="s">
        <v>941</v>
      </c>
      <c r="H301" s="193">
        <v>1</v>
      </c>
      <c r="I301" s="194"/>
      <c r="J301" s="193">
        <f>ROUND(I301*H301,3)</f>
        <v>0</v>
      </c>
      <c r="K301" s="195"/>
      <c r="L301" s="39"/>
      <c r="M301" s="196" t="s">
        <v>1</v>
      </c>
      <c r="N301" s="197" t="s">
        <v>46</v>
      </c>
      <c r="O301" s="82"/>
      <c r="P301" s="198">
        <f>O301*H301</f>
        <v>0</v>
      </c>
      <c r="Q301" s="198">
        <v>5.0000000000000002E-05</v>
      </c>
      <c r="R301" s="198">
        <f>Q301*H301</f>
        <v>5.0000000000000002E-05</v>
      </c>
      <c r="S301" s="198">
        <v>0</v>
      </c>
      <c r="T301" s="199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00" t="s">
        <v>299</v>
      </c>
      <c r="AT301" s="200" t="s">
        <v>207</v>
      </c>
      <c r="AU301" s="200" t="s">
        <v>91</v>
      </c>
      <c r="AY301" s="19" t="s">
        <v>205</v>
      </c>
      <c r="BE301" s="201">
        <f>IF(N301="základná",J301,0)</f>
        <v>0</v>
      </c>
      <c r="BF301" s="201">
        <f>IF(N301="znížená",J301,0)</f>
        <v>0</v>
      </c>
      <c r="BG301" s="201">
        <f>IF(N301="zákl. prenesená",J301,0)</f>
        <v>0</v>
      </c>
      <c r="BH301" s="201">
        <f>IF(N301="zníž. prenesená",J301,0)</f>
        <v>0</v>
      </c>
      <c r="BI301" s="201">
        <f>IF(N301="nulová",J301,0)</f>
        <v>0</v>
      </c>
      <c r="BJ301" s="19" t="s">
        <v>91</v>
      </c>
      <c r="BK301" s="202">
        <f>ROUND(I301*H301,3)</f>
        <v>0</v>
      </c>
      <c r="BL301" s="19" t="s">
        <v>299</v>
      </c>
      <c r="BM301" s="200" t="s">
        <v>3267</v>
      </c>
    </row>
    <row r="302" s="2" customFormat="1" ht="24.15" customHeight="1">
      <c r="A302" s="38"/>
      <c r="B302" s="188"/>
      <c r="C302" s="189" t="s">
        <v>584</v>
      </c>
      <c r="D302" s="189" t="s">
        <v>207</v>
      </c>
      <c r="E302" s="190" t="s">
        <v>3268</v>
      </c>
      <c r="F302" s="191" t="s">
        <v>3269</v>
      </c>
      <c r="G302" s="192" t="s">
        <v>941</v>
      </c>
      <c r="H302" s="193">
        <v>1</v>
      </c>
      <c r="I302" s="194"/>
      <c r="J302" s="193">
        <f>ROUND(I302*H302,3)</f>
        <v>0</v>
      </c>
      <c r="K302" s="195"/>
      <c r="L302" s="39"/>
      <c r="M302" s="196" t="s">
        <v>1</v>
      </c>
      <c r="N302" s="197" t="s">
        <v>46</v>
      </c>
      <c r="O302" s="82"/>
      <c r="P302" s="198">
        <f>O302*H302</f>
        <v>0</v>
      </c>
      <c r="Q302" s="198">
        <v>5.0000000000000002E-05</v>
      </c>
      <c r="R302" s="198">
        <f>Q302*H302</f>
        <v>5.0000000000000002E-05</v>
      </c>
      <c r="S302" s="198">
        <v>0</v>
      </c>
      <c r="T302" s="199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0" t="s">
        <v>299</v>
      </c>
      <c r="AT302" s="200" t="s">
        <v>207</v>
      </c>
      <c r="AU302" s="200" t="s">
        <v>91</v>
      </c>
      <c r="AY302" s="19" t="s">
        <v>205</v>
      </c>
      <c r="BE302" s="201">
        <f>IF(N302="základná",J302,0)</f>
        <v>0</v>
      </c>
      <c r="BF302" s="201">
        <f>IF(N302="znížená",J302,0)</f>
        <v>0</v>
      </c>
      <c r="BG302" s="201">
        <f>IF(N302="zákl. prenesená",J302,0)</f>
        <v>0</v>
      </c>
      <c r="BH302" s="201">
        <f>IF(N302="zníž. prenesená",J302,0)</f>
        <v>0</v>
      </c>
      <c r="BI302" s="201">
        <f>IF(N302="nulová",J302,0)</f>
        <v>0</v>
      </c>
      <c r="BJ302" s="19" t="s">
        <v>91</v>
      </c>
      <c r="BK302" s="202">
        <f>ROUND(I302*H302,3)</f>
        <v>0</v>
      </c>
      <c r="BL302" s="19" t="s">
        <v>299</v>
      </c>
      <c r="BM302" s="200" t="s">
        <v>3270</v>
      </c>
    </row>
    <row r="303" s="2" customFormat="1" ht="24.15" customHeight="1">
      <c r="A303" s="38"/>
      <c r="B303" s="188"/>
      <c r="C303" s="189" t="s">
        <v>588</v>
      </c>
      <c r="D303" s="189" t="s">
        <v>207</v>
      </c>
      <c r="E303" s="190" t="s">
        <v>3271</v>
      </c>
      <c r="F303" s="191" t="s">
        <v>3272</v>
      </c>
      <c r="G303" s="192" t="s">
        <v>941</v>
      </c>
      <c r="H303" s="193">
        <v>1</v>
      </c>
      <c r="I303" s="194"/>
      <c r="J303" s="193">
        <f>ROUND(I303*H303,3)</f>
        <v>0</v>
      </c>
      <c r="K303" s="195"/>
      <c r="L303" s="39"/>
      <c r="M303" s="196" t="s">
        <v>1</v>
      </c>
      <c r="N303" s="197" t="s">
        <v>46</v>
      </c>
      <c r="O303" s="82"/>
      <c r="P303" s="198">
        <f>O303*H303</f>
        <v>0</v>
      </c>
      <c r="Q303" s="198">
        <v>5.0000000000000002E-05</v>
      </c>
      <c r="R303" s="198">
        <f>Q303*H303</f>
        <v>5.0000000000000002E-05</v>
      </c>
      <c r="S303" s="198">
        <v>0</v>
      </c>
      <c r="T303" s="199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00" t="s">
        <v>299</v>
      </c>
      <c r="AT303" s="200" t="s">
        <v>207</v>
      </c>
      <c r="AU303" s="200" t="s">
        <v>91</v>
      </c>
      <c r="AY303" s="19" t="s">
        <v>205</v>
      </c>
      <c r="BE303" s="201">
        <f>IF(N303="základná",J303,0)</f>
        <v>0</v>
      </c>
      <c r="BF303" s="201">
        <f>IF(N303="znížená",J303,0)</f>
        <v>0</v>
      </c>
      <c r="BG303" s="201">
        <f>IF(N303="zákl. prenesená",J303,0)</f>
        <v>0</v>
      </c>
      <c r="BH303" s="201">
        <f>IF(N303="zníž. prenesená",J303,0)</f>
        <v>0</v>
      </c>
      <c r="BI303" s="201">
        <f>IF(N303="nulová",J303,0)</f>
        <v>0</v>
      </c>
      <c r="BJ303" s="19" t="s">
        <v>91</v>
      </c>
      <c r="BK303" s="202">
        <f>ROUND(I303*H303,3)</f>
        <v>0</v>
      </c>
      <c r="BL303" s="19" t="s">
        <v>299</v>
      </c>
      <c r="BM303" s="200" t="s">
        <v>3273</v>
      </c>
    </row>
    <row r="304" s="2" customFormat="1" ht="24.15" customHeight="1">
      <c r="A304" s="38"/>
      <c r="B304" s="188"/>
      <c r="C304" s="189" t="s">
        <v>594</v>
      </c>
      <c r="D304" s="189" t="s">
        <v>207</v>
      </c>
      <c r="E304" s="190" t="s">
        <v>3274</v>
      </c>
      <c r="F304" s="191" t="s">
        <v>3275</v>
      </c>
      <c r="G304" s="192" t="s">
        <v>941</v>
      </c>
      <c r="H304" s="193">
        <v>1</v>
      </c>
      <c r="I304" s="194"/>
      <c r="J304" s="193">
        <f>ROUND(I304*H304,3)</f>
        <v>0</v>
      </c>
      <c r="K304" s="195"/>
      <c r="L304" s="39"/>
      <c r="M304" s="196" t="s">
        <v>1</v>
      </c>
      <c r="N304" s="197" t="s">
        <v>46</v>
      </c>
      <c r="O304" s="82"/>
      <c r="P304" s="198">
        <f>O304*H304</f>
        <v>0</v>
      </c>
      <c r="Q304" s="198">
        <v>5.0000000000000002E-05</v>
      </c>
      <c r="R304" s="198">
        <f>Q304*H304</f>
        <v>5.0000000000000002E-05</v>
      </c>
      <c r="S304" s="198">
        <v>0</v>
      </c>
      <c r="T304" s="199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0" t="s">
        <v>299</v>
      </c>
      <c r="AT304" s="200" t="s">
        <v>207</v>
      </c>
      <c r="AU304" s="200" t="s">
        <v>91</v>
      </c>
      <c r="AY304" s="19" t="s">
        <v>205</v>
      </c>
      <c r="BE304" s="201">
        <f>IF(N304="základná",J304,0)</f>
        <v>0</v>
      </c>
      <c r="BF304" s="201">
        <f>IF(N304="znížená",J304,0)</f>
        <v>0</v>
      </c>
      <c r="BG304" s="201">
        <f>IF(N304="zákl. prenesená",J304,0)</f>
        <v>0</v>
      </c>
      <c r="BH304" s="201">
        <f>IF(N304="zníž. prenesená",J304,0)</f>
        <v>0</v>
      </c>
      <c r="BI304" s="201">
        <f>IF(N304="nulová",J304,0)</f>
        <v>0</v>
      </c>
      <c r="BJ304" s="19" t="s">
        <v>91</v>
      </c>
      <c r="BK304" s="202">
        <f>ROUND(I304*H304,3)</f>
        <v>0</v>
      </c>
      <c r="BL304" s="19" t="s">
        <v>299</v>
      </c>
      <c r="BM304" s="200" t="s">
        <v>3276</v>
      </c>
    </row>
    <row r="305" s="2" customFormat="1" ht="24.15" customHeight="1">
      <c r="A305" s="38"/>
      <c r="B305" s="188"/>
      <c r="C305" s="189" t="s">
        <v>599</v>
      </c>
      <c r="D305" s="189" t="s">
        <v>207</v>
      </c>
      <c r="E305" s="190" t="s">
        <v>3277</v>
      </c>
      <c r="F305" s="191" t="s">
        <v>3278</v>
      </c>
      <c r="G305" s="192" t="s">
        <v>2023</v>
      </c>
      <c r="H305" s="193">
        <v>1956.74</v>
      </c>
      <c r="I305" s="194"/>
      <c r="J305" s="193">
        <f>ROUND(I305*H305,3)</f>
        <v>0</v>
      </c>
      <c r="K305" s="195"/>
      <c r="L305" s="39"/>
      <c r="M305" s="196" t="s">
        <v>1</v>
      </c>
      <c r="N305" s="197" t="s">
        <v>46</v>
      </c>
      <c r="O305" s="82"/>
      <c r="P305" s="198">
        <f>O305*H305</f>
        <v>0</v>
      </c>
      <c r="Q305" s="198">
        <v>6.0000000000000002E-05</v>
      </c>
      <c r="R305" s="198">
        <f>Q305*H305</f>
        <v>0.11740440000000001</v>
      </c>
      <c r="S305" s="198">
        <v>0</v>
      </c>
      <c r="T305" s="199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00" t="s">
        <v>299</v>
      </c>
      <c r="AT305" s="200" t="s">
        <v>207</v>
      </c>
      <c r="AU305" s="200" t="s">
        <v>91</v>
      </c>
      <c r="AY305" s="19" t="s">
        <v>205</v>
      </c>
      <c r="BE305" s="201">
        <f>IF(N305="základná",J305,0)</f>
        <v>0</v>
      </c>
      <c r="BF305" s="201">
        <f>IF(N305="znížená",J305,0)</f>
        <v>0</v>
      </c>
      <c r="BG305" s="201">
        <f>IF(N305="zákl. prenesená",J305,0)</f>
        <v>0</v>
      </c>
      <c r="BH305" s="201">
        <f>IF(N305="zníž. prenesená",J305,0)</f>
        <v>0</v>
      </c>
      <c r="BI305" s="201">
        <f>IF(N305="nulová",J305,0)</f>
        <v>0</v>
      </c>
      <c r="BJ305" s="19" t="s">
        <v>91</v>
      </c>
      <c r="BK305" s="202">
        <f>ROUND(I305*H305,3)</f>
        <v>0</v>
      </c>
      <c r="BL305" s="19" t="s">
        <v>299</v>
      </c>
      <c r="BM305" s="200" t="s">
        <v>3279</v>
      </c>
    </row>
    <row r="306" s="14" customFormat="1">
      <c r="A306" s="14"/>
      <c r="B306" s="211"/>
      <c r="C306" s="14"/>
      <c r="D306" s="204" t="s">
        <v>213</v>
      </c>
      <c r="E306" s="212" t="s">
        <v>1</v>
      </c>
      <c r="F306" s="213" t="s">
        <v>3280</v>
      </c>
      <c r="G306" s="14"/>
      <c r="H306" s="214">
        <v>1956.74</v>
      </c>
      <c r="I306" s="215"/>
      <c r="J306" s="14"/>
      <c r="K306" s="14"/>
      <c r="L306" s="211"/>
      <c r="M306" s="216"/>
      <c r="N306" s="217"/>
      <c r="O306" s="217"/>
      <c r="P306" s="217"/>
      <c r="Q306" s="217"/>
      <c r="R306" s="217"/>
      <c r="S306" s="217"/>
      <c r="T306" s="21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12" t="s">
        <v>213</v>
      </c>
      <c r="AU306" s="212" t="s">
        <v>91</v>
      </c>
      <c r="AV306" s="14" t="s">
        <v>91</v>
      </c>
      <c r="AW306" s="14" t="s">
        <v>33</v>
      </c>
      <c r="AX306" s="14" t="s">
        <v>80</v>
      </c>
      <c r="AY306" s="212" t="s">
        <v>205</v>
      </c>
    </row>
    <row r="307" s="15" customFormat="1">
      <c r="A307" s="15"/>
      <c r="B307" s="219"/>
      <c r="C307" s="15"/>
      <c r="D307" s="204" t="s">
        <v>213</v>
      </c>
      <c r="E307" s="220" t="s">
        <v>1</v>
      </c>
      <c r="F307" s="221" t="s">
        <v>216</v>
      </c>
      <c r="G307" s="15"/>
      <c r="H307" s="222">
        <v>1956.74</v>
      </c>
      <c r="I307" s="223"/>
      <c r="J307" s="15"/>
      <c r="K307" s="15"/>
      <c r="L307" s="219"/>
      <c r="M307" s="224"/>
      <c r="N307" s="225"/>
      <c r="O307" s="225"/>
      <c r="P307" s="225"/>
      <c r="Q307" s="225"/>
      <c r="R307" s="225"/>
      <c r="S307" s="225"/>
      <c r="T307" s="22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20" t="s">
        <v>213</v>
      </c>
      <c r="AU307" s="220" t="s">
        <v>91</v>
      </c>
      <c r="AV307" s="15" t="s">
        <v>211</v>
      </c>
      <c r="AW307" s="15" t="s">
        <v>33</v>
      </c>
      <c r="AX307" s="15" t="s">
        <v>87</v>
      </c>
      <c r="AY307" s="220" t="s">
        <v>205</v>
      </c>
    </row>
    <row r="308" s="2" customFormat="1" ht="24.15" customHeight="1">
      <c r="A308" s="38"/>
      <c r="B308" s="188"/>
      <c r="C308" s="227" t="s">
        <v>603</v>
      </c>
      <c r="D308" s="227" t="s">
        <v>276</v>
      </c>
      <c r="E308" s="228" t="s">
        <v>3281</v>
      </c>
      <c r="F308" s="229" t="s">
        <v>3282</v>
      </c>
      <c r="G308" s="230" t="s">
        <v>313</v>
      </c>
      <c r="H308" s="231">
        <v>1.9570000000000001</v>
      </c>
      <c r="I308" s="232"/>
      <c r="J308" s="231">
        <f>ROUND(I308*H308,3)</f>
        <v>0</v>
      </c>
      <c r="K308" s="233"/>
      <c r="L308" s="234"/>
      <c r="M308" s="235" t="s">
        <v>1</v>
      </c>
      <c r="N308" s="236" t="s">
        <v>46</v>
      </c>
      <c r="O308" s="82"/>
      <c r="P308" s="198">
        <f>O308*H308</f>
        <v>0</v>
      </c>
      <c r="Q308" s="198">
        <v>1</v>
      </c>
      <c r="R308" s="198">
        <f>Q308*H308</f>
        <v>1.9570000000000001</v>
      </c>
      <c r="S308" s="198">
        <v>0</v>
      </c>
      <c r="T308" s="199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00" t="s">
        <v>401</v>
      </c>
      <c r="AT308" s="200" t="s">
        <v>276</v>
      </c>
      <c r="AU308" s="200" t="s">
        <v>91</v>
      </c>
      <c r="AY308" s="19" t="s">
        <v>205</v>
      </c>
      <c r="BE308" s="201">
        <f>IF(N308="základná",J308,0)</f>
        <v>0</v>
      </c>
      <c r="BF308" s="201">
        <f>IF(N308="znížená",J308,0)</f>
        <v>0</v>
      </c>
      <c r="BG308" s="201">
        <f>IF(N308="zákl. prenesená",J308,0)</f>
        <v>0</v>
      </c>
      <c r="BH308" s="201">
        <f>IF(N308="zníž. prenesená",J308,0)</f>
        <v>0</v>
      </c>
      <c r="BI308" s="201">
        <f>IF(N308="nulová",J308,0)</f>
        <v>0</v>
      </c>
      <c r="BJ308" s="19" t="s">
        <v>91</v>
      </c>
      <c r="BK308" s="202">
        <f>ROUND(I308*H308,3)</f>
        <v>0</v>
      </c>
      <c r="BL308" s="19" t="s">
        <v>299</v>
      </c>
      <c r="BM308" s="200" t="s">
        <v>3283</v>
      </c>
    </row>
    <row r="309" s="14" customFormat="1">
      <c r="A309" s="14"/>
      <c r="B309" s="211"/>
      <c r="C309" s="14"/>
      <c r="D309" s="204" t="s">
        <v>213</v>
      </c>
      <c r="E309" s="14"/>
      <c r="F309" s="213" t="s">
        <v>3284</v>
      </c>
      <c r="G309" s="14"/>
      <c r="H309" s="214">
        <v>1.9570000000000001</v>
      </c>
      <c r="I309" s="215"/>
      <c r="J309" s="14"/>
      <c r="K309" s="14"/>
      <c r="L309" s="211"/>
      <c r="M309" s="216"/>
      <c r="N309" s="217"/>
      <c r="O309" s="217"/>
      <c r="P309" s="217"/>
      <c r="Q309" s="217"/>
      <c r="R309" s="217"/>
      <c r="S309" s="217"/>
      <c r="T309" s="21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2" t="s">
        <v>213</v>
      </c>
      <c r="AU309" s="212" t="s">
        <v>91</v>
      </c>
      <c r="AV309" s="14" t="s">
        <v>91</v>
      </c>
      <c r="AW309" s="14" t="s">
        <v>3</v>
      </c>
      <c r="AX309" s="14" t="s">
        <v>87</v>
      </c>
      <c r="AY309" s="212" t="s">
        <v>205</v>
      </c>
    </row>
    <row r="310" s="2" customFormat="1" ht="33" customHeight="1">
      <c r="A310" s="38"/>
      <c r="B310" s="188"/>
      <c r="C310" s="189" t="s">
        <v>607</v>
      </c>
      <c r="D310" s="189" t="s">
        <v>207</v>
      </c>
      <c r="E310" s="190" t="s">
        <v>3285</v>
      </c>
      <c r="F310" s="191" t="s">
        <v>3286</v>
      </c>
      <c r="G310" s="192" t="s">
        <v>2023</v>
      </c>
      <c r="H310" s="193">
        <v>1956.74</v>
      </c>
      <c r="I310" s="194"/>
      <c r="J310" s="193">
        <f>ROUND(I310*H310,3)</f>
        <v>0</v>
      </c>
      <c r="K310" s="195"/>
      <c r="L310" s="39"/>
      <c r="M310" s="196" t="s">
        <v>1</v>
      </c>
      <c r="N310" s="197" t="s">
        <v>46</v>
      </c>
      <c r="O310" s="82"/>
      <c r="P310" s="198">
        <f>O310*H310</f>
        <v>0</v>
      </c>
      <c r="Q310" s="198">
        <v>0</v>
      </c>
      <c r="R310" s="198">
        <f>Q310*H310</f>
        <v>0</v>
      </c>
      <c r="S310" s="198">
        <v>0</v>
      </c>
      <c r="T310" s="199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00" t="s">
        <v>299</v>
      </c>
      <c r="AT310" s="200" t="s">
        <v>207</v>
      </c>
      <c r="AU310" s="200" t="s">
        <v>91</v>
      </c>
      <c r="AY310" s="19" t="s">
        <v>205</v>
      </c>
      <c r="BE310" s="201">
        <f>IF(N310="základná",J310,0)</f>
        <v>0</v>
      </c>
      <c r="BF310" s="201">
        <f>IF(N310="znížená",J310,0)</f>
        <v>0</v>
      </c>
      <c r="BG310" s="201">
        <f>IF(N310="zákl. prenesená",J310,0)</f>
        <v>0</v>
      </c>
      <c r="BH310" s="201">
        <f>IF(N310="zníž. prenesená",J310,0)</f>
        <v>0</v>
      </c>
      <c r="BI310" s="201">
        <f>IF(N310="nulová",J310,0)</f>
        <v>0</v>
      </c>
      <c r="BJ310" s="19" t="s">
        <v>91</v>
      </c>
      <c r="BK310" s="202">
        <f>ROUND(I310*H310,3)</f>
        <v>0</v>
      </c>
      <c r="BL310" s="19" t="s">
        <v>299</v>
      </c>
      <c r="BM310" s="200" t="s">
        <v>3287</v>
      </c>
    </row>
    <row r="311" s="2" customFormat="1" ht="24.15" customHeight="1">
      <c r="A311" s="38"/>
      <c r="B311" s="188"/>
      <c r="C311" s="189" t="s">
        <v>611</v>
      </c>
      <c r="D311" s="189" t="s">
        <v>207</v>
      </c>
      <c r="E311" s="190" t="s">
        <v>2880</v>
      </c>
      <c r="F311" s="191" t="s">
        <v>2881</v>
      </c>
      <c r="G311" s="192" t="s">
        <v>2882</v>
      </c>
      <c r="H311" s="194"/>
      <c r="I311" s="194"/>
      <c r="J311" s="193">
        <f>ROUND(I311*H311,3)</f>
        <v>0</v>
      </c>
      <c r="K311" s="195"/>
      <c r="L311" s="39"/>
      <c r="M311" s="245" t="s">
        <v>1</v>
      </c>
      <c r="N311" s="246" t="s">
        <v>46</v>
      </c>
      <c r="O311" s="247"/>
      <c r="P311" s="248">
        <f>O311*H311</f>
        <v>0</v>
      </c>
      <c r="Q311" s="248">
        <v>0</v>
      </c>
      <c r="R311" s="248">
        <f>Q311*H311</f>
        <v>0</v>
      </c>
      <c r="S311" s="248">
        <v>0</v>
      </c>
      <c r="T311" s="249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0" t="s">
        <v>299</v>
      </c>
      <c r="AT311" s="200" t="s">
        <v>207</v>
      </c>
      <c r="AU311" s="200" t="s">
        <v>91</v>
      </c>
      <c r="AY311" s="19" t="s">
        <v>205</v>
      </c>
      <c r="BE311" s="201">
        <f>IF(N311="základná",J311,0)</f>
        <v>0</v>
      </c>
      <c r="BF311" s="201">
        <f>IF(N311="znížená",J311,0)</f>
        <v>0</v>
      </c>
      <c r="BG311" s="201">
        <f>IF(N311="zákl. prenesená",J311,0)</f>
        <v>0</v>
      </c>
      <c r="BH311" s="201">
        <f>IF(N311="zníž. prenesená",J311,0)</f>
        <v>0</v>
      </c>
      <c r="BI311" s="201">
        <f>IF(N311="nulová",J311,0)</f>
        <v>0</v>
      </c>
      <c r="BJ311" s="19" t="s">
        <v>91</v>
      </c>
      <c r="BK311" s="202">
        <f>ROUND(I311*H311,3)</f>
        <v>0</v>
      </c>
      <c r="BL311" s="19" t="s">
        <v>299</v>
      </c>
      <c r="BM311" s="200" t="s">
        <v>3288</v>
      </c>
    </row>
    <row r="312" s="2" customFormat="1" ht="6.96" customHeight="1">
      <c r="A312" s="38"/>
      <c r="B312" s="65"/>
      <c r="C312" s="66"/>
      <c r="D312" s="66"/>
      <c r="E312" s="66"/>
      <c r="F312" s="66"/>
      <c r="G312" s="66"/>
      <c r="H312" s="66"/>
      <c r="I312" s="66"/>
      <c r="J312" s="66"/>
      <c r="K312" s="66"/>
      <c r="L312" s="39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autoFilter ref="C124:K31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3289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ROUND(J127,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ROUND((SUM(BE127:BE329)),  2)</f>
        <v>0</v>
      </c>
      <c r="G33" s="141"/>
      <c r="H33" s="141"/>
      <c r="I33" s="142">
        <v>0.23000000000000001</v>
      </c>
      <c r="J33" s="140">
        <f>ROUND(((SUM(BE127:BE329))*I33),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ROUND((SUM(BF127:BF329)),  2)</f>
        <v>0</v>
      </c>
      <c r="G34" s="141"/>
      <c r="H34" s="141"/>
      <c r="I34" s="142">
        <v>0.23000000000000001</v>
      </c>
      <c r="J34" s="140">
        <f>ROUND(((SUM(BF127:BF329))*I34),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ROUND((SUM(BG127:BG329)),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ROUND((SUM(BH127:BH329)),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ROUND((SUM(BI127:BI329)),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08 - PLATÓ 1.NP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J127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J128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J129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J186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2961</v>
      </c>
      <c r="E100" s="162"/>
      <c r="F100" s="162"/>
      <c r="G100" s="162"/>
      <c r="H100" s="162"/>
      <c r="I100" s="162"/>
      <c r="J100" s="163">
        <f>J190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172</v>
      </c>
      <c r="E101" s="162"/>
      <c r="F101" s="162"/>
      <c r="G101" s="162"/>
      <c r="H101" s="162"/>
      <c r="I101" s="162"/>
      <c r="J101" s="163">
        <f>J250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173</v>
      </c>
      <c r="E102" s="162"/>
      <c r="F102" s="162"/>
      <c r="G102" s="162"/>
      <c r="H102" s="162"/>
      <c r="I102" s="162"/>
      <c r="J102" s="163">
        <f>J263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174</v>
      </c>
      <c r="E103" s="162"/>
      <c r="F103" s="162"/>
      <c r="G103" s="162"/>
      <c r="H103" s="162"/>
      <c r="I103" s="162"/>
      <c r="J103" s="163">
        <f>J291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6"/>
      <c r="C104" s="9"/>
      <c r="D104" s="157" t="s">
        <v>175</v>
      </c>
      <c r="E104" s="158"/>
      <c r="F104" s="158"/>
      <c r="G104" s="158"/>
      <c r="H104" s="158"/>
      <c r="I104" s="158"/>
      <c r="J104" s="159">
        <f>J293</f>
        <v>0</v>
      </c>
      <c r="K104" s="9"/>
      <c r="L104" s="15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60"/>
      <c r="C105" s="10"/>
      <c r="D105" s="161" t="s">
        <v>177</v>
      </c>
      <c r="E105" s="162"/>
      <c r="F105" s="162"/>
      <c r="G105" s="162"/>
      <c r="H105" s="162"/>
      <c r="I105" s="162"/>
      <c r="J105" s="163">
        <f>J294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183</v>
      </c>
      <c r="E106" s="162"/>
      <c r="F106" s="162"/>
      <c r="G106" s="162"/>
      <c r="H106" s="162"/>
      <c r="I106" s="162"/>
      <c r="J106" s="163">
        <f>J323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6"/>
      <c r="C107" s="9"/>
      <c r="D107" s="157" t="s">
        <v>1727</v>
      </c>
      <c r="E107" s="158"/>
      <c r="F107" s="158"/>
      <c r="G107" s="158"/>
      <c r="H107" s="158"/>
      <c r="I107" s="158"/>
      <c r="J107" s="159">
        <f>J328</f>
        <v>0</v>
      </c>
      <c r="K107" s="9"/>
      <c r="L107" s="15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191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14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134" t="str">
        <f>E7</f>
        <v>Dve novostavby zariadení pre seniorov Trnkov</v>
      </c>
      <c r="F117" s="32"/>
      <c r="G117" s="32"/>
      <c r="H117" s="32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160</v>
      </c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72" t="str">
        <f>E9</f>
        <v>SO 08 - PLATÓ 1.NP</v>
      </c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18</v>
      </c>
      <c r="D121" s="38"/>
      <c r="E121" s="38"/>
      <c r="F121" s="27" t="str">
        <f>F12</f>
        <v xml:space="preserve">k.ú. Trnkov </v>
      </c>
      <c r="G121" s="38"/>
      <c r="H121" s="38"/>
      <c r="I121" s="32" t="s">
        <v>20</v>
      </c>
      <c r="J121" s="74" t="str">
        <f>IF(J12="","",J12)</f>
        <v>13. 9. 2024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5.65" customHeight="1">
      <c r="A123" s="38"/>
      <c r="B123" s="39"/>
      <c r="C123" s="32" t="s">
        <v>22</v>
      </c>
      <c r="D123" s="38"/>
      <c r="E123" s="38"/>
      <c r="F123" s="27" t="str">
        <f>E15</f>
        <v>ÚSVIT - ML, n.o.</v>
      </c>
      <c r="G123" s="38"/>
      <c r="H123" s="38"/>
      <c r="I123" s="32" t="s">
        <v>29</v>
      </c>
      <c r="J123" s="36" t="str">
        <f>E21</f>
        <v xml:space="preserve">mkolektiv architektura s.r.o. </v>
      </c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5.65" customHeight="1">
      <c r="A124" s="38"/>
      <c r="B124" s="39"/>
      <c r="C124" s="32" t="s">
        <v>27</v>
      </c>
      <c r="D124" s="38"/>
      <c r="E124" s="38"/>
      <c r="F124" s="27" t="str">
        <f>IF(E18="","",E18)</f>
        <v>Vyplň údaj</v>
      </c>
      <c r="G124" s="38"/>
      <c r="H124" s="38"/>
      <c r="I124" s="32" t="s">
        <v>35</v>
      </c>
      <c r="J124" s="36" t="str">
        <f>E24</f>
        <v>RF Management, s.r.o.</v>
      </c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64"/>
      <c r="B126" s="165"/>
      <c r="C126" s="166" t="s">
        <v>192</v>
      </c>
      <c r="D126" s="167" t="s">
        <v>65</v>
      </c>
      <c r="E126" s="167" t="s">
        <v>61</v>
      </c>
      <c r="F126" s="167" t="s">
        <v>62</v>
      </c>
      <c r="G126" s="167" t="s">
        <v>193</v>
      </c>
      <c r="H126" s="167" t="s">
        <v>194</v>
      </c>
      <c r="I126" s="167" t="s">
        <v>195</v>
      </c>
      <c r="J126" s="168" t="s">
        <v>164</v>
      </c>
      <c r="K126" s="169" t="s">
        <v>196</v>
      </c>
      <c r="L126" s="170"/>
      <c r="M126" s="91" t="s">
        <v>1</v>
      </c>
      <c r="N126" s="92" t="s">
        <v>44</v>
      </c>
      <c r="O126" s="92" t="s">
        <v>197</v>
      </c>
      <c r="P126" s="92" t="s">
        <v>198</v>
      </c>
      <c r="Q126" s="92" t="s">
        <v>199</v>
      </c>
      <c r="R126" s="92" t="s">
        <v>200</v>
      </c>
      <c r="S126" s="92" t="s">
        <v>201</v>
      </c>
      <c r="T126" s="93" t="s">
        <v>202</v>
      </c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</row>
    <row r="127" s="2" customFormat="1" ht="22.8" customHeight="1">
      <c r="A127" s="38"/>
      <c r="B127" s="39"/>
      <c r="C127" s="98" t="s">
        <v>165</v>
      </c>
      <c r="D127" s="38"/>
      <c r="E127" s="38"/>
      <c r="F127" s="38"/>
      <c r="G127" s="38"/>
      <c r="H127" s="38"/>
      <c r="I127" s="38"/>
      <c r="J127" s="171">
        <f>BK127</f>
        <v>0</v>
      </c>
      <c r="K127" s="38"/>
      <c r="L127" s="39"/>
      <c r="M127" s="94"/>
      <c r="N127" s="78"/>
      <c r="O127" s="95"/>
      <c r="P127" s="172">
        <f>P128+P293+P328</f>
        <v>0</v>
      </c>
      <c r="Q127" s="95"/>
      <c r="R127" s="172">
        <f>R128+R293+R328</f>
        <v>376.22859622000004</v>
      </c>
      <c r="S127" s="95"/>
      <c r="T127" s="173">
        <f>T128+T293+T328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79</v>
      </c>
      <c r="AU127" s="19" t="s">
        <v>166</v>
      </c>
      <c r="BK127" s="174">
        <f>BK128+BK293+BK328</f>
        <v>0</v>
      </c>
    </row>
    <row r="128" s="12" customFormat="1" ht="25.92" customHeight="1">
      <c r="A128" s="12"/>
      <c r="B128" s="175"/>
      <c r="C128" s="12"/>
      <c r="D128" s="176" t="s">
        <v>79</v>
      </c>
      <c r="E128" s="177" t="s">
        <v>203</v>
      </c>
      <c r="F128" s="177" t="s">
        <v>204</v>
      </c>
      <c r="G128" s="12"/>
      <c r="H128" s="12"/>
      <c r="I128" s="178"/>
      <c r="J128" s="179">
        <f>BK128</f>
        <v>0</v>
      </c>
      <c r="K128" s="12"/>
      <c r="L128" s="175"/>
      <c r="M128" s="180"/>
      <c r="N128" s="181"/>
      <c r="O128" s="181"/>
      <c r="P128" s="182">
        <f>P129+P186+P190+P250+P263+P291</f>
        <v>0</v>
      </c>
      <c r="Q128" s="181"/>
      <c r="R128" s="182">
        <f>R129+R186+R190+R250+R263+R291</f>
        <v>375.91708232000002</v>
      </c>
      <c r="S128" s="181"/>
      <c r="T128" s="183">
        <f>T129+T186+T190+T250+T263+T291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6" t="s">
        <v>87</v>
      </c>
      <c r="AT128" s="184" t="s">
        <v>79</v>
      </c>
      <c r="AU128" s="184" t="s">
        <v>80</v>
      </c>
      <c r="AY128" s="176" t="s">
        <v>205</v>
      </c>
      <c r="BK128" s="185">
        <f>BK129+BK186+BK190+BK250+BK263+BK291</f>
        <v>0</v>
      </c>
    </row>
    <row r="129" s="12" customFormat="1" ht="22.8" customHeight="1">
      <c r="A129" s="12"/>
      <c r="B129" s="175"/>
      <c r="C129" s="12"/>
      <c r="D129" s="176" t="s">
        <v>79</v>
      </c>
      <c r="E129" s="186" t="s">
        <v>87</v>
      </c>
      <c r="F129" s="186" t="s">
        <v>206</v>
      </c>
      <c r="G129" s="12"/>
      <c r="H129" s="12"/>
      <c r="I129" s="178"/>
      <c r="J129" s="187">
        <f>BK129</f>
        <v>0</v>
      </c>
      <c r="K129" s="12"/>
      <c r="L129" s="175"/>
      <c r="M129" s="180"/>
      <c r="N129" s="181"/>
      <c r="O129" s="181"/>
      <c r="P129" s="182">
        <f>SUM(P130:P185)</f>
        <v>0</v>
      </c>
      <c r="Q129" s="181"/>
      <c r="R129" s="182">
        <f>SUM(R130:R185)</f>
        <v>27.288491</v>
      </c>
      <c r="S129" s="181"/>
      <c r="T129" s="183">
        <f>SUM(T130:T185)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6" t="s">
        <v>87</v>
      </c>
      <c r="AT129" s="184" t="s">
        <v>79</v>
      </c>
      <c r="AU129" s="184" t="s">
        <v>87</v>
      </c>
      <c r="AY129" s="176" t="s">
        <v>205</v>
      </c>
      <c r="BK129" s="185">
        <f>SUM(BK130:BK185)</f>
        <v>0</v>
      </c>
    </row>
    <row r="130" s="2" customFormat="1" ht="37.8" customHeight="1">
      <c r="A130" s="38"/>
      <c r="B130" s="188"/>
      <c r="C130" s="189" t="s">
        <v>87</v>
      </c>
      <c r="D130" s="189" t="s">
        <v>207</v>
      </c>
      <c r="E130" s="190" t="s">
        <v>2962</v>
      </c>
      <c r="F130" s="191" t="s">
        <v>2963</v>
      </c>
      <c r="G130" s="192" t="s">
        <v>265</v>
      </c>
      <c r="H130" s="193">
        <v>88.359999999999999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211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3290</v>
      </c>
    </row>
    <row r="131" s="13" customFormat="1">
      <c r="A131" s="13"/>
      <c r="B131" s="203"/>
      <c r="C131" s="13"/>
      <c r="D131" s="204" t="s">
        <v>213</v>
      </c>
      <c r="E131" s="205" t="s">
        <v>1</v>
      </c>
      <c r="F131" s="206" t="s">
        <v>3291</v>
      </c>
      <c r="G131" s="13"/>
      <c r="H131" s="205" t="s">
        <v>1</v>
      </c>
      <c r="I131" s="207"/>
      <c r="J131" s="13"/>
      <c r="K131" s="13"/>
      <c r="L131" s="203"/>
      <c r="M131" s="208"/>
      <c r="N131" s="209"/>
      <c r="O131" s="209"/>
      <c r="P131" s="209"/>
      <c r="Q131" s="209"/>
      <c r="R131" s="209"/>
      <c r="S131" s="209"/>
      <c r="T131" s="21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5" t="s">
        <v>213</v>
      </c>
      <c r="AU131" s="205" t="s">
        <v>91</v>
      </c>
      <c r="AV131" s="13" t="s">
        <v>87</v>
      </c>
      <c r="AW131" s="13" t="s">
        <v>33</v>
      </c>
      <c r="AX131" s="13" t="s">
        <v>80</v>
      </c>
      <c r="AY131" s="205" t="s">
        <v>205</v>
      </c>
    </row>
    <row r="132" s="14" customFormat="1">
      <c r="A132" s="14"/>
      <c r="B132" s="211"/>
      <c r="C132" s="14"/>
      <c r="D132" s="204" t="s">
        <v>213</v>
      </c>
      <c r="E132" s="212" t="s">
        <v>1</v>
      </c>
      <c r="F132" s="213" t="s">
        <v>3292</v>
      </c>
      <c r="G132" s="14"/>
      <c r="H132" s="214">
        <v>88.359999999999999</v>
      </c>
      <c r="I132" s="215"/>
      <c r="J132" s="14"/>
      <c r="K132" s="14"/>
      <c r="L132" s="211"/>
      <c r="M132" s="216"/>
      <c r="N132" s="217"/>
      <c r="O132" s="217"/>
      <c r="P132" s="217"/>
      <c r="Q132" s="217"/>
      <c r="R132" s="217"/>
      <c r="S132" s="217"/>
      <c r="T132" s="21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2" t="s">
        <v>213</v>
      </c>
      <c r="AU132" s="212" t="s">
        <v>91</v>
      </c>
      <c r="AV132" s="14" t="s">
        <v>91</v>
      </c>
      <c r="AW132" s="14" t="s">
        <v>33</v>
      </c>
      <c r="AX132" s="14" t="s">
        <v>80</v>
      </c>
      <c r="AY132" s="212" t="s">
        <v>205</v>
      </c>
    </row>
    <row r="133" s="15" customFormat="1">
      <c r="A133" s="15"/>
      <c r="B133" s="219"/>
      <c r="C133" s="15"/>
      <c r="D133" s="204" t="s">
        <v>213</v>
      </c>
      <c r="E133" s="220" t="s">
        <v>1</v>
      </c>
      <c r="F133" s="221" t="s">
        <v>216</v>
      </c>
      <c r="G133" s="15"/>
      <c r="H133" s="222">
        <v>88.359999999999999</v>
      </c>
      <c r="I133" s="223"/>
      <c r="J133" s="15"/>
      <c r="K133" s="15"/>
      <c r="L133" s="219"/>
      <c r="M133" s="224"/>
      <c r="N133" s="225"/>
      <c r="O133" s="225"/>
      <c r="P133" s="225"/>
      <c r="Q133" s="225"/>
      <c r="R133" s="225"/>
      <c r="S133" s="225"/>
      <c r="T133" s="22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0" t="s">
        <v>213</v>
      </c>
      <c r="AU133" s="220" t="s">
        <v>91</v>
      </c>
      <c r="AV133" s="15" t="s">
        <v>211</v>
      </c>
      <c r="AW133" s="15" t="s">
        <v>33</v>
      </c>
      <c r="AX133" s="15" t="s">
        <v>87</v>
      </c>
      <c r="AY133" s="220" t="s">
        <v>205</v>
      </c>
    </row>
    <row r="134" s="2" customFormat="1" ht="33" customHeight="1">
      <c r="A134" s="38"/>
      <c r="B134" s="188"/>
      <c r="C134" s="189" t="s">
        <v>91</v>
      </c>
      <c r="D134" s="189" t="s">
        <v>207</v>
      </c>
      <c r="E134" s="190" t="s">
        <v>2966</v>
      </c>
      <c r="F134" s="191" t="s">
        <v>2967</v>
      </c>
      <c r="G134" s="192" t="s">
        <v>210</v>
      </c>
      <c r="H134" s="193">
        <v>26.507999999999999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3293</v>
      </c>
    </row>
    <row r="135" s="13" customFormat="1">
      <c r="A135" s="13"/>
      <c r="B135" s="203"/>
      <c r="C135" s="13"/>
      <c r="D135" s="204" t="s">
        <v>213</v>
      </c>
      <c r="E135" s="205" t="s">
        <v>1</v>
      </c>
      <c r="F135" s="206" t="s">
        <v>3294</v>
      </c>
      <c r="G135" s="13"/>
      <c r="H135" s="205" t="s">
        <v>1</v>
      </c>
      <c r="I135" s="207"/>
      <c r="J135" s="13"/>
      <c r="K135" s="13"/>
      <c r="L135" s="203"/>
      <c r="M135" s="208"/>
      <c r="N135" s="209"/>
      <c r="O135" s="209"/>
      <c r="P135" s="209"/>
      <c r="Q135" s="209"/>
      <c r="R135" s="209"/>
      <c r="S135" s="209"/>
      <c r="T135" s="21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5" t="s">
        <v>213</v>
      </c>
      <c r="AU135" s="205" t="s">
        <v>91</v>
      </c>
      <c r="AV135" s="13" t="s">
        <v>87</v>
      </c>
      <c r="AW135" s="13" t="s">
        <v>33</v>
      </c>
      <c r="AX135" s="13" t="s">
        <v>80</v>
      </c>
      <c r="AY135" s="205" t="s">
        <v>205</v>
      </c>
    </row>
    <row r="136" s="14" customFormat="1">
      <c r="A136" s="14"/>
      <c r="B136" s="211"/>
      <c r="C136" s="14"/>
      <c r="D136" s="204" t="s">
        <v>213</v>
      </c>
      <c r="E136" s="212" t="s">
        <v>1</v>
      </c>
      <c r="F136" s="213" t="s">
        <v>3295</v>
      </c>
      <c r="G136" s="14"/>
      <c r="H136" s="214">
        <v>26.507999999999999</v>
      </c>
      <c r="I136" s="215"/>
      <c r="J136" s="14"/>
      <c r="K136" s="14"/>
      <c r="L136" s="211"/>
      <c r="M136" s="216"/>
      <c r="N136" s="217"/>
      <c r="O136" s="217"/>
      <c r="P136" s="217"/>
      <c r="Q136" s="217"/>
      <c r="R136" s="217"/>
      <c r="S136" s="217"/>
      <c r="T136" s="21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2" t="s">
        <v>213</v>
      </c>
      <c r="AU136" s="212" t="s">
        <v>91</v>
      </c>
      <c r="AV136" s="14" t="s">
        <v>91</v>
      </c>
      <c r="AW136" s="14" t="s">
        <v>33</v>
      </c>
      <c r="AX136" s="14" t="s">
        <v>80</v>
      </c>
      <c r="AY136" s="212" t="s">
        <v>205</v>
      </c>
    </row>
    <row r="137" s="15" customFormat="1">
      <c r="A137" s="15"/>
      <c r="B137" s="219"/>
      <c r="C137" s="15"/>
      <c r="D137" s="204" t="s">
        <v>213</v>
      </c>
      <c r="E137" s="220" t="s">
        <v>1</v>
      </c>
      <c r="F137" s="221" t="s">
        <v>216</v>
      </c>
      <c r="G137" s="15"/>
      <c r="H137" s="222">
        <v>26.507999999999999</v>
      </c>
      <c r="I137" s="223"/>
      <c r="J137" s="15"/>
      <c r="K137" s="15"/>
      <c r="L137" s="219"/>
      <c r="M137" s="224"/>
      <c r="N137" s="225"/>
      <c r="O137" s="225"/>
      <c r="P137" s="225"/>
      <c r="Q137" s="225"/>
      <c r="R137" s="225"/>
      <c r="S137" s="225"/>
      <c r="T137" s="22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20" t="s">
        <v>213</v>
      </c>
      <c r="AU137" s="220" t="s">
        <v>91</v>
      </c>
      <c r="AV137" s="15" t="s">
        <v>211</v>
      </c>
      <c r="AW137" s="15" t="s">
        <v>33</v>
      </c>
      <c r="AX137" s="15" t="s">
        <v>87</v>
      </c>
      <c r="AY137" s="220" t="s">
        <v>205</v>
      </c>
    </row>
    <row r="138" s="2" customFormat="1" ht="21.75" customHeight="1">
      <c r="A138" s="38"/>
      <c r="B138" s="188"/>
      <c r="C138" s="189" t="s">
        <v>221</v>
      </c>
      <c r="D138" s="189" t="s">
        <v>207</v>
      </c>
      <c r="E138" s="190" t="s">
        <v>222</v>
      </c>
      <c r="F138" s="191" t="s">
        <v>223</v>
      </c>
      <c r="G138" s="192" t="s">
        <v>210</v>
      </c>
      <c r="H138" s="193">
        <v>3.456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3296</v>
      </c>
    </row>
    <row r="139" s="14" customFormat="1">
      <c r="A139" s="14"/>
      <c r="B139" s="211"/>
      <c r="C139" s="14"/>
      <c r="D139" s="204" t="s">
        <v>213</v>
      </c>
      <c r="E139" s="212" t="s">
        <v>1</v>
      </c>
      <c r="F139" s="213" t="s">
        <v>3297</v>
      </c>
      <c r="G139" s="14"/>
      <c r="H139" s="214">
        <v>3.456</v>
      </c>
      <c r="I139" s="215"/>
      <c r="J139" s="14"/>
      <c r="K139" s="14"/>
      <c r="L139" s="211"/>
      <c r="M139" s="216"/>
      <c r="N139" s="217"/>
      <c r="O139" s="217"/>
      <c r="P139" s="217"/>
      <c r="Q139" s="217"/>
      <c r="R139" s="217"/>
      <c r="S139" s="217"/>
      <c r="T139" s="21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2" t="s">
        <v>213</v>
      </c>
      <c r="AU139" s="212" t="s">
        <v>91</v>
      </c>
      <c r="AV139" s="14" t="s">
        <v>91</v>
      </c>
      <c r="AW139" s="14" t="s">
        <v>33</v>
      </c>
      <c r="AX139" s="14" t="s">
        <v>80</v>
      </c>
      <c r="AY139" s="212" t="s">
        <v>205</v>
      </c>
    </row>
    <row r="140" s="15" customFormat="1">
      <c r="A140" s="15"/>
      <c r="B140" s="219"/>
      <c r="C140" s="15"/>
      <c r="D140" s="204" t="s">
        <v>213</v>
      </c>
      <c r="E140" s="220" t="s">
        <v>1</v>
      </c>
      <c r="F140" s="221" t="s">
        <v>216</v>
      </c>
      <c r="G140" s="15"/>
      <c r="H140" s="222">
        <v>3.456</v>
      </c>
      <c r="I140" s="223"/>
      <c r="J140" s="15"/>
      <c r="K140" s="15"/>
      <c r="L140" s="219"/>
      <c r="M140" s="224"/>
      <c r="N140" s="225"/>
      <c r="O140" s="225"/>
      <c r="P140" s="225"/>
      <c r="Q140" s="225"/>
      <c r="R140" s="225"/>
      <c r="S140" s="225"/>
      <c r="T140" s="22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0" t="s">
        <v>213</v>
      </c>
      <c r="AU140" s="220" t="s">
        <v>91</v>
      </c>
      <c r="AV140" s="15" t="s">
        <v>211</v>
      </c>
      <c r="AW140" s="15" t="s">
        <v>33</v>
      </c>
      <c r="AX140" s="15" t="s">
        <v>87</v>
      </c>
      <c r="AY140" s="220" t="s">
        <v>205</v>
      </c>
    </row>
    <row r="141" s="2" customFormat="1" ht="24.15" customHeight="1">
      <c r="A141" s="38"/>
      <c r="B141" s="188"/>
      <c r="C141" s="189" t="s">
        <v>211</v>
      </c>
      <c r="D141" s="189" t="s">
        <v>207</v>
      </c>
      <c r="E141" s="190" t="s">
        <v>227</v>
      </c>
      <c r="F141" s="191" t="s">
        <v>228</v>
      </c>
      <c r="G141" s="192" t="s">
        <v>210</v>
      </c>
      <c r="H141" s="193">
        <v>1.0369999999999999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3298</v>
      </c>
    </row>
    <row r="142" s="14" customFormat="1">
      <c r="A142" s="14"/>
      <c r="B142" s="211"/>
      <c r="C142" s="14"/>
      <c r="D142" s="204" t="s">
        <v>213</v>
      </c>
      <c r="E142" s="14"/>
      <c r="F142" s="213" t="s">
        <v>3299</v>
      </c>
      <c r="G142" s="14"/>
      <c r="H142" s="214">
        <v>1.0369999999999999</v>
      </c>
      <c r="I142" s="215"/>
      <c r="J142" s="14"/>
      <c r="K142" s="14"/>
      <c r="L142" s="211"/>
      <c r="M142" s="216"/>
      <c r="N142" s="217"/>
      <c r="O142" s="217"/>
      <c r="P142" s="217"/>
      <c r="Q142" s="217"/>
      <c r="R142" s="217"/>
      <c r="S142" s="217"/>
      <c r="T142" s="21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2" t="s">
        <v>213</v>
      </c>
      <c r="AU142" s="212" t="s">
        <v>91</v>
      </c>
      <c r="AV142" s="14" t="s">
        <v>91</v>
      </c>
      <c r="AW142" s="14" t="s">
        <v>3</v>
      </c>
      <c r="AX142" s="14" t="s">
        <v>87</v>
      </c>
      <c r="AY142" s="212" t="s">
        <v>205</v>
      </c>
    </row>
    <row r="143" s="2" customFormat="1" ht="37.8" customHeight="1">
      <c r="A143" s="38"/>
      <c r="B143" s="188"/>
      <c r="C143" s="189" t="s">
        <v>231</v>
      </c>
      <c r="D143" s="189" t="s">
        <v>207</v>
      </c>
      <c r="E143" s="190" t="s">
        <v>2516</v>
      </c>
      <c r="F143" s="191" t="s">
        <v>2517</v>
      </c>
      <c r="G143" s="192" t="s">
        <v>210</v>
      </c>
      <c r="H143" s="193">
        <v>3.456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3300</v>
      </c>
    </row>
    <row r="144" s="14" customFormat="1">
      <c r="A144" s="14"/>
      <c r="B144" s="211"/>
      <c r="C144" s="14"/>
      <c r="D144" s="204" t="s">
        <v>213</v>
      </c>
      <c r="E144" s="212" t="s">
        <v>1</v>
      </c>
      <c r="F144" s="213" t="s">
        <v>3301</v>
      </c>
      <c r="G144" s="14"/>
      <c r="H144" s="214">
        <v>3.456</v>
      </c>
      <c r="I144" s="215"/>
      <c r="J144" s="14"/>
      <c r="K144" s="14"/>
      <c r="L144" s="211"/>
      <c r="M144" s="216"/>
      <c r="N144" s="217"/>
      <c r="O144" s="217"/>
      <c r="P144" s="217"/>
      <c r="Q144" s="217"/>
      <c r="R144" s="217"/>
      <c r="S144" s="217"/>
      <c r="T144" s="21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2" t="s">
        <v>213</v>
      </c>
      <c r="AU144" s="212" t="s">
        <v>91</v>
      </c>
      <c r="AV144" s="14" t="s">
        <v>91</v>
      </c>
      <c r="AW144" s="14" t="s">
        <v>33</v>
      </c>
      <c r="AX144" s="14" t="s">
        <v>80</v>
      </c>
      <c r="AY144" s="212" t="s">
        <v>205</v>
      </c>
    </row>
    <row r="145" s="15" customFormat="1">
      <c r="A145" s="15"/>
      <c r="B145" s="219"/>
      <c r="C145" s="15"/>
      <c r="D145" s="204" t="s">
        <v>213</v>
      </c>
      <c r="E145" s="220" t="s">
        <v>1</v>
      </c>
      <c r="F145" s="221" t="s">
        <v>216</v>
      </c>
      <c r="G145" s="15"/>
      <c r="H145" s="222">
        <v>3.456</v>
      </c>
      <c r="I145" s="223"/>
      <c r="J145" s="15"/>
      <c r="K145" s="15"/>
      <c r="L145" s="219"/>
      <c r="M145" s="224"/>
      <c r="N145" s="225"/>
      <c r="O145" s="225"/>
      <c r="P145" s="225"/>
      <c r="Q145" s="225"/>
      <c r="R145" s="225"/>
      <c r="S145" s="225"/>
      <c r="T145" s="22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0" t="s">
        <v>213</v>
      </c>
      <c r="AU145" s="220" t="s">
        <v>91</v>
      </c>
      <c r="AV145" s="15" t="s">
        <v>211</v>
      </c>
      <c r="AW145" s="15" t="s">
        <v>33</v>
      </c>
      <c r="AX145" s="15" t="s">
        <v>87</v>
      </c>
      <c r="AY145" s="220" t="s">
        <v>205</v>
      </c>
    </row>
    <row r="146" s="2" customFormat="1" ht="24.15" customHeight="1">
      <c r="A146" s="38"/>
      <c r="B146" s="188"/>
      <c r="C146" s="189" t="s">
        <v>244</v>
      </c>
      <c r="D146" s="189" t="s">
        <v>207</v>
      </c>
      <c r="E146" s="190" t="s">
        <v>2520</v>
      </c>
      <c r="F146" s="191" t="s">
        <v>2294</v>
      </c>
      <c r="G146" s="192" t="s">
        <v>210</v>
      </c>
      <c r="H146" s="193">
        <v>3.456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3302</v>
      </c>
    </row>
    <row r="147" s="2" customFormat="1" ht="24.15" customHeight="1">
      <c r="A147" s="38"/>
      <c r="B147" s="188"/>
      <c r="C147" s="189" t="s">
        <v>249</v>
      </c>
      <c r="D147" s="189" t="s">
        <v>207</v>
      </c>
      <c r="E147" s="190" t="s">
        <v>259</v>
      </c>
      <c r="F147" s="191" t="s">
        <v>260</v>
      </c>
      <c r="G147" s="192" t="s">
        <v>210</v>
      </c>
      <c r="H147" s="193">
        <v>3.456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3303</v>
      </c>
    </row>
    <row r="148" s="2" customFormat="1" ht="21.75" customHeight="1">
      <c r="A148" s="38"/>
      <c r="B148" s="188"/>
      <c r="C148" s="189" t="s">
        <v>254</v>
      </c>
      <c r="D148" s="189" t="s">
        <v>207</v>
      </c>
      <c r="E148" s="190" t="s">
        <v>2979</v>
      </c>
      <c r="F148" s="191" t="s">
        <v>2980</v>
      </c>
      <c r="G148" s="192" t="s">
        <v>265</v>
      </c>
      <c r="H148" s="193">
        <v>234.91999999999999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3304</v>
      </c>
    </row>
    <row r="149" s="14" customFormat="1">
      <c r="A149" s="14"/>
      <c r="B149" s="211"/>
      <c r="C149" s="14"/>
      <c r="D149" s="204" t="s">
        <v>213</v>
      </c>
      <c r="E149" s="212" t="s">
        <v>1</v>
      </c>
      <c r="F149" s="213" t="s">
        <v>3305</v>
      </c>
      <c r="G149" s="14"/>
      <c r="H149" s="214">
        <v>234.91999999999999</v>
      </c>
      <c r="I149" s="215"/>
      <c r="J149" s="14"/>
      <c r="K149" s="14"/>
      <c r="L149" s="211"/>
      <c r="M149" s="216"/>
      <c r="N149" s="217"/>
      <c r="O149" s="217"/>
      <c r="P149" s="217"/>
      <c r="Q149" s="217"/>
      <c r="R149" s="217"/>
      <c r="S149" s="217"/>
      <c r="T149" s="21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2" t="s">
        <v>213</v>
      </c>
      <c r="AU149" s="212" t="s">
        <v>91</v>
      </c>
      <c r="AV149" s="14" t="s">
        <v>91</v>
      </c>
      <c r="AW149" s="14" t="s">
        <v>33</v>
      </c>
      <c r="AX149" s="14" t="s">
        <v>80</v>
      </c>
      <c r="AY149" s="212" t="s">
        <v>205</v>
      </c>
    </row>
    <row r="150" s="15" customFormat="1">
      <c r="A150" s="15"/>
      <c r="B150" s="219"/>
      <c r="C150" s="15"/>
      <c r="D150" s="204" t="s">
        <v>213</v>
      </c>
      <c r="E150" s="220" t="s">
        <v>1</v>
      </c>
      <c r="F150" s="221" t="s">
        <v>216</v>
      </c>
      <c r="G150" s="15"/>
      <c r="H150" s="222">
        <v>234.91999999999999</v>
      </c>
      <c r="I150" s="223"/>
      <c r="J150" s="15"/>
      <c r="K150" s="15"/>
      <c r="L150" s="219"/>
      <c r="M150" s="224"/>
      <c r="N150" s="225"/>
      <c r="O150" s="225"/>
      <c r="P150" s="225"/>
      <c r="Q150" s="225"/>
      <c r="R150" s="225"/>
      <c r="S150" s="225"/>
      <c r="T150" s="22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20" t="s">
        <v>213</v>
      </c>
      <c r="AU150" s="220" t="s">
        <v>91</v>
      </c>
      <c r="AV150" s="15" t="s">
        <v>211</v>
      </c>
      <c r="AW150" s="15" t="s">
        <v>33</v>
      </c>
      <c r="AX150" s="15" t="s">
        <v>87</v>
      </c>
      <c r="AY150" s="220" t="s">
        <v>205</v>
      </c>
    </row>
    <row r="151" s="2" customFormat="1" ht="16.5" customHeight="1">
      <c r="A151" s="38"/>
      <c r="B151" s="188"/>
      <c r="C151" s="227" t="s">
        <v>258</v>
      </c>
      <c r="D151" s="227" t="s">
        <v>276</v>
      </c>
      <c r="E151" s="228" t="s">
        <v>2983</v>
      </c>
      <c r="F151" s="229" t="s">
        <v>2984</v>
      </c>
      <c r="G151" s="230" t="s">
        <v>2023</v>
      </c>
      <c r="H151" s="231">
        <v>9.3970000000000002</v>
      </c>
      <c r="I151" s="232"/>
      <c r="J151" s="231">
        <f>ROUND(I151*H151,3)</f>
        <v>0</v>
      </c>
      <c r="K151" s="233"/>
      <c r="L151" s="234"/>
      <c r="M151" s="235" t="s">
        <v>1</v>
      </c>
      <c r="N151" s="236" t="s">
        <v>46</v>
      </c>
      <c r="O151" s="82"/>
      <c r="P151" s="198">
        <f>O151*H151</f>
        <v>0</v>
      </c>
      <c r="Q151" s="198">
        <v>0.001</v>
      </c>
      <c r="R151" s="198">
        <f>Q151*H151</f>
        <v>0.0093970000000000008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254</v>
      </c>
      <c r="AT151" s="200" t="s">
        <v>276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3306</v>
      </c>
    </row>
    <row r="152" s="14" customFormat="1">
      <c r="A152" s="14"/>
      <c r="B152" s="211"/>
      <c r="C152" s="14"/>
      <c r="D152" s="204" t="s">
        <v>213</v>
      </c>
      <c r="E152" s="14"/>
      <c r="F152" s="213" t="s">
        <v>3307</v>
      </c>
      <c r="G152" s="14"/>
      <c r="H152" s="214">
        <v>9.3970000000000002</v>
      </c>
      <c r="I152" s="215"/>
      <c r="J152" s="14"/>
      <c r="K152" s="14"/>
      <c r="L152" s="211"/>
      <c r="M152" s="216"/>
      <c r="N152" s="217"/>
      <c r="O152" s="217"/>
      <c r="P152" s="217"/>
      <c r="Q152" s="217"/>
      <c r="R152" s="217"/>
      <c r="S152" s="217"/>
      <c r="T152" s="21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12" t="s">
        <v>213</v>
      </c>
      <c r="AU152" s="212" t="s">
        <v>91</v>
      </c>
      <c r="AV152" s="14" t="s">
        <v>91</v>
      </c>
      <c r="AW152" s="14" t="s">
        <v>3</v>
      </c>
      <c r="AX152" s="14" t="s">
        <v>87</v>
      </c>
      <c r="AY152" s="212" t="s">
        <v>205</v>
      </c>
    </row>
    <row r="153" s="2" customFormat="1" ht="21.75" customHeight="1">
      <c r="A153" s="38"/>
      <c r="B153" s="188"/>
      <c r="C153" s="189" t="s">
        <v>262</v>
      </c>
      <c r="D153" s="189" t="s">
        <v>207</v>
      </c>
      <c r="E153" s="190" t="s">
        <v>263</v>
      </c>
      <c r="F153" s="191" t="s">
        <v>264</v>
      </c>
      <c r="G153" s="192" t="s">
        <v>265</v>
      </c>
      <c r="H153" s="193">
        <v>302.35000000000002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3308</v>
      </c>
    </row>
    <row r="154" s="13" customFormat="1">
      <c r="A154" s="13"/>
      <c r="B154" s="203"/>
      <c r="C154" s="13"/>
      <c r="D154" s="204" t="s">
        <v>213</v>
      </c>
      <c r="E154" s="205" t="s">
        <v>1</v>
      </c>
      <c r="F154" s="206" t="s">
        <v>3154</v>
      </c>
      <c r="G154" s="13"/>
      <c r="H154" s="205" t="s">
        <v>1</v>
      </c>
      <c r="I154" s="207"/>
      <c r="J154" s="13"/>
      <c r="K154" s="13"/>
      <c r="L154" s="203"/>
      <c r="M154" s="208"/>
      <c r="N154" s="209"/>
      <c r="O154" s="209"/>
      <c r="P154" s="209"/>
      <c r="Q154" s="209"/>
      <c r="R154" s="209"/>
      <c r="S154" s="209"/>
      <c r="T154" s="21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5" t="s">
        <v>213</v>
      </c>
      <c r="AU154" s="205" t="s">
        <v>91</v>
      </c>
      <c r="AV154" s="13" t="s">
        <v>87</v>
      </c>
      <c r="AW154" s="13" t="s">
        <v>33</v>
      </c>
      <c r="AX154" s="13" t="s">
        <v>80</v>
      </c>
      <c r="AY154" s="205" t="s">
        <v>205</v>
      </c>
    </row>
    <row r="155" s="14" customFormat="1">
      <c r="A155" s="14"/>
      <c r="B155" s="211"/>
      <c r="C155" s="14"/>
      <c r="D155" s="204" t="s">
        <v>213</v>
      </c>
      <c r="E155" s="212" t="s">
        <v>1</v>
      </c>
      <c r="F155" s="213" t="s">
        <v>3309</v>
      </c>
      <c r="G155" s="14"/>
      <c r="H155" s="214">
        <v>19.620000000000001</v>
      </c>
      <c r="I155" s="215"/>
      <c r="J155" s="14"/>
      <c r="K155" s="14"/>
      <c r="L155" s="211"/>
      <c r="M155" s="216"/>
      <c r="N155" s="217"/>
      <c r="O155" s="217"/>
      <c r="P155" s="217"/>
      <c r="Q155" s="217"/>
      <c r="R155" s="217"/>
      <c r="S155" s="217"/>
      <c r="T155" s="21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2" t="s">
        <v>213</v>
      </c>
      <c r="AU155" s="212" t="s">
        <v>91</v>
      </c>
      <c r="AV155" s="14" t="s">
        <v>91</v>
      </c>
      <c r="AW155" s="14" t="s">
        <v>33</v>
      </c>
      <c r="AX155" s="14" t="s">
        <v>80</v>
      </c>
      <c r="AY155" s="212" t="s">
        <v>205</v>
      </c>
    </row>
    <row r="156" s="14" customFormat="1">
      <c r="A156" s="14"/>
      <c r="B156" s="211"/>
      <c r="C156" s="14"/>
      <c r="D156" s="204" t="s">
        <v>213</v>
      </c>
      <c r="E156" s="212" t="s">
        <v>1</v>
      </c>
      <c r="F156" s="213" t="s">
        <v>3310</v>
      </c>
      <c r="G156" s="14"/>
      <c r="H156" s="214">
        <v>19.280000000000001</v>
      </c>
      <c r="I156" s="215"/>
      <c r="J156" s="14"/>
      <c r="K156" s="14"/>
      <c r="L156" s="211"/>
      <c r="M156" s="216"/>
      <c r="N156" s="217"/>
      <c r="O156" s="217"/>
      <c r="P156" s="217"/>
      <c r="Q156" s="217"/>
      <c r="R156" s="217"/>
      <c r="S156" s="217"/>
      <c r="T156" s="21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2" t="s">
        <v>213</v>
      </c>
      <c r="AU156" s="212" t="s">
        <v>91</v>
      </c>
      <c r="AV156" s="14" t="s">
        <v>91</v>
      </c>
      <c r="AW156" s="14" t="s">
        <v>33</v>
      </c>
      <c r="AX156" s="14" t="s">
        <v>80</v>
      </c>
      <c r="AY156" s="212" t="s">
        <v>205</v>
      </c>
    </row>
    <row r="157" s="14" customFormat="1">
      <c r="A157" s="14"/>
      <c r="B157" s="211"/>
      <c r="C157" s="14"/>
      <c r="D157" s="204" t="s">
        <v>213</v>
      </c>
      <c r="E157" s="212" t="s">
        <v>1</v>
      </c>
      <c r="F157" s="213" t="s">
        <v>3311</v>
      </c>
      <c r="G157" s="14"/>
      <c r="H157" s="214">
        <v>32.780000000000001</v>
      </c>
      <c r="I157" s="215"/>
      <c r="J157" s="14"/>
      <c r="K157" s="14"/>
      <c r="L157" s="211"/>
      <c r="M157" s="216"/>
      <c r="N157" s="217"/>
      <c r="O157" s="217"/>
      <c r="P157" s="217"/>
      <c r="Q157" s="217"/>
      <c r="R157" s="217"/>
      <c r="S157" s="217"/>
      <c r="T157" s="21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2" t="s">
        <v>213</v>
      </c>
      <c r="AU157" s="212" t="s">
        <v>91</v>
      </c>
      <c r="AV157" s="14" t="s">
        <v>91</v>
      </c>
      <c r="AW157" s="14" t="s">
        <v>33</v>
      </c>
      <c r="AX157" s="14" t="s">
        <v>80</v>
      </c>
      <c r="AY157" s="212" t="s">
        <v>205</v>
      </c>
    </row>
    <row r="158" s="14" customFormat="1">
      <c r="A158" s="14"/>
      <c r="B158" s="211"/>
      <c r="C158" s="14"/>
      <c r="D158" s="204" t="s">
        <v>213</v>
      </c>
      <c r="E158" s="212" t="s">
        <v>1</v>
      </c>
      <c r="F158" s="213" t="s">
        <v>3312</v>
      </c>
      <c r="G158" s="14"/>
      <c r="H158" s="214">
        <v>142.31</v>
      </c>
      <c r="I158" s="215"/>
      <c r="J158" s="14"/>
      <c r="K158" s="14"/>
      <c r="L158" s="211"/>
      <c r="M158" s="216"/>
      <c r="N158" s="217"/>
      <c r="O158" s="217"/>
      <c r="P158" s="217"/>
      <c r="Q158" s="217"/>
      <c r="R158" s="217"/>
      <c r="S158" s="217"/>
      <c r="T158" s="21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2" t="s">
        <v>213</v>
      </c>
      <c r="AU158" s="212" t="s">
        <v>91</v>
      </c>
      <c r="AV158" s="14" t="s">
        <v>91</v>
      </c>
      <c r="AW158" s="14" t="s">
        <v>33</v>
      </c>
      <c r="AX158" s="14" t="s">
        <v>80</v>
      </c>
      <c r="AY158" s="212" t="s">
        <v>205</v>
      </c>
    </row>
    <row r="159" s="14" customFormat="1">
      <c r="A159" s="14"/>
      <c r="B159" s="211"/>
      <c r="C159" s="14"/>
      <c r="D159" s="204" t="s">
        <v>213</v>
      </c>
      <c r="E159" s="212" t="s">
        <v>1</v>
      </c>
      <c r="F159" s="213" t="s">
        <v>3292</v>
      </c>
      <c r="G159" s="14"/>
      <c r="H159" s="214">
        <v>88.359999999999999</v>
      </c>
      <c r="I159" s="215"/>
      <c r="J159" s="14"/>
      <c r="K159" s="14"/>
      <c r="L159" s="211"/>
      <c r="M159" s="216"/>
      <c r="N159" s="217"/>
      <c r="O159" s="217"/>
      <c r="P159" s="217"/>
      <c r="Q159" s="217"/>
      <c r="R159" s="217"/>
      <c r="S159" s="217"/>
      <c r="T159" s="21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2" t="s">
        <v>213</v>
      </c>
      <c r="AU159" s="212" t="s">
        <v>91</v>
      </c>
      <c r="AV159" s="14" t="s">
        <v>91</v>
      </c>
      <c r="AW159" s="14" t="s">
        <v>33</v>
      </c>
      <c r="AX159" s="14" t="s">
        <v>80</v>
      </c>
      <c r="AY159" s="212" t="s">
        <v>205</v>
      </c>
    </row>
    <row r="160" s="15" customFormat="1">
      <c r="A160" s="15"/>
      <c r="B160" s="219"/>
      <c r="C160" s="15"/>
      <c r="D160" s="204" t="s">
        <v>213</v>
      </c>
      <c r="E160" s="220" t="s">
        <v>1</v>
      </c>
      <c r="F160" s="221" t="s">
        <v>216</v>
      </c>
      <c r="G160" s="15"/>
      <c r="H160" s="222">
        <v>302.35000000000002</v>
      </c>
      <c r="I160" s="223"/>
      <c r="J160" s="15"/>
      <c r="K160" s="15"/>
      <c r="L160" s="219"/>
      <c r="M160" s="224"/>
      <c r="N160" s="225"/>
      <c r="O160" s="225"/>
      <c r="P160" s="225"/>
      <c r="Q160" s="225"/>
      <c r="R160" s="225"/>
      <c r="S160" s="225"/>
      <c r="T160" s="22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20" t="s">
        <v>213</v>
      </c>
      <c r="AU160" s="220" t="s">
        <v>91</v>
      </c>
      <c r="AV160" s="15" t="s">
        <v>211</v>
      </c>
      <c r="AW160" s="15" t="s">
        <v>33</v>
      </c>
      <c r="AX160" s="15" t="s">
        <v>87</v>
      </c>
      <c r="AY160" s="220" t="s">
        <v>205</v>
      </c>
    </row>
    <row r="161" s="2" customFormat="1" ht="24.15" customHeight="1">
      <c r="A161" s="38"/>
      <c r="B161" s="188"/>
      <c r="C161" s="189" t="s">
        <v>270</v>
      </c>
      <c r="D161" s="189" t="s">
        <v>207</v>
      </c>
      <c r="E161" s="190" t="s">
        <v>2990</v>
      </c>
      <c r="F161" s="191" t="s">
        <v>2991</v>
      </c>
      <c r="G161" s="192" t="s">
        <v>265</v>
      </c>
      <c r="H161" s="193">
        <v>234.91999999999999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3313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3305</v>
      </c>
      <c r="G162" s="14"/>
      <c r="H162" s="214">
        <v>234.91999999999999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5" customFormat="1">
      <c r="A163" s="15"/>
      <c r="B163" s="219"/>
      <c r="C163" s="15"/>
      <c r="D163" s="204" t="s">
        <v>213</v>
      </c>
      <c r="E163" s="220" t="s">
        <v>1</v>
      </c>
      <c r="F163" s="221" t="s">
        <v>216</v>
      </c>
      <c r="G163" s="15"/>
      <c r="H163" s="222">
        <v>234.91999999999999</v>
      </c>
      <c r="I163" s="223"/>
      <c r="J163" s="15"/>
      <c r="K163" s="15"/>
      <c r="L163" s="219"/>
      <c r="M163" s="224"/>
      <c r="N163" s="225"/>
      <c r="O163" s="225"/>
      <c r="P163" s="225"/>
      <c r="Q163" s="225"/>
      <c r="R163" s="225"/>
      <c r="S163" s="225"/>
      <c r="T163" s="22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0" t="s">
        <v>213</v>
      </c>
      <c r="AU163" s="220" t="s">
        <v>91</v>
      </c>
      <c r="AV163" s="15" t="s">
        <v>211</v>
      </c>
      <c r="AW163" s="15" t="s">
        <v>33</v>
      </c>
      <c r="AX163" s="15" t="s">
        <v>87</v>
      </c>
      <c r="AY163" s="220" t="s">
        <v>205</v>
      </c>
    </row>
    <row r="164" s="2" customFormat="1" ht="24.15" customHeight="1">
      <c r="A164" s="38"/>
      <c r="B164" s="188"/>
      <c r="C164" s="189" t="s">
        <v>275</v>
      </c>
      <c r="D164" s="189" t="s">
        <v>207</v>
      </c>
      <c r="E164" s="190" t="s">
        <v>2993</v>
      </c>
      <c r="F164" s="191" t="s">
        <v>2994</v>
      </c>
      <c r="G164" s="192" t="s">
        <v>265</v>
      </c>
      <c r="H164" s="193">
        <v>234.91999999999999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46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211</v>
      </c>
      <c r="AT164" s="200" t="s">
        <v>207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211</v>
      </c>
      <c r="BM164" s="200" t="s">
        <v>3314</v>
      </c>
    </row>
    <row r="165" s="14" customFormat="1">
      <c r="A165" s="14"/>
      <c r="B165" s="211"/>
      <c r="C165" s="14"/>
      <c r="D165" s="204" t="s">
        <v>213</v>
      </c>
      <c r="E165" s="212" t="s">
        <v>1</v>
      </c>
      <c r="F165" s="213" t="s">
        <v>3305</v>
      </c>
      <c r="G165" s="14"/>
      <c r="H165" s="214">
        <v>234.91999999999999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33</v>
      </c>
      <c r="AX165" s="14" t="s">
        <v>80</v>
      </c>
      <c r="AY165" s="212" t="s">
        <v>205</v>
      </c>
    </row>
    <row r="166" s="15" customFormat="1">
      <c r="A166" s="15"/>
      <c r="B166" s="219"/>
      <c r="C166" s="15"/>
      <c r="D166" s="204" t="s">
        <v>213</v>
      </c>
      <c r="E166" s="220" t="s">
        <v>1</v>
      </c>
      <c r="F166" s="221" t="s">
        <v>216</v>
      </c>
      <c r="G166" s="15"/>
      <c r="H166" s="222">
        <v>234.91999999999999</v>
      </c>
      <c r="I166" s="223"/>
      <c r="J166" s="15"/>
      <c r="K166" s="15"/>
      <c r="L166" s="219"/>
      <c r="M166" s="224"/>
      <c r="N166" s="225"/>
      <c r="O166" s="225"/>
      <c r="P166" s="225"/>
      <c r="Q166" s="225"/>
      <c r="R166" s="225"/>
      <c r="S166" s="225"/>
      <c r="T166" s="22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20" t="s">
        <v>213</v>
      </c>
      <c r="AU166" s="220" t="s">
        <v>91</v>
      </c>
      <c r="AV166" s="15" t="s">
        <v>211</v>
      </c>
      <c r="AW166" s="15" t="s">
        <v>33</v>
      </c>
      <c r="AX166" s="15" t="s">
        <v>87</v>
      </c>
      <c r="AY166" s="220" t="s">
        <v>205</v>
      </c>
    </row>
    <row r="167" s="2" customFormat="1" ht="24.15" customHeight="1">
      <c r="A167" s="38"/>
      <c r="B167" s="188"/>
      <c r="C167" s="227" t="s">
        <v>281</v>
      </c>
      <c r="D167" s="227" t="s">
        <v>276</v>
      </c>
      <c r="E167" s="228" t="s">
        <v>2996</v>
      </c>
      <c r="F167" s="229" t="s">
        <v>2997</v>
      </c>
      <c r="G167" s="230" t="s">
        <v>210</v>
      </c>
      <c r="H167" s="231">
        <v>27.251000000000001</v>
      </c>
      <c r="I167" s="232"/>
      <c r="J167" s="231">
        <f>ROUND(I167*H167,3)</f>
        <v>0</v>
      </c>
      <c r="K167" s="233"/>
      <c r="L167" s="234"/>
      <c r="M167" s="235" t="s">
        <v>1</v>
      </c>
      <c r="N167" s="236" t="s">
        <v>46</v>
      </c>
      <c r="O167" s="82"/>
      <c r="P167" s="198">
        <f>O167*H167</f>
        <v>0</v>
      </c>
      <c r="Q167" s="198">
        <v>1</v>
      </c>
      <c r="R167" s="198">
        <f>Q167*H167</f>
        <v>27.251000000000001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254</v>
      </c>
      <c r="AT167" s="200" t="s">
        <v>276</v>
      </c>
      <c r="AU167" s="200" t="s">
        <v>91</v>
      </c>
      <c r="AY167" s="19" t="s">
        <v>205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91</v>
      </c>
      <c r="BK167" s="202">
        <f>ROUND(I167*H167,3)</f>
        <v>0</v>
      </c>
      <c r="BL167" s="19" t="s">
        <v>211</v>
      </c>
      <c r="BM167" s="200" t="s">
        <v>3315</v>
      </c>
    </row>
    <row r="168" s="14" customFormat="1">
      <c r="A168" s="14"/>
      <c r="B168" s="211"/>
      <c r="C168" s="14"/>
      <c r="D168" s="204" t="s">
        <v>213</v>
      </c>
      <c r="E168" s="14"/>
      <c r="F168" s="213" t="s">
        <v>3316</v>
      </c>
      <c r="G168" s="14"/>
      <c r="H168" s="214">
        <v>27.251000000000001</v>
      </c>
      <c r="I168" s="215"/>
      <c r="J168" s="14"/>
      <c r="K168" s="14"/>
      <c r="L168" s="211"/>
      <c r="M168" s="216"/>
      <c r="N168" s="217"/>
      <c r="O168" s="217"/>
      <c r="P168" s="217"/>
      <c r="Q168" s="217"/>
      <c r="R168" s="217"/>
      <c r="S168" s="217"/>
      <c r="T168" s="21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2" t="s">
        <v>213</v>
      </c>
      <c r="AU168" s="212" t="s">
        <v>91</v>
      </c>
      <c r="AV168" s="14" t="s">
        <v>91</v>
      </c>
      <c r="AW168" s="14" t="s">
        <v>3</v>
      </c>
      <c r="AX168" s="14" t="s">
        <v>87</v>
      </c>
      <c r="AY168" s="212" t="s">
        <v>205</v>
      </c>
    </row>
    <row r="169" s="2" customFormat="1" ht="24.15" customHeight="1">
      <c r="A169" s="38"/>
      <c r="B169" s="188"/>
      <c r="C169" s="189" t="s">
        <v>287</v>
      </c>
      <c r="D169" s="189" t="s">
        <v>207</v>
      </c>
      <c r="E169" s="190" t="s">
        <v>3317</v>
      </c>
      <c r="F169" s="191" t="s">
        <v>3318</v>
      </c>
      <c r="G169" s="192" t="s">
        <v>265</v>
      </c>
      <c r="H169" s="193">
        <v>60.039999999999999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3319</v>
      </c>
    </row>
    <row r="170" s="14" customFormat="1">
      <c r="A170" s="14"/>
      <c r="B170" s="211"/>
      <c r="C170" s="14"/>
      <c r="D170" s="204" t="s">
        <v>213</v>
      </c>
      <c r="E170" s="212" t="s">
        <v>1</v>
      </c>
      <c r="F170" s="213" t="s">
        <v>3320</v>
      </c>
      <c r="G170" s="14"/>
      <c r="H170" s="214">
        <v>60.039999999999999</v>
      </c>
      <c r="I170" s="215"/>
      <c r="J170" s="14"/>
      <c r="K170" s="14"/>
      <c r="L170" s="211"/>
      <c r="M170" s="216"/>
      <c r="N170" s="217"/>
      <c r="O170" s="217"/>
      <c r="P170" s="217"/>
      <c r="Q170" s="217"/>
      <c r="R170" s="217"/>
      <c r="S170" s="217"/>
      <c r="T170" s="21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2" t="s">
        <v>213</v>
      </c>
      <c r="AU170" s="212" t="s">
        <v>91</v>
      </c>
      <c r="AV170" s="14" t="s">
        <v>91</v>
      </c>
      <c r="AW170" s="14" t="s">
        <v>33</v>
      </c>
      <c r="AX170" s="14" t="s">
        <v>80</v>
      </c>
      <c r="AY170" s="212" t="s">
        <v>205</v>
      </c>
    </row>
    <row r="171" s="15" customFormat="1">
      <c r="A171" s="15"/>
      <c r="B171" s="219"/>
      <c r="C171" s="15"/>
      <c r="D171" s="204" t="s">
        <v>213</v>
      </c>
      <c r="E171" s="220" t="s">
        <v>1</v>
      </c>
      <c r="F171" s="221" t="s">
        <v>216</v>
      </c>
      <c r="G171" s="15"/>
      <c r="H171" s="222">
        <v>60.039999999999999</v>
      </c>
      <c r="I171" s="223"/>
      <c r="J171" s="15"/>
      <c r="K171" s="15"/>
      <c r="L171" s="219"/>
      <c r="M171" s="224"/>
      <c r="N171" s="225"/>
      <c r="O171" s="225"/>
      <c r="P171" s="225"/>
      <c r="Q171" s="225"/>
      <c r="R171" s="225"/>
      <c r="S171" s="225"/>
      <c r="T171" s="22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20" t="s">
        <v>213</v>
      </c>
      <c r="AU171" s="220" t="s">
        <v>91</v>
      </c>
      <c r="AV171" s="15" t="s">
        <v>211</v>
      </c>
      <c r="AW171" s="15" t="s">
        <v>33</v>
      </c>
      <c r="AX171" s="15" t="s">
        <v>87</v>
      </c>
      <c r="AY171" s="220" t="s">
        <v>205</v>
      </c>
    </row>
    <row r="172" s="2" customFormat="1" ht="33" customHeight="1">
      <c r="A172" s="38"/>
      <c r="B172" s="188"/>
      <c r="C172" s="227" t="s">
        <v>292</v>
      </c>
      <c r="D172" s="227" t="s">
        <v>276</v>
      </c>
      <c r="E172" s="228" t="s">
        <v>3321</v>
      </c>
      <c r="F172" s="229" t="s">
        <v>3322</v>
      </c>
      <c r="G172" s="230" t="s">
        <v>265</v>
      </c>
      <c r="H172" s="231">
        <v>60.039999999999999</v>
      </c>
      <c r="I172" s="232"/>
      <c r="J172" s="231">
        <f>ROUND(I172*H172,3)</f>
        <v>0</v>
      </c>
      <c r="K172" s="233"/>
      <c r="L172" s="234"/>
      <c r="M172" s="235" t="s">
        <v>1</v>
      </c>
      <c r="N172" s="236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254</v>
      </c>
      <c r="AT172" s="200" t="s">
        <v>276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3323</v>
      </c>
    </row>
    <row r="173" s="2" customFormat="1" ht="24.15" customHeight="1">
      <c r="A173" s="38"/>
      <c r="B173" s="188"/>
      <c r="C173" s="189" t="s">
        <v>299</v>
      </c>
      <c r="D173" s="189" t="s">
        <v>207</v>
      </c>
      <c r="E173" s="190" t="s">
        <v>3000</v>
      </c>
      <c r="F173" s="191" t="s">
        <v>3001</v>
      </c>
      <c r="G173" s="192" t="s">
        <v>265</v>
      </c>
      <c r="H173" s="193">
        <v>234.91999999999999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3324</v>
      </c>
    </row>
    <row r="174" s="14" customFormat="1">
      <c r="A174" s="14"/>
      <c r="B174" s="211"/>
      <c r="C174" s="14"/>
      <c r="D174" s="204" t="s">
        <v>213</v>
      </c>
      <c r="E174" s="212" t="s">
        <v>1</v>
      </c>
      <c r="F174" s="213" t="s">
        <v>3305</v>
      </c>
      <c r="G174" s="14"/>
      <c r="H174" s="214">
        <v>234.91999999999999</v>
      </c>
      <c r="I174" s="215"/>
      <c r="J174" s="14"/>
      <c r="K174" s="14"/>
      <c r="L174" s="211"/>
      <c r="M174" s="216"/>
      <c r="N174" s="217"/>
      <c r="O174" s="217"/>
      <c r="P174" s="217"/>
      <c r="Q174" s="217"/>
      <c r="R174" s="217"/>
      <c r="S174" s="217"/>
      <c r="T174" s="21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2" t="s">
        <v>213</v>
      </c>
      <c r="AU174" s="212" t="s">
        <v>91</v>
      </c>
      <c r="AV174" s="14" t="s">
        <v>91</v>
      </c>
      <c r="AW174" s="14" t="s">
        <v>33</v>
      </c>
      <c r="AX174" s="14" t="s">
        <v>80</v>
      </c>
      <c r="AY174" s="212" t="s">
        <v>205</v>
      </c>
    </row>
    <row r="175" s="15" customFormat="1">
      <c r="A175" s="15"/>
      <c r="B175" s="219"/>
      <c r="C175" s="15"/>
      <c r="D175" s="204" t="s">
        <v>213</v>
      </c>
      <c r="E175" s="220" t="s">
        <v>1</v>
      </c>
      <c r="F175" s="221" t="s">
        <v>216</v>
      </c>
      <c r="G175" s="15"/>
      <c r="H175" s="222">
        <v>234.91999999999999</v>
      </c>
      <c r="I175" s="223"/>
      <c r="J175" s="15"/>
      <c r="K175" s="15"/>
      <c r="L175" s="219"/>
      <c r="M175" s="224"/>
      <c r="N175" s="225"/>
      <c r="O175" s="225"/>
      <c r="P175" s="225"/>
      <c r="Q175" s="225"/>
      <c r="R175" s="225"/>
      <c r="S175" s="225"/>
      <c r="T175" s="22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20" t="s">
        <v>213</v>
      </c>
      <c r="AU175" s="220" t="s">
        <v>91</v>
      </c>
      <c r="AV175" s="15" t="s">
        <v>211</v>
      </c>
      <c r="AW175" s="15" t="s">
        <v>33</v>
      </c>
      <c r="AX175" s="15" t="s">
        <v>87</v>
      </c>
      <c r="AY175" s="220" t="s">
        <v>205</v>
      </c>
    </row>
    <row r="176" s="2" customFormat="1" ht="24.15" customHeight="1">
      <c r="A176" s="38"/>
      <c r="B176" s="188"/>
      <c r="C176" s="189" t="s">
        <v>306</v>
      </c>
      <c r="D176" s="189" t="s">
        <v>207</v>
      </c>
      <c r="E176" s="190" t="s">
        <v>3003</v>
      </c>
      <c r="F176" s="191" t="s">
        <v>3004</v>
      </c>
      <c r="G176" s="192" t="s">
        <v>265</v>
      </c>
      <c r="H176" s="193">
        <v>234.91999999999999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46</v>
      </c>
      <c r="O176" s="8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211</v>
      </c>
      <c r="AT176" s="200" t="s">
        <v>207</v>
      </c>
      <c r="AU176" s="200" t="s">
        <v>91</v>
      </c>
      <c r="AY176" s="19" t="s">
        <v>205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91</v>
      </c>
      <c r="BK176" s="202">
        <f>ROUND(I176*H176,3)</f>
        <v>0</v>
      </c>
      <c r="BL176" s="19" t="s">
        <v>211</v>
      </c>
      <c r="BM176" s="200" t="s">
        <v>3325</v>
      </c>
    </row>
    <row r="177" s="14" customFormat="1">
      <c r="A177" s="14"/>
      <c r="B177" s="211"/>
      <c r="C177" s="14"/>
      <c r="D177" s="204" t="s">
        <v>213</v>
      </c>
      <c r="E177" s="212" t="s">
        <v>1</v>
      </c>
      <c r="F177" s="213" t="s">
        <v>3305</v>
      </c>
      <c r="G177" s="14"/>
      <c r="H177" s="214">
        <v>234.91999999999999</v>
      </c>
      <c r="I177" s="215"/>
      <c r="J177" s="14"/>
      <c r="K177" s="14"/>
      <c r="L177" s="211"/>
      <c r="M177" s="216"/>
      <c r="N177" s="217"/>
      <c r="O177" s="217"/>
      <c r="P177" s="217"/>
      <c r="Q177" s="217"/>
      <c r="R177" s="217"/>
      <c r="S177" s="217"/>
      <c r="T177" s="21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2" t="s">
        <v>213</v>
      </c>
      <c r="AU177" s="212" t="s">
        <v>91</v>
      </c>
      <c r="AV177" s="14" t="s">
        <v>91</v>
      </c>
      <c r="AW177" s="14" t="s">
        <v>33</v>
      </c>
      <c r="AX177" s="14" t="s">
        <v>80</v>
      </c>
      <c r="AY177" s="212" t="s">
        <v>205</v>
      </c>
    </row>
    <row r="178" s="15" customFormat="1">
      <c r="A178" s="15"/>
      <c r="B178" s="219"/>
      <c r="C178" s="15"/>
      <c r="D178" s="204" t="s">
        <v>213</v>
      </c>
      <c r="E178" s="220" t="s">
        <v>1</v>
      </c>
      <c r="F178" s="221" t="s">
        <v>216</v>
      </c>
      <c r="G178" s="15"/>
      <c r="H178" s="222">
        <v>234.91999999999999</v>
      </c>
      <c r="I178" s="223"/>
      <c r="J178" s="15"/>
      <c r="K178" s="15"/>
      <c r="L178" s="219"/>
      <c r="M178" s="224"/>
      <c r="N178" s="225"/>
      <c r="O178" s="225"/>
      <c r="P178" s="225"/>
      <c r="Q178" s="225"/>
      <c r="R178" s="225"/>
      <c r="S178" s="225"/>
      <c r="T178" s="22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20" t="s">
        <v>213</v>
      </c>
      <c r="AU178" s="220" t="s">
        <v>91</v>
      </c>
      <c r="AV178" s="15" t="s">
        <v>211</v>
      </c>
      <c r="AW178" s="15" t="s">
        <v>33</v>
      </c>
      <c r="AX178" s="15" t="s">
        <v>87</v>
      </c>
      <c r="AY178" s="220" t="s">
        <v>205</v>
      </c>
    </row>
    <row r="179" s="2" customFormat="1" ht="16.5" customHeight="1">
      <c r="A179" s="38"/>
      <c r="B179" s="188"/>
      <c r="C179" s="227" t="s">
        <v>310</v>
      </c>
      <c r="D179" s="227" t="s">
        <v>276</v>
      </c>
      <c r="E179" s="228" t="s">
        <v>3006</v>
      </c>
      <c r="F179" s="229" t="s">
        <v>3007</v>
      </c>
      <c r="G179" s="230" t="s">
        <v>1018</v>
      </c>
      <c r="H179" s="231">
        <v>0.094</v>
      </c>
      <c r="I179" s="232"/>
      <c r="J179" s="231">
        <f>ROUND(I179*H179,3)</f>
        <v>0</v>
      </c>
      <c r="K179" s="233"/>
      <c r="L179" s="234"/>
      <c r="M179" s="235" t="s">
        <v>1</v>
      </c>
      <c r="N179" s="236" t="s">
        <v>46</v>
      </c>
      <c r="O179" s="82"/>
      <c r="P179" s="198">
        <f>O179*H179</f>
        <v>0</v>
      </c>
      <c r="Q179" s="198">
        <v>0.001</v>
      </c>
      <c r="R179" s="198">
        <f>Q179*H179</f>
        <v>9.4000000000000008E-05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254</v>
      </c>
      <c r="AT179" s="200" t="s">
        <v>276</v>
      </c>
      <c r="AU179" s="200" t="s">
        <v>91</v>
      </c>
      <c r="AY179" s="19" t="s">
        <v>205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91</v>
      </c>
      <c r="BK179" s="202">
        <f>ROUND(I179*H179,3)</f>
        <v>0</v>
      </c>
      <c r="BL179" s="19" t="s">
        <v>211</v>
      </c>
      <c r="BM179" s="200" t="s">
        <v>3326</v>
      </c>
    </row>
    <row r="180" s="14" customFormat="1">
      <c r="A180" s="14"/>
      <c r="B180" s="211"/>
      <c r="C180" s="14"/>
      <c r="D180" s="204" t="s">
        <v>213</v>
      </c>
      <c r="E180" s="14"/>
      <c r="F180" s="213" t="s">
        <v>3327</v>
      </c>
      <c r="G180" s="14"/>
      <c r="H180" s="214">
        <v>0.094</v>
      </c>
      <c r="I180" s="215"/>
      <c r="J180" s="14"/>
      <c r="K180" s="14"/>
      <c r="L180" s="211"/>
      <c r="M180" s="216"/>
      <c r="N180" s="217"/>
      <c r="O180" s="217"/>
      <c r="P180" s="217"/>
      <c r="Q180" s="217"/>
      <c r="R180" s="217"/>
      <c r="S180" s="217"/>
      <c r="T180" s="21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2" t="s">
        <v>213</v>
      </c>
      <c r="AU180" s="212" t="s">
        <v>91</v>
      </c>
      <c r="AV180" s="14" t="s">
        <v>91</v>
      </c>
      <c r="AW180" s="14" t="s">
        <v>3</v>
      </c>
      <c r="AX180" s="14" t="s">
        <v>87</v>
      </c>
      <c r="AY180" s="212" t="s">
        <v>205</v>
      </c>
    </row>
    <row r="181" s="2" customFormat="1" ht="24.15" customHeight="1">
      <c r="A181" s="38"/>
      <c r="B181" s="188"/>
      <c r="C181" s="189" t="s">
        <v>316</v>
      </c>
      <c r="D181" s="189" t="s">
        <v>207</v>
      </c>
      <c r="E181" s="190" t="s">
        <v>3010</v>
      </c>
      <c r="F181" s="191" t="s">
        <v>3011</v>
      </c>
      <c r="G181" s="192" t="s">
        <v>265</v>
      </c>
      <c r="H181" s="193">
        <v>234.91999999999999</v>
      </c>
      <c r="I181" s="194"/>
      <c r="J181" s="193">
        <f>ROUND(I181*H181,3)</f>
        <v>0</v>
      </c>
      <c r="K181" s="195"/>
      <c r="L181" s="39"/>
      <c r="M181" s="196" t="s">
        <v>1</v>
      </c>
      <c r="N181" s="197" t="s">
        <v>46</v>
      </c>
      <c r="O181" s="8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211</v>
      </c>
      <c r="AT181" s="200" t="s">
        <v>207</v>
      </c>
      <c r="AU181" s="200" t="s">
        <v>91</v>
      </c>
      <c r="AY181" s="19" t="s">
        <v>205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91</v>
      </c>
      <c r="BK181" s="202">
        <f>ROUND(I181*H181,3)</f>
        <v>0</v>
      </c>
      <c r="BL181" s="19" t="s">
        <v>211</v>
      </c>
      <c r="BM181" s="200" t="s">
        <v>3328</v>
      </c>
    </row>
    <row r="182" s="14" customFormat="1">
      <c r="A182" s="14"/>
      <c r="B182" s="211"/>
      <c r="C182" s="14"/>
      <c r="D182" s="204" t="s">
        <v>213</v>
      </c>
      <c r="E182" s="212" t="s">
        <v>1</v>
      </c>
      <c r="F182" s="213" t="s">
        <v>3305</v>
      </c>
      <c r="G182" s="14"/>
      <c r="H182" s="214">
        <v>234.91999999999999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33</v>
      </c>
      <c r="AX182" s="14" t="s">
        <v>80</v>
      </c>
      <c r="AY182" s="212" t="s">
        <v>205</v>
      </c>
    </row>
    <row r="183" s="15" customFormat="1">
      <c r="A183" s="15"/>
      <c r="B183" s="219"/>
      <c r="C183" s="15"/>
      <c r="D183" s="204" t="s">
        <v>213</v>
      </c>
      <c r="E183" s="220" t="s">
        <v>1</v>
      </c>
      <c r="F183" s="221" t="s">
        <v>216</v>
      </c>
      <c r="G183" s="15"/>
      <c r="H183" s="222">
        <v>234.91999999999999</v>
      </c>
      <c r="I183" s="223"/>
      <c r="J183" s="15"/>
      <c r="K183" s="15"/>
      <c r="L183" s="219"/>
      <c r="M183" s="224"/>
      <c r="N183" s="225"/>
      <c r="O183" s="225"/>
      <c r="P183" s="225"/>
      <c r="Q183" s="225"/>
      <c r="R183" s="225"/>
      <c r="S183" s="225"/>
      <c r="T183" s="22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20" t="s">
        <v>213</v>
      </c>
      <c r="AU183" s="220" t="s">
        <v>91</v>
      </c>
      <c r="AV183" s="15" t="s">
        <v>211</v>
      </c>
      <c r="AW183" s="15" t="s">
        <v>33</v>
      </c>
      <c r="AX183" s="15" t="s">
        <v>87</v>
      </c>
      <c r="AY183" s="220" t="s">
        <v>205</v>
      </c>
    </row>
    <row r="184" s="2" customFormat="1" ht="21.75" customHeight="1">
      <c r="A184" s="38"/>
      <c r="B184" s="188"/>
      <c r="C184" s="227" t="s">
        <v>321</v>
      </c>
      <c r="D184" s="227" t="s">
        <v>276</v>
      </c>
      <c r="E184" s="228" t="s">
        <v>3013</v>
      </c>
      <c r="F184" s="229" t="s">
        <v>3014</v>
      </c>
      <c r="G184" s="230" t="s">
        <v>313</v>
      </c>
      <c r="H184" s="231">
        <v>0.028000000000000001</v>
      </c>
      <c r="I184" s="232"/>
      <c r="J184" s="231">
        <f>ROUND(I184*H184,3)</f>
        <v>0</v>
      </c>
      <c r="K184" s="233"/>
      <c r="L184" s="234"/>
      <c r="M184" s="235" t="s">
        <v>1</v>
      </c>
      <c r="N184" s="236" t="s">
        <v>46</v>
      </c>
      <c r="O184" s="82"/>
      <c r="P184" s="198">
        <f>O184*H184</f>
        <v>0</v>
      </c>
      <c r="Q184" s="198">
        <v>1</v>
      </c>
      <c r="R184" s="198">
        <f>Q184*H184</f>
        <v>0.028000000000000001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254</v>
      </c>
      <c r="AT184" s="200" t="s">
        <v>276</v>
      </c>
      <c r="AU184" s="200" t="s">
        <v>91</v>
      </c>
      <c r="AY184" s="19" t="s">
        <v>205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91</v>
      </c>
      <c r="BK184" s="202">
        <f>ROUND(I184*H184,3)</f>
        <v>0</v>
      </c>
      <c r="BL184" s="19" t="s">
        <v>211</v>
      </c>
      <c r="BM184" s="200" t="s">
        <v>3329</v>
      </c>
    </row>
    <row r="185" s="14" customFormat="1">
      <c r="A185" s="14"/>
      <c r="B185" s="211"/>
      <c r="C185" s="14"/>
      <c r="D185" s="204" t="s">
        <v>213</v>
      </c>
      <c r="E185" s="14"/>
      <c r="F185" s="213" t="s">
        <v>3330</v>
      </c>
      <c r="G185" s="14"/>
      <c r="H185" s="214">
        <v>0.028000000000000001</v>
      </c>
      <c r="I185" s="215"/>
      <c r="J185" s="14"/>
      <c r="K185" s="14"/>
      <c r="L185" s="211"/>
      <c r="M185" s="216"/>
      <c r="N185" s="217"/>
      <c r="O185" s="217"/>
      <c r="P185" s="217"/>
      <c r="Q185" s="217"/>
      <c r="R185" s="217"/>
      <c r="S185" s="217"/>
      <c r="T185" s="21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2" t="s">
        <v>213</v>
      </c>
      <c r="AU185" s="212" t="s">
        <v>91</v>
      </c>
      <c r="AV185" s="14" t="s">
        <v>91</v>
      </c>
      <c r="AW185" s="14" t="s">
        <v>3</v>
      </c>
      <c r="AX185" s="14" t="s">
        <v>87</v>
      </c>
      <c r="AY185" s="212" t="s">
        <v>205</v>
      </c>
    </row>
    <row r="186" s="12" customFormat="1" ht="22.8" customHeight="1">
      <c r="A186" s="12"/>
      <c r="B186" s="175"/>
      <c r="C186" s="12"/>
      <c r="D186" s="176" t="s">
        <v>79</v>
      </c>
      <c r="E186" s="186" t="s">
        <v>91</v>
      </c>
      <c r="F186" s="186" t="s">
        <v>269</v>
      </c>
      <c r="G186" s="12"/>
      <c r="H186" s="12"/>
      <c r="I186" s="178"/>
      <c r="J186" s="187">
        <f>BK186</f>
        <v>0</v>
      </c>
      <c r="K186" s="12"/>
      <c r="L186" s="175"/>
      <c r="M186" s="180"/>
      <c r="N186" s="181"/>
      <c r="O186" s="181"/>
      <c r="P186" s="182">
        <f>SUM(P187:P189)</f>
        <v>0</v>
      </c>
      <c r="Q186" s="181"/>
      <c r="R186" s="182">
        <f>SUM(R187:R189)</f>
        <v>7.58274048</v>
      </c>
      <c r="S186" s="181"/>
      <c r="T186" s="183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6" t="s">
        <v>87</v>
      </c>
      <c r="AT186" s="184" t="s">
        <v>79</v>
      </c>
      <c r="AU186" s="184" t="s">
        <v>87</v>
      </c>
      <c r="AY186" s="176" t="s">
        <v>205</v>
      </c>
      <c r="BK186" s="185">
        <f>SUM(BK187:BK189)</f>
        <v>0</v>
      </c>
    </row>
    <row r="187" s="2" customFormat="1" ht="16.5" customHeight="1">
      <c r="A187" s="38"/>
      <c r="B187" s="188"/>
      <c r="C187" s="189" t="s">
        <v>327</v>
      </c>
      <c r="D187" s="189" t="s">
        <v>207</v>
      </c>
      <c r="E187" s="190" t="s">
        <v>3017</v>
      </c>
      <c r="F187" s="191" t="s">
        <v>3018</v>
      </c>
      <c r="G187" s="192" t="s">
        <v>210</v>
      </c>
      <c r="H187" s="193">
        <v>3.456</v>
      </c>
      <c r="I187" s="194"/>
      <c r="J187" s="193">
        <f>ROUND(I187*H187,3)</f>
        <v>0</v>
      </c>
      <c r="K187" s="195"/>
      <c r="L187" s="39"/>
      <c r="M187" s="196" t="s">
        <v>1</v>
      </c>
      <c r="N187" s="197" t="s">
        <v>46</v>
      </c>
      <c r="O187" s="82"/>
      <c r="P187" s="198">
        <f>O187*H187</f>
        <v>0</v>
      </c>
      <c r="Q187" s="198">
        <v>2.19408</v>
      </c>
      <c r="R187" s="198">
        <f>Q187*H187</f>
        <v>7.58274048</v>
      </c>
      <c r="S187" s="198">
        <v>0</v>
      </c>
      <c r="T187" s="19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0" t="s">
        <v>211</v>
      </c>
      <c r="AT187" s="200" t="s">
        <v>207</v>
      </c>
      <c r="AU187" s="200" t="s">
        <v>91</v>
      </c>
      <c r="AY187" s="19" t="s">
        <v>205</v>
      </c>
      <c r="BE187" s="201">
        <f>IF(N187="základná",J187,0)</f>
        <v>0</v>
      </c>
      <c r="BF187" s="201">
        <f>IF(N187="znížená",J187,0)</f>
        <v>0</v>
      </c>
      <c r="BG187" s="201">
        <f>IF(N187="zákl. prenesená",J187,0)</f>
        <v>0</v>
      </c>
      <c r="BH187" s="201">
        <f>IF(N187="zníž. prenesená",J187,0)</f>
        <v>0</v>
      </c>
      <c r="BI187" s="201">
        <f>IF(N187="nulová",J187,0)</f>
        <v>0</v>
      </c>
      <c r="BJ187" s="19" t="s">
        <v>91</v>
      </c>
      <c r="BK187" s="202">
        <f>ROUND(I187*H187,3)</f>
        <v>0</v>
      </c>
      <c r="BL187" s="19" t="s">
        <v>211</v>
      </c>
      <c r="BM187" s="200" t="s">
        <v>3331</v>
      </c>
    </row>
    <row r="188" s="14" customFormat="1">
      <c r="A188" s="14"/>
      <c r="B188" s="211"/>
      <c r="C188" s="14"/>
      <c r="D188" s="204" t="s">
        <v>213</v>
      </c>
      <c r="E188" s="212" t="s">
        <v>1</v>
      </c>
      <c r="F188" s="213" t="s">
        <v>3297</v>
      </c>
      <c r="G188" s="14"/>
      <c r="H188" s="214">
        <v>3.456</v>
      </c>
      <c r="I188" s="215"/>
      <c r="J188" s="14"/>
      <c r="K188" s="14"/>
      <c r="L188" s="211"/>
      <c r="M188" s="216"/>
      <c r="N188" s="217"/>
      <c r="O188" s="217"/>
      <c r="P188" s="217"/>
      <c r="Q188" s="217"/>
      <c r="R188" s="217"/>
      <c r="S188" s="217"/>
      <c r="T188" s="21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2" t="s">
        <v>213</v>
      </c>
      <c r="AU188" s="212" t="s">
        <v>91</v>
      </c>
      <c r="AV188" s="14" t="s">
        <v>91</v>
      </c>
      <c r="AW188" s="14" t="s">
        <v>33</v>
      </c>
      <c r="AX188" s="14" t="s">
        <v>80</v>
      </c>
      <c r="AY188" s="212" t="s">
        <v>205</v>
      </c>
    </row>
    <row r="189" s="15" customFormat="1">
      <c r="A189" s="15"/>
      <c r="B189" s="219"/>
      <c r="C189" s="15"/>
      <c r="D189" s="204" t="s">
        <v>213</v>
      </c>
      <c r="E189" s="220" t="s">
        <v>1</v>
      </c>
      <c r="F189" s="221" t="s">
        <v>216</v>
      </c>
      <c r="G189" s="15"/>
      <c r="H189" s="222">
        <v>3.456</v>
      </c>
      <c r="I189" s="223"/>
      <c r="J189" s="15"/>
      <c r="K189" s="15"/>
      <c r="L189" s="219"/>
      <c r="M189" s="224"/>
      <c r="N189" s="225"/>
      <c r="O189" s="225"/>
      <c r="P189" s="225"/>
      <c r="Q189" s="225"/>
      <c r="R189" s="225"/>
      <c r="S189" s="225"/>
      <c r="T189" s="22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0" t="s">
        <v>213</v>
      </c>
      <c r="AU189" s="220" t="s">
        <v>91</v>
      </c>
      <c r="AV189" s="15" t="s">
        <v>211</v>
      </c>
      <c r="AW189" s="15" t="s">
        <v>33</v>
      </c>
      <c r="AX189" s="15" t="s">
        <v>87</v>
      </c>
      <c r="AY189" s="220" t="s">
        <v>205</v>
      </c>
    </row>
    <row r="190" s="12" customFormat="1" ht="22.8" customHeight="1">
      <c r="A190" s="12"/>
      <c r="B190" s="175"/>
      <c r="C190" s="12"/>
      <c r="D190" s="176" t="s">
        <v>79</v>
      </c>
      <c r="E190" s="186" t="s">
        <v>231</v>
      </c>
      <c r="F190" s="186" t="s">
        <v>3021</v>
      </c>
      <c r="G190" s="12"/>
      <c r="H190" s="12"/>
      <c r="I190" s="178"/>
      <c r="J190" s="187">
        <f>BK190</f>
        <v>0</v>
      </c>
      <c r="K190" s="12"/>
      <c r="L190" s="175"/>
      <c r="M190" s="180"/>
      <c r="N190" s="181"/>
      <c r="O190" s="181"/>
      <c r="P190" s="182">
        <f>SUM(P191:P249)</f>
        <v>0</v>
      </c>
      <c r="Q190" s="181"/>
      <c r="R190" s="182">
        <f>SUM(R191:R249)</f>
        <v>256.49425580000002</v>
      </c>
      <c r="S190" s="181"/>
      <c r="T190" s="183">
        <f>SUM(T191:T249)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6" t="s">
        <v>87</v>
      </c>
      <c r="AT190" s="184" t="s">
        <v>79</v>
      </c>
      <c r="AU190" s="184" t="s">
        <v>87</v>
      </c>
      <c r="AY190" s="176" t="s">
        <v>205</v>
      </c>
      <c r="BK190" s="185">
        <f>SUM(BK191:BK249)</f>
        <v>0</v>
      </c>
    </row>
    <row r="191" s="2" customFormat="1" ht="33" customHeight="1">
      <c r="A191" s="38"/>
      <c r="B191" s="188"/>
      <c r="C191" s="189" t="s">
        <v>333</v>
      </c>
      <c r="D191" s="189" t="s">
        <v>207</v>
      </c>
      <c r="E191" s="190" t="s">
        <v>3217</v>
      </c>
      <c r="F191" s="191" t="s">
        <v>3218</v>
      </c>
      <c r="G191" s="192" t="s">
        <v>265</v>
      </c>
      <c r="H191" s="193">
        <v>169.37000000000001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0.29160000000000003</v>
      </c>
      <c r="R191" s="198">
        <f>Q191*H191</f>
        <v>49.388292000000007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211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211</v>
      </c>
      <c r="BM191" s="200" t="s">
        <v>3332</v>
      </c>
    </row>
    <row r="192" s="13" customFormat="1">
      <c r="A192" s="13"/>
      <c r="B192" s="203"/>
      <c r="C192" s="13"/>
      <c r="D192" s="204" t="s">
        <v>213</v>
      </c>
      <c r="E192" s="205" t="s">
        <v>1</v>
      </c>
      <c r="F192" s="206" t="s">
        <v>3333</v>
      </c>
      <c r="G192" s="13"/>
      <c r="H192" s="205" t="s">
        <v>1</v>
      </c>
      <c r="I192" s="207"/>
      <c r="J192" s="13"/>
      <c r="K192" s="13"/>
      <c r="L192" s="203"/>
      <c r="M192" s="208"/>
      <c r="N192" s="209"/>
      <c r="O192" s="209"/>
      <c r="P192" s="209"/>
      <c r="Q192" s="209"/>
      <c r="R192" s="209"/>
      <c r="S192" s="209"/>
      <c r="T192" s="21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5" t="s">
        <v>213</v>
      </c>
      <c r="AU192" s="205" t="s">
        <v>91</v>
      </c>
      <c r="AV192" s="13" t="s">
        <v>87</v>
      </c>
      <c r="AW192" s="13" t="s">
        <v>33</v>
      </c>
      <c r="AX192" s="13" t="s">
        <v>80</v>
      </c>
      <c r="AY192" s="205" t="s">
        <v>205</v>
      </c>
    </row>
    <row r="193" s="14" customFormat="1">
      <c r="A193" s="14"/>
      <c r="B193" s="211"/>
      <c r="C193" s="14"/>
      <c r="D193" s="204" t="s">
        <v>213</v>
      </c>
      <c r="E193" s="212" t="s">
        <v>1</v>
      </c>
      <c r="F193" s="213" t="s">
        <v>3334</v>
      </c>
      <c r="G193" s="14"/>
      <c r="H193" s="214">
        <v>1.28</v>
      </c>
      <c r="I193" s="215"/>
      <c r="J193" s="14"/>
      <c r="K193" s="14"/>
      <c r="L193" s="211"/>
      <c r="M193" s="216"/>
      <c r="N193" s="217"/>
      <c r="O193" s="217"/>
      <c r="P193" s="217"/>
      <c r="Q193" s="217"/>
      <c r="R193" s="217"/>
      <c r="S193" s="217"/>
      <c r="T193" s="21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2" t="s">
        <v>213</v>
      </c>
      <c r="AU193" s="212" t="s">
        <v>91</v>
      </c>
      <c r="AV193" s="14" t="s">
        <v>91</v>
      </c>
      <c r="AW193" s="14" t="s">
        <v>33</v>
      </c>
      <c r="AX193" s="14" t="s">
        <v>80</v>
      </c>
      <c r="AY193" s="212" t="s">
        <v>205</v>
      </c>
    </row>
    <row r="194" s="14" customFormat="1">
      <c r="A194" s="14"/>
      <c r="B194" s="211"/>
      <c r="C194" s="14"/>
      <c r="D194" s="204" t="s">
        <v>213</v>
      </c>
      <c r="E194" s="212" t="s">
        <v>1</v>
      </c>
      <c r="F194" s="213" t="s">
        <v>3335</v>
      </c>
      <c r="G194" s="14"/>
      <c r="H194" s="214">
        <v>1.28</v>
      </c>
      <c r="I194" s="215"/>
      <c r="J194" s="14"/>
      <c r="K194" s="14"/>
      <c r="L194" s="211"/>
      <c r="M194" s="216"/>
      <c r="N194" s="217"/>
      <c r="O194" s="217"/>
      <c r="P194" s="217"/>
      <c r="Q194" s="217"/>
      <c r="R194" s="217"/>
      <c r="S194" s="217"/>
      <c r="T194" s="21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12" t="s">
        <v>213</v>
      </c>
      <c r="AU194" s="212" t="s">
        <v>91</v>
      </c>
      <c r="AV194" s="14" t="s">
        <v>91</v>
      </c>
      <c r="AW194" s="14" t="s">
        <v>33</v>
      </c>
      <c r="AX194" s="14" t="s">
        <v>80</v>
      </c>
      <c r="AY194" s="212" t="s">
        <v>205</v>
      </c>
    </row>
    <row r="195" s="13" customFormat="1">
      <c r="A195" s="13"/>
      <c r="B195" s="203"/>
      <c r="C195" s="13"/>
      <c r="D195" s="204" t="s">
        <v>213</v>
      </c>
      <c r="E195" s="205" t="s">
        <v>1</v>
      </c>
      <c r="F195" s="206" t="s">
        <v>3336</v>
      </c>
      <c r="G195" s="13"/>
      <c r="H195" s="205" t="s">
        <v>1</v>
      </c>
      <c r="I195" s="207"/>
      <c r="J195" s="13"/>
      <c r="K195" s="13"/>
      <c r="L195" s="203"/>
      <c r="M195" s="208"/>
      <c r="N195" s="209"/>
      <c r="O195" s="209"/>
      <c r="P195" s="209"/>
      <c r="Q195" s="209"/>
      <c r="R195" s="209"/>
      <c r="S195" s="209"/>
      <c r="T195" s="21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5" t="s">
        <v>213</v>
      </c>
      <c r="AU195" s="205" t="s">
        <v>91</v>
      </c>
      <c r="AV195" s="13" t="s">
        <v>87</v>
      </c>
      <c r="AW195" s="13" t="s">
        <v>33</v>
      </c>
      <c r="AX195" s="13" t="s">
        <v>80</v>
      </c>
      <c r="AY195" s="205" t="s">
        <v>205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3312</v>
      </c>
      <c r="G196" s="14"/>
      <c r="H196" s="214">
        <v>142.31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4" customFormat="1">
      <c r="A197" s="14"/>
      <c r="B197" s="211"/>
      <c r="C197" s="14"/>
      <c r="D197" s="204" t="s">
        <v>213</v>
      </c>
      <c r="E197" s="212" t="s">
        <v>1</v>
      </c>
      <c r="F197" s="213" t="s">
        <v>3337</v>
      </c>
      <c r="G197" s="14"/>
      <c r="H197" s="214">
        <v>24.5</v>
      </c>
      <c r="I197" s="215"/>
      <c r="J197" s="14"/>
      <c r="K197" s="14"/>
      <c r="L197" s="211"/>
      <c r="M197" s="216"/>
      <c r="N197" s="217"/>
      <c r="O197" s="217"/>
      <c r="P197" s="217"/>
      <c r="Q197" s="217"/>
      <c r="R197" s="217"/>
      <c r="S197" s="217"/>
      <c r="T197" s="21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2" t="s">
        <v>213</v>
      </c>
      <c r="AU197" s="212" t="s">
        <v>91</v>
      </c>
      <c r="AV197" s="14" t="s">
        <v>91</v>
      </c>
      <c r="AW197" s="14" t="s">
        <v>33</v>
      </c>
      <c r="AX197" s="14" t="s">
        <v>80</v>
      </c>
      <c r="AY197" s="212" t="s">
        <v>205</v>
      </c>
    </row>
    <row r="198" s="15" customFormat="1">
      <c r="A198" s="15"/>
      <c r="B198" s="219"/>
      <c r="C198" s="15"/>
      <c r="D198" s="204" t="s">
        <v>213</v>
      </c>
      <c r="E198" s="220" t="s">
        <v>1</v>
      </c>
      <c r="F198" s="221" t="s">
        <v>216</v>
      </c>
      <c r="G198" s="15"/>
      <c r="H198" s="222">
        <v>169.37000000000001</v>
      </c>
      <c r="I198" s="223"/>
      <c r="J198" s="15"/>
      <c r="K198" s="15"/>
      <c r="L198" s="219"/>
      <c r="M198" s="224"/>
      <c r="N198" s="225"/>
      <c r="O198" s="225"/>
      <c r="P198" s="225"/>
      <c r="Q198" s="225"/>
      <c r="R198" s="225"/>
      <c r="S198" s="225"/>
      <c r="T198" s="22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0" t="s">
        <v>213</v>
      </c>
      <c r="AU198" s="220" t="s">
        <v>91</v>
      </c>
      <c r="AV198" s="15" t="s">
        <v>211</v>
      </c>
      <c r="AW198" s="15" t="s">
        <v>33</v>
      </c>
      <c r="AX198" s="15" t="s">
        <v>87</v>
      </c>
      <c r="AY198" s="220" t="s">
        <v>205</v>
      </c>
    </row>
    <row r="199" s="2" customFormat="1" ht="33" customHeight="1">
      <c r="A199" s="38"/>
      <c r="B199" s="188"/>
      <c r="C199" s="189" t="s">
        <v>7</v>
      </c>
      <c r="D199" s="189" t="s">
        <v>207</v>
      </c>
      <c r="E199" s="190" t="s">
        <v>3338</v>
      </c>
      <c r="F199" s="191" t="s">
        <v>3339</v>
      </c>
      <c r="G199" s="192" t="s">
        <v>265</v>
      </c>
      <c r="H199" s="193">
        <v>88.359999999999999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0.43878</v>
      </c>
      <c r="R199" s="198">
        <f>Q199*H199</f>
        <v>38.770600799999997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3340</v>
      </c>
    </row>
    <row r="200" s="14" customFormat="1">
      <c r="A200" s="14"/>
      <c r="B200" s="211"/>
      <c r="C200" s="14"/>
      <c r="D200" s="204" t="s">
        <v>213</v>
      </c>
      <c r="E200" s="212" t="s">
        <v>1</v>
      </c>
      <c r="F200" s="213" t="s">
        <v>3292</v>
      </c>
      <c r="G200" s="14"/>
      <c r="H200" s="214">
        <v>88.359999999999999</v>
      </c>
      <c r="I200" s="215"/>
      <c r="J200" s="14"/>
      <c r="K200" s="14"/>
      <c r="L200" s="211"/>
      <c r="M200" s="216"/>
      <c r="N200" s="217"/>
      <c r="O200" s="217"/>
      <c r="P200" s="217"/>
      <c r="Q200" s="217"/>
      <c r="R200" s="217"/>
      <c r="S200" s="217"/>
      <c r="T200" s="21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2" t="s">
        <v>213</v>
      </c>
      <c r="AU200" s="212" t="s">
        <v>91</v>
      </c>
      <c r="AV200" s="14" t="s">
        <v>91</v>
      </c>
      <c r="AW200" s="14" t="s">
        <v>33</v>
      </c>
      <c r="AX200" s="14" t="s">
        <v>80</v>
      </c>
      <c r="AY200" s="212" t="s">
        <v>205</v>
      </c>
    </row>
    <row r="201" s="15" customFormat="1">
      <c r="A201" s="15"/>
      <c r="B201" s="219"/>
      <c r="C201" s="15"/>
      <c r="D201" s="204" t="s">
        <v>213</v>
      </c>
      <c r="E201" s="220" t="s">
        <v>1</v>
      </c>
      <c r="F201" s="221" t="s">
        <v>216</v>
      </c>
      <c r="G201" s="15"/>
      <c r="H201" s="222">
        <v>88.359999999999999</v>
      </c>
      <c r="I201" s="223"/>
      <c r="J201" s="15"/>
      <c r="K201" s="15"/>
      <c r="L201" s="219"/>
      <c r="M201" s="224"/>
      <c r="N201" s="225"/>
      <c r="O201" s="225"/>
      <c r="P201" s="225"/>
      <c r="Q201" s="225"/>
      <c r="R201" s="225"/>
      <c r="S201" s="225"/>
      <c r="T201" s="22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20" t="s">
        <v>213</v>
      </c>
      <c r="AU201" s="220" t="s">
        <v>91</v>
      </c>
      <c r="AV201" s="15" t="s">
        <v>211</v>
      </c>
      <c r="AW201" s="15" t="s">
        <v>33</v>
      </c>
      <c r="AX201" s="15" t="s">
        <v>87</v>
      </c>
      <c r="AY201" s="220" t="s">
        <v>205</v>
      </c>
    </row>
    <row r="202" s="2" customFormat="1" ht="24.15" customHeight="1">
      <c r="A202" s="38"/>
      <c r="B202" s="188"/>
      <c r="C202" s="189" t="s">
        <v>355</v>
      </c>
      <c r="D202" s="189" t="s">
        <v>207</v>
      </c>
      <c r="E202" s="190" t="s">
        <v>3031</v>
      </c>
      <c r="F202" s="191" t="s">
        <v>3032</v>
      </c>
      <c r="G202" s="192" t="s">
        <v>265</v>
      </c>
      <c r="H202" s="193">
        <v>169.37000000000001</v>
      </c>
      <c r="I202" s="194"/>
      <c r="J202" s="193">
        <f>ROUND(I202*H202,3)</f>
        <v>0</v>
      </c>
      <c r="K202" s="195"/>
      <c r="L202" s="39"/>
      <c r="M202" s="196" t="s">
        <v>1</v>
      </c>
      <c r="N202" s="197" t="s">
        <v>46</v>
      </c>
      <c r="O202" s="82"/>
      <c r="P202" s="198">
        <f>O202*H202</f>
        <v>0</v>
      </c>
      <c r="Q202" s="198">
        <v>0.098199999999999996</v>
      </c>
      <c r="R202" s="198">
        <f>Q202*H202</f>
        <v>16.632134000000001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211</v>
      </c>
      <c r="AT202" s="200" t="s">
        <v>207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3341</v>
      </c>
    </row>
    <row r="203" s="13" customFormat="1">
      <c r="A203" s="13"/>
      <c r="B203" s="203"/>
      <c r="C203" s="13"/>
      <c r="D203" s="204" t="s">
        <v>213</v>
      </c>
      <c r="E203" s="205" t="s">
        <v>1</v>
      </c>
      <c r="F203" s="206" t="s">
        <v>3333</v>
      </c>
      <c r="G203" s="13"/>
      <c r="H203" s="205" t="s">
        <v>1</v>
      </c>
      <c r="I203" s="207"/>
      <c r="J203" s="13"/>
      <c r="K203" s="13"/>
      <c r="L203" s="203"/>
      <c r="M203" s="208"/>
      <c r="N203" s="209"/>
      <c r="O203" s="209"/>
      <c r="P203" s="209"/>
      <c r="Q203" s="209"/>
      <c r="R203" s="209"/>
      <c r="S203" s="209"/>
      <c r="T203" s="21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5" t="s">
        <v>213</v>
      </c>
      <c r="AU203" s="205" t="s">
        <v>91</v>
      </c>
      <c r="AV203" s="13" t="s">
        <v>87</v>
      </c>
      <c r="AW203" s="13" t="s">
        <v>33</v>
      </c>
      <c r="AX203" s="13" t="s">
        <v>80</v>
      </c>
      <c r="AY203" s="205" t="s">
        <v>205</v>
      </c>
    </row>
    <row r="204" s="14" customFormat="1">
      <c r="A204" s="14"/>
      <c r="B204" s="211"/>
      <c r="C204" s="14"/>
      <c r="D204" s="204" t="s">
        <v>213</v>
      </c>
      <c r="E204" s="212" t="s">
        <v>1</v>
      </c>
      <c r="F204" s="213" t="s">
        <v>3334</v>
      </c>
      <c r="G204" s="14"/>
      <c r="H204" s="214">
        <v>1.28</v>
      </c>
      <c r="I204" s="215"/>
      <c r="J204" s="14"/>
      <c r="K204" s="14"/>
      <c r="L204" s="211"/>
      <c r="M204" s="216"/>
      <c r="N204" s="217"/>
      <c r="O204" s="217"/>
      <c r="P204" s="217"/>
      <c r="Q204" s="217"/>
      <c r="R204" s="217"/>
      <c r="S204" s="217"/>
      <c r="T204" s="21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12" t="s">
        <v>213</v>
      </c>
      <c r="AU204" s="212" t="s">
        <v>91</v>
      </c>
      <c r="AV204" s="14" t="s">
        <v>91</v>
      </c>
      <c r="AW204" s="14" t="s">
        <v>33</v>
      </c>
      <c r="AX204" s="14" t="s">
        <v>80</v>
      </c>
      <c r="AY204" s="212" t="s">
        <v>205</v>
      </c>
    </row>
    <row r="205" s="14" customFormat="1">
      <c r="A205" s="14"/>
      <c r="B205" s="211"/>
      <c r="C205" s="14"/>
      <c r="D205" s="204" t="s">
        <v>213</v>
      </c>
      <c r="E205" s="212" t="s">
        <v>1</v>
      </c>
      <c r="F205" s="213" t="s">
        <v>3335</v>
      </c>
      <c r="G205" s="14"/>
      <c r="H205" s="214">
        <v>1.28</v>
      </c>
      <c r="I205" s="215"/>
      <c r="J205" s="14"/>
      <c r="K205" s="14"/>
      <c r="L205" s="211"/>
      <c r="M205" s="216"/>
      <c r="N205" s="217"/>
      <c r="O205" s="217"/>
      <c r="P205" s="217"/>
      <c r="Q205" s="217"/>
      <c r="R205" s="217"/>
      <c r="S205" s="217"/>
      <c r="T205" s="21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2" t="s">
        <v>213</v>
      </c>
      <c r="AU205" s="212" t="s">
        <v>91</v>
      </c>
      <c r="AV205" s="14" t="s">
        <v>91</v>
      </c>
      <c r="AW205" s="14" t="s">
        <v>33</v>
      </c>
      <c r="AX205" s="14" t="s">
        <v>80</v>
      </c>
      <c r="AY205" s="212" t="s">
        <v>205</v>
      </c>
    </row>
    <row r="206" s="13" customFormat="1">
      <c r="A206" s="13"/>
      <c r="B206" s="203"/>
      <c r="C206" s="13"/>
      <c r="D206" s="204" t="s">
        <v>213</v>
      </c>
      <c r="E206" s="205" t="s">
        <v>1</v>
      </c>
      <c r="F206" s="206" t="s">
        <v>3336</v>
      </c>
      <c r="G206" s="13"/>
      <c r="H206" s="205" t="s">
        <v>1</v>
      </c>
      <c r="I206" s="207"/>
      <c r="J206" s="13"/>
      <c r="K206" s="13"/>
      <c r="L206" s="203"/>
      <c r="M206" s="208"/>
      <c r="N206" s="209"/>
      <c r="O206" s="209"/>
      <c r="P206" s="209"/>
      <c r="Q206" s="209"/>
      <c r="R206" s="209"/>
      <c r="S206" s="209"/>
      <c r="T206" s="21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5" t="s">
        <v>213</v>
      </c>
      <c r="AU206" s="205" t="s">
        <v>91</v>
      </c>
      <c r="AV206" s="13" t="s">
        <v>87</v>
      </c>
      <c r="AW206" s="13" t="s">
        <v>33</v>
      </c>
      <c r="AX206" s="13" t="s">
        <v>80</v>
      </c>
      <c r="AY206" s="205" t="s">
        <v>205</v>
      </c>
    </row>
    <row r="207" s="14" customFormat="1">
      <c r="A207" s="14"/>
      <c r="B207" s="211"/>
      <c r="C207" s="14"/>
      <c r="D207" s="204" t="s">
        <v>213</v>
      </c>
      <c r="E207" s="212" t="s">
        <v>1</v>
      </c>
      <c r="F207" s="213" t="s">
        <v>3312</v>
      </c>
      <c r="G207" s="14"/>
      <c r="H207" s="214">
        <v>142.31</v>
      </c>
      <c r="I207" s="215"/>
      <c r="J207" s="14"/>
      <c r="K207" s="14"/>
      <c r="L207" s="211"/>
      <c r="M207" s="216"/>
      <c r="N207" s="217"/>
      <c r="O207" s="217"/>
      <c r="P207" s="217"/>
      <c r="Q207" s="217"/>
      <c r="R207" s="217"/>
      <c r="S207" s="217"/>
      <c r="T207" s="21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2" t="s">
        <v>213</v>
      </c>
      <c r="AU207" s="212" t="s">
        <v>91</v>
      </c>
      <c r="AV207" s="14" t="s">
        <v>91</v>
      </c>
      <c r="AW207" s="14" t="s">
        <v>33</v>
      </c>
      <c r="AX207" s="14" t="s">
        <v>80</v>
      </c>
      <c r="AY207" s="212" t="s">
        <v>205</v>
      </c>
    </row>
    <row r="208" s="14" customFormat="1">
      <c r="A208" s="14"/>
      <c r="B208" s="211"/>
      <c r="C208" s="14"/>
      <c r="D208" s="204" t="s">
        <v>213</v>
      </c>
      <c r="E208" s="212" t="s">
        <v>1</v>
      </c>
      <c r="F208" s="213" t="s">
        <v>3337</v>
      </c>
      <c r="G208" s="14"/>
      <c r="H208" s="214">
        <v>24.5</v>
      </c>
      <c r="I208" s="215"/>
      <c r="J208" s="14"/>
      <c r="K208" s="14"/>
      <c r="L208" s="211"/>
      <c r="M208" s="216"/>
      <c r="N208" s="217"/>
      <c r="O208" s="217"/>
      <c r="P208" s="217"/>
      <c r="Q208" s="217"/>
      <c r="R208" s="217"/>
      <c r="S208" s="217"/>
      <c r="T208" s="21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2" t="s">
        <v>213</v>
      </c>
      <c r="AU208" s="212" t="s">
        <v>91</v>
      </c>
      <c r="AV208" s="14" t="s">
        <v>91</v>
      </c>
      <c r="AW208" s="14" t="s">
        <v>33</v>
      </c>
      <c r="AX208" s="14" t="s">
        <v>80</v>
      </c>
      <c r="AY208" s="212" t="s">
        <v>205</v>
      </c>
    </row>
    <row r="209" s="15" customFormat="1">
      <c r="A209" s="15"/>
      <c r="B209" s="219"/>
      <c r="C209" s="15"/>
      <c r="D209" s="204" t="s">
        <v>213</v>
      </c>
      <c r="E209" s="220" t="s">
        <v>1</v>
      </c>
      <c r="F209" s="221" t="s">
        <v>216</v>
      </c>
      <c r="G209" s="15"/>
      <c r="H209" s="222">
        <v>169.37000000000001</v>
      </c>
      <c r="I209" s="223"/>
      <c r="J209" s="15"/>
      <c r="K209" s="15"/>
      <c r="L209" s="219"/>
      <c r="M209" s="224"/>
      <c r="N209" s="225"/>
      <c r="O209" s="225"/>
      <c r="P209" s="225"/>
      <c r="Q209" s="225"/>
      <c r="R209" s="225"/>
      <c r="S209" s="225"/>
      <c r="T209" s="22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0" t="s">
        <v>213</v>
      </c>
      <c r="AU209" s="220" t="s">
        <v>91</v>
      </c>
      <c r="AV209" s="15" t="s">
        <v>211</v>
      </c>
      <c r="AW209" s="15" t="s">
        <v>33</v>
      </c>
      <c r="AX209" s="15" t="s">
        <v>87</v>
      </c>
      <c r="AY209" s="220" t="s">
        <v>205</v>
      </c>
    </row>
    <row r="210" s="2" customFormat="1" ht="24.15" customHeight="1">
      <c r="A210" s="38"/>
      <c r="B210" s="188"/>
      <c r="C210" s="189" t="s">
        <v>361</v>
      </c>
      <c r="D210" s="189" t="s">
        <v>207</v>
      </c>
      <c r="E210" s="190" t="s">
        <v>3221</v>
      </c>
      <c r="F210" s="191" t="s">
        <v>3222</v>
      </c>
      <c r="G210" s="192" t="s">
        <v>265</v>
      </c>
      <c r="H210" s="193">
        <v>69.120000000000005</v>
      </c>
      <c r="I210" s="194"/>
      <c r="J210" s="193">
        <f>ROUND(I210*H210,3)</f>
        <v>0</v>
      </c>
      <c r="K210" s="195"/>
      <c r="L210" s="39"/>
      <c r="M210" s="196" t="s">
        <v>1</v>
      </c>
      <c r="N210" s="197" t="s">
        <v>46</v>
      </c>
      <c r="O210" s="82"/>
      <c r="P210" s="198">
        <f>O210*H210</f>
        <v>0</v>
      </c>
      <c r="Q210" s="198">
        <v>0.18906999999999999</v>
      </c>
      <c r="R210" s="198">
        <f>Q210*H210</f>
        <v>13.0685184</v>
      </c>
      <c r="S210" s="198">
        <v>0</v>
      </c>
      <c r="T210" s="199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0" t="s">
        <v>211</v>
      </c>
      <c r="AT210" s="200" t="s">
        <v>207</v>
      </c>
      <c r="AU210" s="200" t="s">
        <v>91</v>
      </c>
      <c r="AY210" s="19" t="s">
        <v>205</v>
      </c>
      <c r="BE210" s="201">
        <f>IF(N210="základná",J210,0)</f>
        <v>0</v>
      </c>
      <c r="BF210" s="201">
        <f>IF(N210="znížená",J210,0)</f>
        <v>0</v>
      </c>
      <c r="BG210" s="201">
        <f>IF(N210="zákl. prenesená",J210,0)</f>
        <v>0</v>
      </c>
      <c r="BH210" s="201">
        <f>IF(N210="zníž. prenesená",J210,0)</f>
        <v>0</v>
      </c>
      <c r="BI210" s="201">
        <f>IF(N210="nulová",J210,0)</f>
        <v>0</v>
      </c>
      <c r="BJ210" s="19" t="s">
        <v>91</v>
      </c>
      <c r="BK210" s="202">
        <f>ROUND(I210*H210,3)</f>
        <v>0</v>
      </c>
      <c r="BL210" s="19" t="s">
        <v>211</v>
      </c>
      <c r="BM210" s="200" t="s">
        <v>3342</v>
      </c>
    </row>
    <row r="211" s="14" customFormat="1">
      <c r="A211" s="14"/>
      <c r="B211" s="211"/>
      <c r="C211" s="14"/>
      <c r="D211" s="204" t="s">
        <v>213</v>
      </c>
      <c r="E211" s="212" t="s">
        <v>1</v>
      </c>
      <c r="F211" s="213" t="s">
        <v>3309</v>
      </c>
      <c r="G211" s="14"/>
      <c r="H211" s="214">
        <v>19.620000000000001</v>
      </c>
      <c r="I211" s="215"/>
      <c r="J211" s="14"/>
      <c r="K211" s="14"/>
      <c r="L211" s="211"/>
      <c r="M211" s="216"/>
      <c r="N211" s="217"/>
      <c r="O211" s="217"/>
      <c r="P211" s="217"/>
      <c r="Q211" s="217"/>
      <c r="R211" s="217"/>
      <c r="S211" s="217"/>
      <c r="T211" s="21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2" t="s">
        <v>213</v>
      </c>
      <c r="AU211" s="212" t="s">
        <v>91</v>
      </c>
      <c r="AV211" s="14" t="s">
        <v>91</v>
      </c>
      <c r="AW211" s="14" t="s">
        <v>33</v>
      </c>
      <c r="AX211" s="14" t="s">
        <v>80</v>
      </c>
      <c r="AY211" s="212" t="s">
        <v>205</v>
      </c>
    </row>
    <row r="212" s="14" customFormat="1">
      <c r="A212" s="14"/>
      <c r="B212" s="211"/>
      <c r="C212" s="14"/>
      <c r="D212" s="204" t="s">
        <v>213</v>
      </c>
      <c r="E212" s="212" t="s">
        <v>1</v>
      </c>
      <c r="F212" s="213" t="s">
        <v>3343</v>
      </c>
      <c r="G212" s="14"/>
      <c r="H212" s="214">
        <v>18</v>
      </c>
      <c r="I212" s="215"/>
      <c r="J212" s="14"/>
      <c r="K212" s="14"/>
      <c r="L212" s="211"/>
      <c r="M212" s="216"/>
      <c r="N212" s="217"/>
      <c r="O212" s="217"/>
      <c r="P212" s="217"/>
      <c r="Q212" s="217"/>
      <c r="R212" s="217"/>
      <c r="S212" s="217"/>
      <c r="T212" s="21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12" t="s">
        <v>213</v>
      </c>
      <c r="AU212" s="212" t="s">
        <v>91</v>
      </c>
      <c r="AV212" s="14" t="s">
        <v>91</v>
      </c>
      <c r="AW212" s="14" t="s">
        <v>33</v>
      </c>
      <c r="AX212" s="14" t="s">
        <v>80</v>
      </c>
      <c r="AY212" s="212" t="s">
        <v>205</v>
      </c>
    </row>
    <row r="213" s="14" customFormat="1">
      <c r="A213" s="14"/>
      <c r="B213" s="211"/>
      <c r="C213" s="14"/>
      <c r="D213" s="204" t="s">
        <v>213</v>
      </c>
      <c r="E213" s="212" t="s">
        <v>1</v>
      </c>
      <c r="F213" s="213" t="s">
        <v>3344</v>
      </c>
      <c r="G213" s="14"/>
      <c r="H213" s="214">
        <v>31.5</v>
      </c>
      <c r="I213" s="215"/>
      <c r="J213" s="14"/>
      <c r="K213" s="14"/>
      <c r="L213" s="211"/>
      <c r="M213" s="216"/>
      <c r="N213" s="217"/>
      <c r="O213" s="217"/>
      <c r="P213" s="217"/>
      <c r="Q213" s="217"/>
      <c r="R213" s="217"/>
      <c r="S213" s="217"/>
      <c r="T213" s="21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2" t="s">
        <v>213</v>
      </c>
      <c r="AU213" s="212" t="s">
        <v>91</v>
      </c>
      <c r="AV213" s="14" t="s">
        <v>91</v>
      </c>
      <c r="AW213" s="14" t="s">
        <v>33</v>
      </c>
      <c r="AX213" s="14" t="s">
        <v>80</v>
      </c>
      <c r="AY213" s="212" t="s">
        <v>205</v>
      </c>
    </row>
    <row r="214" s="15" customFormat="1">
      <c r="A214" s="15"/>
      <c r="B214" s="219"/>
      <c r="C214" s="15"/>
      <c r="D214" s="204" t="s">
        <v>213</v>
      </c>
      <c r="E214" s="220" t="s">
        <v>1</v>
      </c>
      <c r="F214" s="221" t="s">
        <v>216</v>
      </c>
      <c r="G214" s="15"/>
      <c r="H214" s="222">
        <v>69.120000000000005</v>
      </c>
      <c r="I214" s="223"/>
      <c r="J214" s="15"/>
      <c r="K214" s="15"/>
      <c r="L214" s="219"/>
      <c r="M214" s="224"/>
      <c r="N214" s="225"/>
      <c r="O214" s="225"/>
      <c r="P214" s="225"/>
      <c r="Q214" s="225"/>
      <c r="R214" s="225"/>
      <c r="S214" s="225"/>
      <c r="T214" s="226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20" t="s">
        <v>213</v>
      </c>
      <c r="AU214" s="220" t="s">
        <v>91</v>
      </c>
      <c r="AV214" s="15" t="s">
        <v>211</v>
      </c>
      <c r="AW214" s="15" t="s">
        <v>33</v>
      </c>
      <c r="AX214" s="15" t="s">
        <v>87</v>
      </c>
      <c r="AY214" s="220" t="s">
        <v>205</v>
      </c>
    </row>
    <row r="215" s="2" customFormat="1" ht="24.15" customHeight="1">
      <c r="A215" s="38"/>
      <c r="B215" s="188"/>
      <c r="C215" s="189" t="s">
        <v>366</v>
      </c>
      <c r="D215" s="189" t="s">
        <v>207</v>
      </c>
      <c r="E215" s="190" t="s">
        <v>3345</v>
      </c>
      <c r="F215" s="191" t="s">
        <v>3346</v>
      </c>
      <c r="G215" s="192" t="s">
        <v>265</v>
      </c>
      <c r="H215" s="193">
        <v>88.359999999999999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0.37080000000000002</v>
      </c>
      <c r="R215" s="198">
        <f>Q215*H215</f>
        <v>32.763888000000001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211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3347</v>
      </c>
    </row>
    <row r="216" s="14" customFormat="1">
      <c r="A216" s="14"/>
      <c r="B216" s="211"/>
      <c r="C216" s="14"/>
      <c r="D216" s="204" t="s">
        <v>213</v>
      </c>
      <c r="E216" s="212" t="s">
        <v>1</v>
      </c>
      <c r="F216" s="213" t="s">
        <v>3292</v>
      </c>
      <c r="G216" s="14"/>
      <c r="H216" s="214">
        <v>88.359999999999999</v>
      </c>
      <c r="I216" s="215"/>
      <c r="J216" s="14"/>
      <c r="K216" s="14"/>
      <c r="L216" s="211"/>
      <c r="M216" s="216"/>
      <c r="N216" s="217"/>
      <c r="O216" s="217"/>
      <c r="P216" s="217"/>
      <c r="Q216" s="217"/>
      <c r="R216" s="217"/>
      <c r="S216" s="217"/>
      <c r="T216" s="21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2" t="s">
        <v>213</v>
      </c>
      <c r="AU216" s="212" t="s">
        <v>91</v>
      </c>
      <c r="AV216" s="14" t="s">
        <v>91</v>
      </c>
      <c r="AW216" s="14" t="s">
        <v>33</v>
      </c>
      <c r="AX216" s="14" t="s">
        <v>80</v>
      </c>
      <c r="AY216" s="212" t="s">
        <v>205</v>
      </c>
    </row>
    <row r="217" s="15" customFormat="1">
      <c r="A217" s="15"/>
      <c r="B217" s="219"/>
      <c r="C217" s="15"/>
      <c r="D217" s="204" t="s">
        <v>213</v>
      </c>
      <c r="E217" s="220" t="s">
        <v>1</v>
      </c>
      <c r="F217" s="221" t="s">
        <v>216</v>
      </c>
      <c r="G217" s="15"/>
      <c r="H217" s="222">
        <v>88.359999999999999</v>
      </c>
      <c r="I217" s="223"/>
      <c r="J217" s="15"/>
      <c r="K217" s="15"/>
      <c r="L217" s="219"/>
      <c r="M217" s="224"/>
      <c r="N217" s="225"/>
      <c r="O217" s="225"/>
      <c r="P217" s="225"/>
      <c r="Q217" s="225"/>
      <c r="R217" s="225"/>
      <c r="S217" s="225"/>
      <c r="T217" s="22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20" t="s">
        <v>213</v>
      </c>
      <c r="AU217" s="220" t="s">
        <v>91</v>
      </c>
      <c r="AV217" s="15" t="s">
        <v>211</v>
      </c>
      <c r="AW217" s="15" t="s">
        <v>33</v>
      </c>
      <c r="AX217" s="15" t="s">
        <v>87</v>
      </c>
      <c r="AY217" s="220" t="s">
        <v>205</v>
      </c>
    </row>
    <row r="218" s="2" customFormat="1" ht="33" customHeight="1">
      <c r="A218" s="38"/>
      <c r="B218" s="188"/>
      <c r="C218" s="189" t="s">
        <v>375</v>
      </c>
      <c r="D218" s="189" t="s">
        <v>207</v>
      </c>
      <c r="E218" s="190" t="s">
        <v>3348</v>
      </c>
      <c r="F218" s="191" t="s">
        <v>3349</v>
      </c>
      <c r="G218" s="192" t="s">
        <v>265</v>
      </c>
      <c r="H218" s="193">
        <v>176.72</v>
      </c>
      <c r="I218" s="194"/>
      <c r="J218" s="193">
        <f>ROUND(I218*H218,3)</f>
        <v>0</v>
      </c>
      <c r="K218" s="195"/>
      <c r="L218" s="39"/>
      <c r="M218" s="196" t="s">
        <v>1</v>
      </c>
      <c r="N218" s="197" t="s">
        <v>46</v>
      </c>
      <c r="O218" s="82"/>
      <c r="P218" s="198">
        <f>O218*H218</f>
        <v>0</v>
      </c>
      <c r="Q218" s="198">
        <v>0.00051000000000000004</v>
      </c>
      <c r="R218" s="198">
        <f>Q218*H218</f>
        <v>0.090127200000000005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211</v>
      </c>
      <c r="AT218" s="200" t="s">
        <v>207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211</v>
      </c>
      <c r="BM218" s="200" t="s">
        <v>3350</v>
      </c>
    </row>
    <row r="219" s="14" customFormat="1">
      <c r="A219" s="14"/>
      <c r="B219" s="211"/>
      <c r="C219" s="14"/>
      <c r="D219" s="204" t="s">
        <v>213</v>
      </c>
      <c r="E219" s="212" t="s">
        <v>1</v>
      </c>
      <c r="F219" s="213" t="s">
        <v>3351</v>
      </c>
      <c r="G219" s="14"/>
      <c r="H219" s="214">
        <v>176.72</v>
      </c>
      <c r="I219" s="215"/>
      <c r="J219" s="14"/>
      <c r="K219" s="14"/>
      <c r="L219" s="211"/>
      <c r="M219" s="216"/>
      <c r="N219" s="217"/>
      <c r="O219" s="217"/>
      <c r="P219" s="217"/>
      <c r="Q219" s="217"/>
      <c r="R219" s="217"/>
      <c r="S219" s="217"/>
      <c r="T219" s="21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2" t="s">
        <v>213</v>
      </c>
      <c r="AU219" s="212" t="s">
        <v>91</v>
      </c>
      <c r="AV219" s="14" t="s">
        <v>91</v>
      </c>
      <c r="AW219" s="14" t="s">
        <v>33</v>
      </c>
      <c r="AX219" s="14" t="s">
        <v>80</v>
      </c>
      <c r="AY219" s="212" t="s">
        <v>205</v>
      </c>
    </row>
    <row r="220" s="15" customFormat="1">
      <c r="A220" s="15"/>
      <c r="B220" s="219"/>
      <c r="C220" s="15"/>
      <c r="D220" s="204" t="s">
        <v>213</v>
      </c>
      <c r="E220" s="220" t="s">
        <v>1</v>
      </c>
      <c r="F220" s="221" t="s">
        <v>216</v>
      </c>
      <c r="G220" s="15"/>
      <c r="H220" s="222">
        <v>176.72</v>
      </c>
      <c r="I220" s="223"/>
      <c r="J220" s="15"/>
      <c r="K220" s="15"/>
      <c r="L220" s="219"/>
      <c r="M220" s="224"/>
      <c r="N220" s="225"/>
      <c r="O220" s="225"/>
      <c r="P220" s="225"/>
      <c r="Q220" s="225"/>
      <c r="R220" s="225"/>
      <c r="S220" s="225"/>
      <c r="T220" s="22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20" t="s">
        <v>213</v>
      </c>
      <c r="AU220" s="220" t="s">
        <v>91</v>
      </c>
      <c r="AV220" s="15" t="s">
        <v>211</v>
      </c>
      <c r="AW220" s="15" t="s">
        <v>33</v>
      </c>
      <c r="AX220" s="15" t="s">
        <v>87</v>
      </c>
      <c r="AY220" s="220" t="s">
        <v>205</v>
      </c>
    </row>
    <row r="221" s="2" customFormat="1" ht="33" customHeight="1">
      <c r="A221" s="38"/>
      <c r="B221" s="188"/>
      <c r="C221" s="189" t="s">
        <v>380</v>
      </c>
      <c r="D221" s="189" t="s">
        <v>207</v>
      </c>
      <c r="E221" s="190" t="s">
        <v>3352</v>
      </c>
      <c r="F221" s="191" t="s">
        <v>3353</v>
      </c>
      <c r="G221" s="192" t="s">
        <v>265</v>
      </c>
      <c r="H221" s="193">
        <v>88.359999999999999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0.12966</v>
      </c>
      <c r="R221" s="198">
        <f>Q221*H221</f>
        <v>11.4567576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3354</v>
      </c>
    </row>
    <row r="222" s="14" customFormat="1">
      <c r="A222" s="14"/>
      <c r="B222" s="211"/>
      <c r="C222" s="14"/>
      <c r="D222" s="204" t="s">
        <v>213</v>
      </c>
      <c r="E222" s="212" t="s">
        <v>1</v>
      </c>
      <c r="F222" s="213" t="s">
        <v>3292</v>
      </c>
      <c r="G222" s="14"/>
      <c r="H222" s="214">
        <v>88.359999999999999</v>
      </c>
      <c r="I222" s="215"/>
      <c r="J222" s="14"/>
      <c r="K222" s="14"/>
      <c r="L222" s="211"/>
      <c r="M222" s="216"/>
      <c r="N222" s="217"/>
      <c r="O222" s="217"/>
      <c r="P222" s="217"/>
      <c r="Q222" s="217"/>
      <c r="R222" s="217"/>
      <c r="S222" s="217"/>
      <c r="T222" s="21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2" t="s">
        <v>213</v>
      </c>
      <c r="AU222" s="212" t="s">
        <v>91</v>
      </c>
      <c r="AV222" s="14" t="s">
        <v>91</v>
      </c>
      <c r="AW222" s="14" t="s">
        <v>33</v>
      </c>
      <c r="AX222" s="14" t="s">
        <v>80</v>
      </c>
      <c r="AY222" s="212" t="s">
        <v>205</v>
      </c>
    </row>
    <row r="223" s="15" customFormat="1">
      <c r="A223" s="15"/>
      <c r="B223" s="219"/>
      <c r="C223" s="15"/>
      <c r="D223" s="204" t="s">
        <v>213</v>
      </c>
      <c r="E223" s="220" t="s">
        <v>1</v>
      </c>
      <c r="F223" s="221" t="s">
        <v>216</v>
      </c>
      <c r="G223" s="15"/>
      <c r="H223" s="222">
        <v>88.359999999999999</v>
      </c>
      <c r="I223" s="223"/>
      <c r="J223" s="15"/>
      <c r="K223" s="15"/>
      <c r="L223" s="219"/>
      <c r="M223" s="224"/>
      <c r="N223" s="225"/>
      <c r="O223" s="225"/>
      <c r="P223" s="225"/>
      <c r="Q223" s="225"/>
      <c r="R223" s="225"/>
      <c r="S223" s="225"/>
      <c r="T223" s="22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20" t="s">
        <v>213</v>
      </c>
      <c r="AU223" s="220" t="s">
        <v>91</v>
      </c>
      <c r="AV223" s="15" t="s">
        <v>211</v>
      </c>
      <c r="AW223" s="15" t="s">
        <v>33</v>
      </c>
      <c r="AX223" s="15" t="s">
        <v>87</v>
      </c>
      <c r="AY223" s="220" t="s">
        <v>205</v>
      </c>
    </row>
    <row r="224" s="2" customFormat="1" ht="33" customHeight="1">
      <c r="A224" s="38"/>
      <c r="B224" s="188"/>
      <c r="C224" s="189" t="s">
        <v>385</v>
      </c>
      <c r="D224" s="189" t="s">
        <v>207</v>
      </c>
      <c r="E224" s="190" t="s">
        <v>3355</v>
      </c>
      <c r="F224" s="191" t="s">
        <v>3356</v>
      </c>
      <c r="G224" s="192" t="s">
        <v>265</v>
      </c>
      <c r="H224" s="193">
        <v>88.359999999999999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46</v>
      </c>
      <c r="O224" s="82"/>
      <c r="P224" s="198">
        <f>O224*H224</f>
        <v>0</v>
      </c>
      <c r="Q224" s="198">
        <v>0.18151999999999999</v>
      </c>
      <c r="R224" s="198">
        <f>Q224*H224</f>
        <v>16.0391072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211</v>
      </c>
      <c r="AT224" s="200" t="s">
        <v>207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3357</v>
      </c>
    </row>
    <row r="225" s="14" customFormat="1">
      <c r="A225" s="14"/>
      <c r="B225" s="211"/>
      <c r="C225" s="14"/>
      <c r="D225" s="204" t="s">
        <v>213</v>
      </c>
      <c r="E225" s="212" t="s">
        <v>1</v>
      </c>
      <c r="F225" s="213" t="s">
        <v>3292</v>
      </c>
      <c r="G225" s="14"/>
      <c r="H225" s="214">
        <v>88.359999999999999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33</v>
      </c>
      <c r="AX225" s="14" t="s">
        <v>80</v>
      </c>
      <c r="AY225" s="212" t="s">
        <v>205</v>
      </c>
    </row>
    <row r="226" s="15" customFormat="1">
      <c r="A226" s="15"/>
      <c r="B226" s="219"/>
      <c r="C226" s="15"/>
      <c r="D226" s="204" t="s">
        <v>213</v>
      </c>
      <c r="E226" s="220" t="s">
        <v>1</v>
      </c>
      <c r="F226" s="221" t="s">
        <v>216</v>
      </c>
      <c r="G226" s="15"/>
      <c r="H226" s="222">
        <v>88.359999999999999</v>
      </c>
      <c r="I226" s="223"/>
      <c r="J226" s="15"/>
      <c r="K226" s="15"/>
      <c r="L226" s="219"/>
      <c r="M226" s="224"/>
      <c r="N226" s="225"/>
      <c r="O226" s="225"/>
      <c r="P226" s="225"/>
      <c r="Q226" s="225"/>
      <c r="R226" s="225"/>
      <c r="S226" s="225"/>
      <c r="T226" s="22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0" t="s">
        <v>213</v>
      </c>
      <c r="AU226" s="220" t="s">
        <v>91</v>
      </c>
      <c r="AV226" s="15" t="s">
        <v>211</v>
      </c>
      <c r="AW226" s="15" t="s">
        <v>33</v>
      </c>
      <c r="AX226" s="15" t="s">
        <v>87</v>
      </c>
      <c r="AY226" s="220" t="s">
        <v>205</v>
      </c>
    </row>
    <row r="227" s="2" customFormat="1" ht="33" customHeight="1">
      <c r="A227" s="38"/>
      <c r="B227" s="188"/>
      <c r="C227" s="189" t="s">
        <v>390</v>
      </c>
      <c r="D227" s="189" t="s">
        <v>207</v>
      </c>
      <c r="E227" s="190" t="s">
        <v>3224</v>
      </c>
      <c r="F227" s="191" t="s">
        <v>3225</v>
      </c>
      <c r="G227" s="192" t="s">
        <v>265</v>
      </c>
      <c r="H227" s="193">
        <v>69.120000000000005</v>
      </c>
      <c r="I227" s="194"/>
      <c r="J227" s="193">
        <f>ROUND(I227*H227,3)</f>
        <v>0</v>
      </c>
      <c r="K227" s="195"/>
      <c r="L227" s="39"/>
      <c r="M227" s="196" t="s">
        <v>1</v>
      </c>
      <c r="N227" s="197" t="s">
        <v>46</v>
      </c>
      <c r="O227" s="82"/>
      <c r="P227" s="198">
        <f>O227*H227</f>
        <v>0</v>
      </c>
      <c r="Q227" s="198">
        <v>0.34223999999999999</v>
      </c>
      <c r="R227" s="198">
        <f>Q227*H227</f>
        <v>23.655628800000002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211</v>
      </c>
      <c r="AT227" s="200" t="s">
        <v>207</v>
      </c>
      <c r="AU227" s="200" t="s">
        <v>91</v>
      </c>
      <c r="AY227" s="19" t="s">
        <v>205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91</v>
      </c>
      <c r="BK227" s="202">
        <f>ROUND(I227*H227,3)</f>
        <v>0</v>
      </c>
      <c r="BL227" s="19" t="s">
        <v>211</v>
      </c>
      <c r="BM227" s="200" t="s">
        <v>3358</v>
      </c>
    </row>
    <row r="228" s="14" customFormat="1">
      <c r="A228" s="14"/>
      <c r="B228" s="211"/>
      <c r="C228" s="14"/>
      <c r="D228" s="204" t="s">
        <v>213</v>
      </c>
      <c r="E228" s="212" t="s">
        <v>1</v>
      </c>
      <c r="F228" s="213" t="s">
        <v>3309</v>
      </c>
      <c r="G228" s="14"/>
      <c r="H228" s="214">
        <v>19.620000000000001</v>
      </c>
      <c r="I228" s="215"/>
      <c r="J228" s="14"/>
      <c r="K228" s="14"/>
      <c r="L228" s="211"/>
      <c r="M228" s="216"/>
      <c r="N228" s="217"/>
      <c r="O228" s="217"/>
      <c r="P228" s="217"/>
      <c r="Q228" s="217"/>
      <c r="R228" s="217"/>
      <c r="S228" s="217"/>
      <c r="T228" s="21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2" t="s">
        <v>213</v>
      </c>
      <c r="AU228" s="212" t="s">
        <v>91</v>
      </c>
      <c r="AV228" s="14" t="s">
        <v>91</v>
      </c>
      <c r="AW228" s="14" t="s">
        <v>33</v>
      </c>
      <c r="AX228" s="14" t="s">
        <v>80</v>
      </c>
      <c r="AY228" s="212" t="s">
        <v>205</v>
      </c>
    </row>
    <row r="229" s="14" customFormat="1">
      <c r="A229" s="14"/>
      <c r="B229" s="211"/>
      <c r="C229" s="14"/>
      <c r="D229" s="204" t="s">
        <v>213</v>
      </c>
      <c r="E229" s="212" t="s">
        <v>1</v>
      </c>
      <c r="F229" s="213" t="s">
        <v>3343</v>
      </c>
      <c r="G229" s="14"/>
      <c r="H229" s="214">
        <v>18</v>
      </c>
      <c r="I229" s="215"/>
      <c r="J229" s="14"/>
      <c r="K229" s="14"/>
      <c r="L229" s="211"/>
      <c r="M229" s="216"/>
      <c r="N229" s="217"/>
      <c r="O229" s="217"/>
      <c r="P229" s="217"/>
      <c r="Q229" s="217"/>
      <c r="R229" s="217"/>
      <c r="S229" s="217"/>
      <c r="T229" s="21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2" t="s">
        <v>213</v>
      </c>
      <c r="AU229" s="212" t="s">
        <v>91</v>
      </c>
      <c r="AV229" s="14" t="s">
        <v>91</v>
      </c>
      <c r="AW229" s="14" t="s">
        <v>33</v>
      </c>
      <c r="AX229" s="14" t="s">
        <v>80</v>
      </c>
      <c r="AY229" s="212" t="s">
        <v>205</v>
      </c>
    </row>
    <row r="230" s="14" customFormat="1">
      <c r="A230" s="14"/>
      <c r="B230" s="211"/>
      <c r="C230" s="14"/>
      <c r="D230" s="204" t="s">
        <v>213</v>
      </c>
      <c r="E230" s="212" t="s">
        <v>1</v>
      </c>
      <c r="F230" s="213" t="s">
        <v>3344</v>
      </c>
      <c r="G230" s="14"/>
      <c r="H230" s="214">
        <v>31.5</v>
      </c>
      <c r="I230" s="215"/>
      <c r="J230" s="14"/>
      <c r="K230" s="14"/>
      <c r="L230" s="211"/>
      <c r="M230" s="216"/>
      <c r="N230" s="217"/>
      <c r="O230" s="217"/>
      <c r="P230" s="217"/>
      <c r="Q230" s="217"/>
      <c r="R230" s="217"/>
      <c r="S230" s="217"/>
      <c r="T230" s="21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2" t="s">
        <v>213</v>
      </c>
      <c r="AU230" s="212" t="s">
        <v>91</v>
      </c>
      <c r="AV230" s="14" t="s">
        <v>91</v>
      </c>
      <c r="AW230" s="14" t="s">
        <v>33</v>
      </c>
      <c r="AX230" s="14" t="s">
        <v>80</v>
      </c>
      <c r="AY230" s="212" t="s">
        <v>205</v>
      </c>
    </row>
    <row r="231" s="15" customFormat="1">
      <c r="A231" s="15"/>
      <c r="B231" s="219"/>
      <c r="C231" s="15"/>
      <c r="D231" s="204" t="s">
        <v>213</v>
      </c>
      <c r="E231" s="220" t="s">
        <v>1</v>
      </c>
      <c r="F231" s="221" t="s">
        <v>216</v>
      </c>
      <c r="G231" s="15"/>
      <c r="H231" s="222">
        <v>69.120000000000005</v>
      </c>
      <c r="I231" s="223"/>
      <c r="J231" s="15"/>
      <c r="K231" s="15"/>
      <c r="L231" s="219"/>
      <c r="M231" s="224"/>
      <c r="N231" s="225"/>
      <c r="O231" s="225"/>
      <c r="P231" s="225"/>
      <c r="Q231" s="225"/>
      <c r="R231" s="225"/>
      <c r="S231" s="225"/>
      <c r="T231" s="22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20" t="s">
        <v>213</v>
      </c>
      <c r="AU231" s="220" t="s">
        <v>91</v>
      </c>
      <c r="AV231" s="15" t="s">
        <v>211</v>
      </c>
      <c r="AW231" s="15" t="s">
        <v>33</v>
      </c>
      <c r="AX231" s="15" t="s">
        <v>87</v>
      </c>
      <c r="AY231" s="220" t="s">
        <v>205</v>
      </c>
    </row>
    <row r="232" s="2" customFormat="1" ht="37.8" customHeight="1">
      <c r="A232" s="38"/>
      <c r="B232" s="188"/>
      <c r="C232" s="189" t="s">
        <v>395</v>
      </c>
      <c r="D232" s="189" t="s">
        <v>207</v>
      </c>
      <c r="E232" s="190" t="s">
        <v>3359</v>
      </c>
      <c r="F232" s="191" t="s">
        <v>3360</v>
      </c>
      <c r="G232" s="192" t="s">
        <v>265</v>
      </c>
      <c r="H232" s="193">
        <v>24.5</v>
      </c>
      <c r="I232" s="194"/>
      <c r="J232" s="193">
        <f>ROUND(I232*H232,3)</f>
        <v>0</v>
      </c>
      <c r="K232" s="195"/>
      <c r="L232" s="39"/>
      <c r="M232" s="196" t="s">
        <v>1</v>
      </c>
      <c r="N232" s="197" t="s">
        <v>46</v>
      </c>
      <c r="O232" s="82"/>
      <c r="P232" s="198">
        <f>O232*H232</f>
        <v>0</v>
      </c>
      <c r="Q232" s="198">
        <v>0.13800000000000001</v>
      </c>
      <c r="R232" s="198">
        <f>Q232*H232</f>
        <v>3.3810000000000002</v>
      </c>
      <c r="S232" s="198">
        <v>0</v>
      </c>
      <c r="T232" s="19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211</v>
      </c>
      <c r="AT232" s="200" t="s">
        <v>207</v>
      </c>
      <c r="AU232" s="200" t="s">
        <v>91</v>
      </c>
      <c r="AY232" s="19" t="s">
        <v>205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91</v>
      </c>
      <c r="BK232" s="202">
        <f>ROUND(I232*H232,3)</f>
        <v>0</v>
      </c>
      <c r="BL232" s="19" t="s">
        <v>211</v>
      </c>
      <c r="BM232" s="200" t="s">
        <v>3361</v>
      </c>
    </row>
    <row r="233" s="14" customFormat="1">
      <c r="A233" s="14"/>
      <c r="B233" s="211"/>
      <c r="C233" s="14"/>
      <c r="D233" s="204" t="s">
        <v>213</v>
      </c>
      <c r="E233" s="212" t="s">
        <v>1</v>
      </c>
      <c r="F233" s="213" t="s">
        <v>3337</v>
      </c>
      <c r="G233" s="14"/>
      <c r="H233" s="214">
        <v>24.5</v>
      </c>
      <c r="I233" s="215"/>
      <c r="J233" s="14"/>
      <c r="K233" s="14"/>
      <c r="L233" s="211"/>
      <c r="M233" s="216"/>
      <c r="N233" s="217"/>
      <c r="O233" s="217"/>
      <c r="P233" s="217"/>
      <c r="Q233" s="217"/>
      <c r="R233" s="217"/>
      <c r="S233" s="217"/>
      <c r="T233" s="21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12" t="s">
        <v>213</v>
      </c>
      <c r="AU233" s="212" t="s">
        <v>91</v>
      </c>
      <c r="AV233" s="14" t="s">
        <v>91</v>
      </c>
      <c r="AW233" s="14" t="s">
        <v>33</v>
      </c>
      <c r="AX233" s="14" t="s">
        <v>80</v>
      </c>
      <c r="AY233" s="212" t="s">
        <v>205</v>
      </c>
    </row>
    <row r="234" s="15" customFormat="1">
      <c r="A234" s="15"/>
      <c r="B234" s="219"/>
      <c r="C234" s="15"/>
      <c r="D234" s="204" t="s">
        <v>213</v>
      </c>
      <c r="E234" s="220" t="s">
        <v>1</v>
      </c>
      <c r="F234" s="221" t="s">
        <v>216</v>
      </c>
      <c r="G234" s="15"/>
      <c r="H234" s="222">
        <v>24.5</v>
      </c>
      <c r="I234" s="223"/>
      <c r="J234" s="15"/>
      <c r="K234" s="15"/>
      <c r="L234" s="219"/>
      <c r="M234" s="224"/>
      <c r="N234" s="225"/>
      <c r="O234" s="225"/>
      <c r="P234" s="225"/>
      <c r="Q234" s="225"/>
      <c r="R234" s="225"/>
      <c r="S234" s="225"/>
      <c r="T234" s="22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20" t="s">
        <v>213</v>
      </c>
      <c r="AU234" s="220" t="s">
        <v>91</v>
      </c>
      <c r="AV234" s="15" t="s">
        <v>211</v>
      </c>
      <c r="AW234" s="15" t="s">
        <v>33</v>
      </c>
      <c r="AX234" s="15" t="s">
        <v>87</v>
      </c>
      <c r="AY234" s="220" t="s">
        <v>205</v>
      </c>
    </row>
    <row r="235" s="2" customFormat="1" ht="24.15" customHeight="1">
      <c r="A235" s="38"/>
      <c r="B235" s="188"/>
      <c r="C235" s="227" t="s">
        <v>401</v>
      </c>
      <c r="D235" s="227" t="s">
        <v>276</v>
      </c>
      <c r="E235" s="228" t="s">
        <v>3044</v>
      </c>
      <c r="F235" s="229" t="s">
        <v>3045</v>
      </c>
      <c r="G235" s="230" t="s">
        <v>265</v>
      </c>
      <c r="H235" s="231">
        <v>24.989999999999998</v>
      </c>
      <c r="I235" s="232"/>
      <c r="J235" s="231">
        <f>ROUND(I235*H235,3)</f>
        <v>0</v>
      </c>
      <c r="K235" s="233"/>
      <c r="L235" s="234"/>
      <c r="M235" s="235" t="s">
        <v>1</v>
      </c>
      <c r="N235" s="236" t="s">
        <v>46</v>
      </c>
      <c r="O235" s="82"/>
      <c r="P235" s="198">
        <f>O235*H235</f>
        <v>0</v>
      </c>
      <c r="Q235" s="198">
        <v>0.184</v>
      </c>
      <c r="R235" s="198">
        <f>Q235*H235</f>
        <v>4.59816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254</v>
      </c>
      <c r="AT235" s="200" t="s">
        <v>276</v>
      </c>
      <c r="AU235" s="200" t="s">
        <v>91</v>
      </c>
      <c r="AY235" s="19" t="s">
        <v>205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91</v>
      </c>
      <c r="BK235" s="202">
        <f>ROUND(I235*H235,3)</f>
        <v>0</v>
      </c>
      <c r="BL235" s="19" t="s">
        <v>211</v>
      </c>
      <c r="BM235" s="200" t="s">
        <v>3362</v>
      </c>
    </row>
    <row r="236" s="14" customFormat="1">
      <c r="A236" s="14"/>
      <c r="B236" s="211"/>
      <c r="C236" s="14"/>
      <c r="D236" s="204" t="s">
        <v>213</v>
      </c>
      <c r="E236" s="14"/>
      <c r="F236" s="213" t="s">
        <v>3363</v>
      </c>
      <c r="G236" s="14"/>
      <c r="H236" s="214">
        <v>24.989999999999998</v>
      </c>
      <c r="I236" s="215"/>
      <c r="J236" s="14"/>
      <c r="K236" s="14"/>
      <c r="L236" s="211"/>
      <c r="M236" s="216"/>
      <c r="N236" s="217"/>
      <c r="O236" s="217"/>
      <c r="P236" s="217"/>
      <c r="Q236" s="217"/>
      <c r="R236" s="217"/>
      <c r="S236" s="217"/>
      <c r="T236" s="21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12" t="s">
        <v>213</v>
      </c>
      <c r="AU236" s="212" t="s">
        <v>91</v>
      </c>
      <c r="AV236" s="14" t="s">
        <v>91</v>
      </c>
      <c r="AW236" s="14" t="s">
        <v>3</v>
      </c>
      <c r="AX236" s="14" t="s">
        <v>87</v>
      </c>
      <c r="AY236" s="212" t="s">
        <v>205</v>
      </c>
    </row>
    <row r="237" s="2" customFormat="1" ht="44.25" customHeight="1">
      <c r="A237" s="38"/>
      <c r="B237" s="188"/>
      <c r="C237" s="189" t="s">
        <v>408</v>
      </c>
      <c r="D237" s="189" t="s">
        <v>207</v>
      </c>
      <c r="E237" s="190" t="s">
        <v>3364</v>
      </c>
      <c r="F237" s="191" t="s">
        <v>3365</v>
      </c>
      <c r="G237" s="192" t="s">
        <v>265</v>
      </c>
      <c r="H237" s="193">
        <v>142.31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46</v>
      </c>
      <c r="O237" s="82"/>
      <c r="P237" s="198">
        <f>O237*H237</f>
        <v>0</v>
      </c>
      <c r="Q237" s="198">
        <v>0.13800000000000001</v>
      </c>
      <c r="R237" s="198">
        <f>Q237*H237</f>
        <v>19.638780000000001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211</v>
      </c>
      <c r="AT237" s="200" t="s">
        <v>207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211</v>
      </c>
      <c r="BM237" s="200" t="s">
        <v>3366</v>
      </c>
    </row>
    <row r="238" s="13" customFormat="1">
      <c r="A238" s="13"/>
      <c r="B238" s="203"/>
      <c r="C238" s="13"/>
      <c r="D238" s="204" t="s">
        <v>213</v>
      </c>
      <c r="E238" s="205" t="s">
        <v>1</v>
      </c>
      <c r="F238" s="206" t="s">
        <v>3336</v>
      </c>
      <c r="G238" s="13"/>
      <c r="H238" s="205" t="s">
        <v>1</v>
      </c>
      <c r="I238" s="207"/>
      <c r="J238" s="13"/>
      <c r="K238" s="13"/>
      <c r="L238" s="203"/>
      <c r="M238" s="208"/>
      <c r="N238" s="209"/>
      <c r="O238" s="209"/>
      <c r="P238" s="209"/>
      <c r="Q238" s="209"/>
      <c r="R238" s="209"/>
      <c r="S238" s="209"/>
      <c r="T238" s="21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5" t="s">
        <v>213</v>
      </c>
      <c r="AU238" s="205" t="s">
        <v>91</v>
      </c>
      <c r="AV238" s="13" t="s">
        <v>87</v>
      </c>
      <c r="AW238" s="13" t="s">
        <v>33</v>
      </c>
      <c r="AX238" s="13" t="s">
        <v>80</v>
      </c>
      <c r="AY238" s="205" t="s">
        <v>205</v>
      </c>
    </row>
    <row r="239" s="14" customFormat="1">
      <c r="A239" s="14"/>
      <c r="B239" s="211"/>
      <c r="C239" s="14"/>
      <c r="D239" s="204" t="s">
        <v>213</v>
      </c>
      <c r="E239" s="212" t="s">
        <v>1</v>
      </c>
      <c r="F239" s="213" t="s">
        <v>3312</v>
      </c>
      <c r="G239" s="14"/>
      <c r="H239" s="214">
        <v>142.31</v>
      </c>
      <c r="I239" s="215"/>
      <c r="J239" s="14"/>
      <c r="K239" s="14"/>
      <c r="L239" s="211"/>
      <c r="M239" s="216"/>
      <c r="N239" s="217"/>
      <c r="O239" s="217"/>
      <c r="P239" s="217"/>
      <c r="Q239" s="217"/>
      <c r="R239" s="217"/>
      <c r="S239" s="217"/>
      <c r="T239" s="21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2" t="s">
        <v>213</v>
      </c>
      <c r="AU239" s="212" t="s">
        <v>91</v>
      </c>
      <c r="AV239" s="14" t="s">
        <v>91</v>
      </c>
      <c r="AW239" s="14" t="s">
        <v>33</v>
      </c>
      <c r="AX239" s="14" t="s">
        <v>80</v>
      </c>
      <c r="AY239" s="212" t="s">
        <v>205</v>
      </c>
    </row>
    <row r="240" s="15" customFormat="1">
      <c r="A240" s="15"/>
      <c r="B240" s="219"/>
      <c r="C240" s="15"/>
      <c r="D240" s="204" t="s">
        <v>213</v>
      </c>
      <c r="E240" s="220" t="s">
        <v>1</v>
      </c>
      <c r="F240" s="221" t="s">
        <v>216</v>
      </c>
      <c r="G240" s="15"/>
      <c r="H240" s="222">
        <v>142.31</v>
      </c>
      <c r="I240" s="223"/>
      <c r="J240" s="15"/>
      <c r="K240" s="15"/>
      <c r="L240" s="219"/>
      <c r="M240" s="224"/>
      <c r="N240" s="225"/>
      <c r="O240" s="225"/>
      <c r="P240" s="225"/>
      <c r="Q240" s="225"/>
      <c r="R240" s="225"/>
      <c r="S240" s="225"/>
      <c r="T240" s="22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20" t="s">
        <v>213</v>
      </c>
      <c r="AU240" s="220" t="s">
        <v>91</v>
      </c>
      <c r="AV240" s="15" t="s">
        <v>211</v>
      </c>
      <c r="AW240" s="15" t="s">
        <v>33</v>
      </c>
      <c r="AX240" s="15" t="s">
        <v>87</v>
      </c>
      <c r="AY240" s="220" t="s">
        <v>205</v>
      </c>
    </row>
    <row r="241" s="2" customFormat="1" ht="24.15" customHeight="1">
      <c r="A241" s="38"/>
      <c r="B241" s="188"/>
      <c r="C241" s="227" t="s">
        <v>414</v>
      </c>
      <c r="D241" s="227" t="s">
        <v>276</v>
      </c>
      <c r="E241" s="228" t="s">
        <v>3044</v>
      </c>
      <c r="F241" s="229" t="s">
        <v>3045</v>
      </c>
      <c r="G241" s="230" t="s">
        <v>265</v>
      </c>
      <c r="H241" s="231">
        <v>145.15600000000001</v>
      </c>
      <c r="I241" s="232"/>
      <c r="J241" s="231">
        <f>ROUND(I241*H241,3)</f>
        <v>0</v>
      </c>
      <c r="K241" s="233"/>
      <c r="L241" s="234"/>
      <c r="M241" s="235" t="s">
        <v>1</v>
      </c>
      <c r="N241" s="236" t="s">
        <v>46</v>
      </c>
      <c r="O241" s="82"/>
      <c r="P241" s="198">
        <f>O241*H241</f>
        <v>0</v>
      </c>
      <c r="Q241" s="198">
        <v>0.184</v>
      </c>
      <c r="R241" s="198">
        <f>Q241*H241</f>
        <v>26.708704000000001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254</v>
      </c>
      <c r="AT241" s="200" t="s">
        <v>276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3367</v>
      </c>
    </row>
    <row r="242" s="14" customFormat="1">
      <c r="A242" s="14"/>
      <c r="B242" s="211"/>
      <c r="C242" s="14"/>
      <c r="D242" s="204" t="s">
        <v>213</v>
      </c>
      <c r="E242" s="14"/>
      <c r="F242" s="213" t="s">
        <v>3368</v>
      </c>
      <c r="G242" s="14"/>
      <c r="H242" s="214">
        <v>145.15600000000001</v>
      </c>
      <c r="I242" s="215"/>
      <c r="J242" s="14"/>
      <c r="K242" s="14"/>
      <c r="L242" s="211"/>
      <c r="M242" s="216"/>
      <c r="N242" s="217"/>
      <c r="O242" s="217"/>
      <c r="P242" s="217"/>
      <c r="Q242" s="217"/>
      <c r="R242" s="217"/>
      <c r="S242" s="217"/>
      <c r="T242" s="21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2" t="s">
        <v>213</v>
      </c>
      <c r="AU242" s="212" t="s">
        <v>91</v>
      </c>
      <c r="AV242" s="14" t="s">
        <v>91</v>
      </c>
      <c r="AW242" s="14" t="s">
        <v>3</v>
      </c>
      <c r="AX242" s="14" t="s">
        <v>87</v>
      </c>
      <c r="AY242" s="212" t="s">
        <v>205</v>
      </c>
    </row>
    <row r="243" s="2" customFormat="1" ht="24.15" customHeight="1">
      <c r="A243" s="38"/>
      <c r="B243" s="188"/>
      <c r="C243" s="189" t="s">
        <v>419</v>
      </c>
      <c r="D243" s="189" t="s">
        <v>207</v>
      </c>
      <c r="E243" s="190" t="s">
        <v>3048</v>
      </c>
      <c r="F243" s="191" t="s">
        <v>3049</v>
      </c>
      <c r="G243" s="192" t="s">
        <v>265</v>
      </c>
      <c r="H243" s="193">
        <v>2.5600000000000001</v>
      </c>
      <c r="I243" s="194"/>
      <c r="J243" s="193">
        <f>ROUND(I243*H243,3)</f>
        <v>0</v>
      </c>
      <c r="K243" s="195"/>
      <c r="L243" s="39"/>
      <c r="M243" s="196" t="s">
        <v>1</v>
      </c>
      <c r="N243" s="197" t="s">
        <v>46</v>
      </c>
      <c r="O243" s="82"/>
      <c r="P243" s="198">
        <f>O243*H243</f>
        <v>0</v>
      </c>
      <c r="Q243" s="198">
        <v>0.083159999999999998</v>
      </c>
      <c r="R243" s="198">
        <f>Q243*H243</f>
        <v>0.21288960000000001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211</v>
      </c>
      <c r="AT243" s="200" t="s">
        <v>207</v>
      </c>
      <c r="AU243" s="200" t="s">
        <v>91</v>
      </c>
      <c r="AY243" s="19" t="s">
        <v>205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91</v>
      </c>
      <c r="BK243" s="202">
        <f>ROUND(I243*H243,3)</f>
        <v>0</v>
      </c>
      <c r="BL243" s="19" t="s">
        <v>211</v>
      </c>
      <c r="BM243" s="200" t="s">
        <v>3369</v>
      </c>
    </row>
    <row r="244" s="13" customFormat="1">
      <c r="A244" s="13"/>
      <c r="B244" s="203"/>
      <c r="C244" s="13"/>
      <c r="D244" s="204" t="s">
        <v>213</v>
      </c>
      <c r="E244" s="205" t="s">
        <v>1</v>
      </c>
      <c r="F244" s="206" t="s">
        <v>3333</v>
      </c>
      <c r="G244" s="13"/>
      <c r="H244" s="205" t="s">
        <v>1</v>
      </c>
      <c r="I244" s="207"/>
      <c r="J244" s="13"/>
      <c r="K244" s="13"/>
      <c r="L244" s="203"/>
      <c r="M244" s="208"/>
      <c r="N244" s="209"/>
      <c r="O244" s="209"/>
      <c r="P244" s="209"/>
      <c r="Q244" s="209"/>
      <c r="R244" s="209"/>
      <c r="S244" s="209"/>
      <c r="T244" s="21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5" t="s">
        <v>213</v>
      </c>
      <c r="AU244" s="205" t="s">
        <v>91</v>
      </c>
      <c r="AV244" s="13" t="s">
        <v>87</v>
      </c>
      <c r="AW244" s="13" t="s">
        <v>33</v>
      </c>
      <c r="AX244" s="13" t="s">
        <v>80</v>
      </c>
      <c r="AY244" s="205" t="s">
        <v>205</v>
      </c>
    </row>
    <row r="245" s="14" customFormat="1">
      <c r="A245" s="14"/>
      <c r="B245" s="211"/>
      <c r="C245" s="14"/>
      <c r="D245" s="204" t="s">
        <v>213</v>
      </c>
      <c r="E245" s="212" t="s">
        <v>1</v>
      </c>
      <c r="F245" s="213" t="s">
        <v>3334</v>
      </c>
      <c r="G245" s="14"/>
      <c r="H245" s="214">
        <v>1.28</v>
      </c>
      <c r="I245" s="215"/>
      <c r="J245" s="14"/>
      <c r="K245" s="14"/>
      <c r="L245" s="211"/>
      <c r="M245" s="216"/>
      <c r="N245" s="217"/>
      <c r="O245" s="217"/>
      <c r="P245" s="217"/>
      <c r="Q245" s="217"/>
      <c r="R245" s="217"/>
      <c r="S245" s="217"/>
      <c r="T245" s="21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2" t="s">
        <v>213</v>
      </c>
      <c r="AU245" s="212" t="s">
        <v>91</v>
      </c>
      <c r="AV245" s="14" t="s">
        <v>91</v>
      </c>
      <c r="AW245" s="14" t="s">
        <v>33</v>
      </c>
      <c r="AX245" s="14" t="s">
        <v>80</v>
      </c>
      <c r="AY245" s="212" t="s">
        <v>205</v>
      </c>
    </row>
    <row r="246" s="14" customFormat="1">
      <c r="A246" s="14"/>
      <c r="B246" s="211"/>
      <c r="C246" s="14"/>
      <c r="D246" s="204" t="s">
        <v>213</v>
      </c>
      <c r="E246" s="212" t="s">
        <v>1</v>
      </c>
      <c r="F246" s="213" t="s">
        <v>3335</v>
      </c>
      <c r="G246" s="14"/>
      <c r="H246" s="214">
        <v>1.28</v>
      </c>
      <c r="I246" s="215"/>
      <c r="J246" s="14"/>
      <c r="K246" s="14"/>
      <c r="L246" s="211"/>
      <c r="M246" s="216"/>
      <c r="N246" s="217"/>
      <c r="O246" s="217"/>
      <c r="P246" s="217"/>
      <c r="Q246" s="217"/>
      <c r="R246" s="217"/>
      <c r="S246" s="217"/>
      <c r="T246" s="21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12" t="s">
        <v>213</v>
      </c>
      <c r="AU246" s="212" t="s">
        <v>91</v>
      </c>
      <c r="AV246" s="14" t="s">
        <v>91</v>
      </c>
      <c r="AW246" s="14" t="s">
        <v>33</v>
      </c>
      <c r="AX246" s="14" t="s">
        <v>80</v>
      </c>
      <c r="AY246" s="212" t="s">
        <v>205</v>
      </c>
    </row>
    <row r="247" s="15" customFormat="1">
      <c r="A247" s="15"/>
      <c r="B247" s="219"/>
      <c r="C247" s="15"/>
      <c r="D247" s="204" t="s">
        <v>213</v>
      </c>
      <c r="E247" s="220" t="s">
        <v>1</v>
      </c>
      <c r="F247" s="221" t="s">
        <v>216</v>
      </c>
      <c r="G247" s="15"/>
      <c r="H247" s="222">
        <v>2.5600000000000001</v>
      </c>
      <c r="I247" s="223"/>
      <c r="J247" s="15"/>
      <c r="K247" s="15"/>
      <c r="L247" s="219"/>
      <c r="M247" s="224"/>
      <c r="N247" s="225"/>
      <c r="O247" s="225"/>
      <c r="P247" s="225"/>
      <c r="Q247" s="225"/>
      <c r="R247" s="225"/>
      <c r="S247" s="225"/>
      <c r="T247" s="22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20" t="s">
        <v>213</v>
      </c>
      <c r="AU247" s="220" t="s">
        <v>91</v>
      </c>
      <c r="AV247" s="15" t="s">
        <v>211</v>
      </c>
      <c r="AW247" s="15" t="s">
        <v>33</v>
      </c>
      <c r="AX247" s="15" t="s">
        <v>87</v>
      </c>
      <c r="AY247" s="220" t="s">
        <v>205</v>
      </c>
    </row>
    <row r="248" s="2" customFormat="1" ht="24.15" customHeight="1">
      <c r="A248" s="38"/>
      <c r="B248" s="188"/>
      <c r="C248" s="227" t="s">
        <v>423</v>
      </c>
      <c r="D248" s="227" t="s">
        <v>276</v>
      </c>
      <c r="E248" s="228" t="s">
        <v>3052</v>
      </c>
      <c r="F248" s="229" t="s">
        <v>3053</v>
      </c>
      <c r="G248" s="230" t="s">
        <v>348</v>
      </c>
      <c r="H248" s="231">
        <v>26.373000000000001</v>
      </c>
      <c r="I248" s="232"/>
      <c r="J248" s="231">
        <f>ROUND(I248*H248,3)</f>
        <v>0</v>
      </c>
      <c r="K248" s="233"/>
      <c r="L248" s="234"/>
      <c r="M248" s="235" t="s">
        <v>1</v>
      </c>
      <c r="N248" s="236" t="s">
        <v>46</v>
      </c>
      <c r="O248" s="82"/>
      <c r="P248" s="198">
        <f>O248*H248</f>
        <v>0</v>
      </c>
      <c r="Q248" s="198">
        <v>0.0033999999999999998</v>
      </c>
      <c r="R248" s="198">
        <f>Q248*H248</f>
        <v>0.089668200000000003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254</v>
      </c>
      <c r="AT248" s="200" t="s">
        <v>276</v>
      </c>
      <c r="AU248" s="200" t="s">
        <v>91</v>
      </c>
      <c r="AY248" s="19" t="s">
        <v>205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91</v>
      </c>
      <c r="BK248" s="202">
        <f>ROUND(I248*H248,3)</f>
        <v>0</v>
      </c>
      <c r="BL248" s="19" t="s">
        <v>211</v>
      </c>
      <c r="BM248" s="200" t="s">
        <v>3370</v>
      </c>
    </row>
    <row r="249" s="14" customFormat="1">
      <c r="A249" s="14"/>
      <c r="B249" s="211"/>
      <c r="C249" s="14"/>
      <c r="D249" s="204" t="s">
        <v>213</v>
      </c>
      <c r="E249" s="14"/>
      <c r="F249" s="213" t="s">
        <v>3371</v>
      </c>
      <c r="G249" s="14"/>
      <c r="H249" s="214">
        <v>26.373000000000001</v>
      </c>
      <c r="I249" s="215"/>
      <c r="J249" s="14"/>
      <c r="K249" s="14"/>
      <c r="L249" s="211"/>
      <c r="M249" s="216"/>
      <c r="N249" s="217"/>
      <c r="O249" s="217"/>
      <c r="P249" s="217"/>
      <c r="Q249" s="217"/>
      <c r="R249" s="217"/>
      <c r="S249" s="217"/>
      <c r="T249" s="21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12" t="s">
        <v>213</v>
      </c>
      <c r="AU249" s="212" t="s">
        <v>91</v>
      </c>
      <c r="AV249" s="14" t="s">
        <v>91</v>
      </c>
      <c r="AW249" s="14" t="s">
        <v>3</v>
      </c>
      <c r="AX249" s="14" t="s">
        <v>87</v>
      </c>
      <c r="AY249" s="212" t="s">
        <v>205</v>
      </c>
    </row>
    <row r="250" s="12" customFormat="1" ht="22.8" customHeight="1">
      <c r="A250" s="12"/>
      <c r="B250" s="175"/>
      <c r="C250" s="12"/>
      <c r="D250" s="176" t="s">
        <v>79</v>
      </c>
      <c r="E250" s="186" t="s">
        <v>244</v>
      </c>
      <c r="F250" s="186" t="s">
        <v>615</v>
      </c>
      <c r="G250" s="12"/>
      <c r="H250" s="12"/>
      <c r="I250" s="178"/>
      <c r="J250" s="187">
        <f>BK250</f>
        <v>0</v>
      </c>
      <c r="K250" s="12"/>
      <c r="L250" s="175"/>
      <c r="M250" s="180"/>
      <c r="N250" s="181"/>
      <c r="O250" s="181"/>
      <c r="P250" s="182">
        <f>SUM(P251:P262)</f>
        <v>0</v>
      </c>
      <c r="Q250" s="181"/>
      <c r="R250" s="182">
        <f>SUM(R251:R262)</f>
        <v>21.425511199999999</v>
      </c>
      <c r="S250" s="181"/>
      <c r="T250" s="183">
        <f>SUM(T251:T262)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6" t="s">
        <v>87</v>
      </c>
      <c r="AT250" s="184" t="s">
        <v>79</v>
      </c>
      <c r="AU250" s="184" t="s">
        <v>87</v>
      </c>
      <c r="AY250" s="176" t="s">
        <v>205</v>
      </c>
      <c r="BK250" s="185">
        <f>SUM(BK251:BK262)</f>
        <v>0</v>
      </c>
    </row>
    <row r="251" s="2" customFormat="1" ht="37.8" customHeight="1">
      <c r="A251" s="38"/>
      <c r="B251" s="188"/>
      <c r="C251" s="189" t="s">
        <v>443</v>
      </c>
      <c r="D251" s="189" t="s">
        <v>207</v>
      </c>
      <c r="E251" s="190" t="s">
        <v>3372</v>
      </c>
      <c r="F251" s="191" t="s">
        <v>3373</v>
      </c>
      <c r="G251" s="192" t="s">
        <v>265</v>
      </c>
      <c r="H251" s="193">
        <v>89.855999999999995</v>
      </c>
      <c r="I251" s="194"/>
      <c r="J251" s="193">
        <f>ROUND(I251*H251,3)</f>
        <v>0</v>
      </c>
      <c r="K251" s="195"/>
      <c r="L251" s="39"/>
      <c r="M251" s="196" t="s">
        <v>1</v>
      </c>
      <c r="N251" s="197" t="s">
        <v>46</v>
      </c>
      <c r="O251" s="82"/>
      <c r="P251" s="198">
        <f>O251*H251</f>
        <v>0</v>
      </c>
      <c r="Q251" s="198">
        <v>0.0024499999999999999</v>
      </c>
      <c r="R251" s="198">
        <f>Q251*H251</f>
        <v>0.22014719999999999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211</v>
      </c>
      <c r="AT251" s="200" t="s">
        <v>207</v>
      </c>
      <c r="AU251" s="200" t="s">
        <v>91</v>
      </c>
      <c r="AY251" s="19" t="s">
        <v>205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91</v>
      </c>
      <c r="BK251" s="202">
        <f>ROUND(I251*H251,3)</f>
        <v>0</v>
      </c>
      <c r="BL251" s="19" t="s">
        <v>211</v>
      </c>
      <c r="BM251" s="200" t="s">
        <v>3374</v>
      </c>
    </row>
    <row r="252" s="14" customFormat="1">
      <c r="A252" s="14"/>
      <c r="B252" s="211"/>
      <c r="C252" s="14"/>
      <c r="D252" s="204" t="s">
        <v>213</v>
      </c>
      <c r="E252" s="212" t="s">
        <v>1</v>
      </c>
      <c r="F252" s="213" t="s">
        <v>3375</v>
      </c>
      <c r="G252" s="14"/>
      <c r="H252" s="214">
        <v>25.506</v>
      </c>
      <c r="I252" s="215"/>
      <c r="J252" s="14"/>
      <c r="K252" s="14"/>
      <c r="L252" s="211"/>
      <c r="M252" s="216"/>
      <c r="N252" s="217"/>
      <c r="O252" s="217"/>
      <c r="P252" s="217"/>
      <c r="Q252" s="217"/>
      <c r="R252" s="217"/>
      <c r="S252" s="217"/>
      <c r="T252" s="21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2" t="s">
        <v>213</v>
      </c>
      <c r="AU252" s="212" t="s">
        <v>91</v>
      </c>
      <c r="AV252" s="14" t="s">
        <v>91</v>
      </c>
      <c r="AW252" s="14" t="s">
        <v>33</v>
      </c>
      <c r="AX252" s="14" t="s">
        <v>80</v>
      </c>
      <c r="AY252" s="212" t="s">
        <v>205</v>
      </c>
    </row>
    <row r="253" s="14" customFormat="1">
      <c r="A253" s="14"/>
      <c r="B253" s="211"/>
      <c r="C253" s="14"/>
      <c r="D253" s="204" t="s">
        <v>213</v>
      </c>
      <c r="E253" s="212" t="s">
        <v>1</v>
      </c>
      <c r="F253" s="213" t="s">
        <v>3376</v>
      </c>
      <c r="G253" s="14"/>
      <c r="H253" s="214">
        <v>23.399999999999999</v>
      </c>
      <c r="I253" s="215"/>
      <c r="J253" s="14"/>
      <c r="K253" s="14"/>
      <c r="L253" s="211"/>
      <c r="M253" s="216"/>
      <c r="N253" s="217"/>
      <c r="O253" s="217"/>
      <c r="P253" s="217"/>
      <c r="Q253" s="217"/>
      <c r="R253" s="217"/>
      <c r="S253" s="217"/>
      <c r="T253" s="21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2" t="s">
        <v>213</v>
      </c>
      <c r="AU253" s="212" t="s">
        <v>91</v>
      </c>
      <c r="AV253" s="14" t="s">
        <v>91</v>
      </c>
      <c r="AW253" s="14" t="s">
        <v>33</v>
      </c>
      <c r="AX253" s="14" t="s">
        <v>80</v>
      </c>
      <c r="AY253" s="212" t="s">
        <v>205</v>
      </c>
    </row>
    <row r="254" s="14" customFormat="1">
      <c r="A254" s="14"/>
      <c r="B254" s="211"/>
      <c r="C254" s="14"/>
      <c r="D254" s="204" t="s">
        <v>213</v>
      </c>
      <c r="E254" s="212" t="s">
        <v>1</v>
      </c>
      <c r="F254" s="213" t="s">
        <v>3377</v>
      </c>
      <c r="G254" s="14"/>
      <c r="H254" s="214">
        <v>40.950000000000003</v>
      </c>
      <c r="I254" s="215"/>
      <c r="J254" s="14"/>
      <c r="K254" s="14"/>
      <c r="L254" s="211"/>
      <c r="M254" s="216"/>
      <c r="N254" s="217"/>
      <c r="O254" s="217"/>
      <c r="P254" s="217"/>
      <c r="Q254" s="217"/>
      <c r="R254" s="217"/>
      <c r="S254" s="217"/>
      <c r="T254" s="21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12" t="s">
        <v>213</v>
      </c>
      <c r="AU254" s="212" t="s">
        <v>91</v>
      </c>
      <c r="AV254" s="14" t="s">
        <v>91</v>
      </c>
      <c r="AW254" s="14" t="s">
        <v>33</v>
      </c>
      <c r="AX254" s="14" t="s">
        <v>80</v>
      </c>
      <c r="AY254" s="212" t="s">
        <v>205</v>
      </c>
    </row>
    <row r="255" s="15" customFormat="1">
      <c r="A255" s="15"/>
      <c r="B255" s="219"/>
      <c r="C255" s="15"/>
      <c r="D255" s="204" t="s">
        <v>213</v>
      </c>
      <c r="E255" s="220" t="s">
        <v>1</v>
      </c>
      <c r="F255" s="221" t="s">
        <v>216</v>
      </c>
      <c r="G255" s="15"/>
      <c r="H255" s="222">
        <v>89.855999999999995</v>
      </c>
      <c r="I255" s="223"/>
      <c r="J255" s="15"/>
      <c r="K255" s="15"/>
      <c r="L255" s="219"/>
      <c r="M255" s="224"/>
      <c r="N255" s="225"/>
      <c r="O255" s="225"/>
      <c r="P255" s="225"/>
      <c r="Q255" s="225"/>
      <c r="R255" s="225"/>
      <c r="S255" s="225"/>
      <c r="T255" s="22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20" t="s">
        <v>213</v>
      </c>
      <c r="AU255" s="220" t="s">
        <v>91</v>
      </c>
      <c r="AV255" s="15" t="s">
        <v>211</v>
      </c>
      <c r="AW255" s="15" t="s">
        <v>33</v>
      </c>
      <c r="AX255" s="15" t="s">
        <v>87</v>
      </c>
      <c r="AY255" s="220" t="s">
        <v>205</v>
      </c>
    </row>
    <row r="256" s="2" customFormat="1" ht="24.15" customHeight="1">
      <c r="A256" s="38"/>
      <c r="B256" s="188"/>
      <c r="C256" s="189" t="s">
        <v>461</v>
      </c>
      <c r="D256" s="189" t="s">
        <v>207</v>
      </c>
      <c r="E256" s="190" t="s">
        <v>3378</v>
      </c>
      <c r="F256" s="191" t="s">
        <v>3379</v>
      </c>
      <c r="G256" s="192" t="s">
        <v>210</v>
      </c>
      <c r="H256" s="193">
        <v>5.0720000000000001</v>
      </c>
      <c r="I256" s="194"/>
      <c r="J256" s="193">
        <f>ROUND(I256*H256,3)</f>
        <v>0</v>
      </c>
      <c r="K256" s="195"/>
      <c r="L256" s="39"/>
      <c r="M256" s="196" t="s">
        <v>1</v>
      </c>
      <c r="N256" s="197" t="s">
        <v>46</v>
      </c>
      <c r="O256" s="82"/>
      <c r="P256" s="198">
        <f>O256*H256</f>
        <v>0</v>
      </c>
      <c r="Q256" s="198">
        <v>1.837</v>
      </c>
      <c r="R256" s="198">
        <f>Q256*H256</f>
        <v>9.3172639999999998</v>
      </c>
      <c r="S256" s="198">
        <v>0</v>
      </c>
      <c r="T256" s="199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0" t="s">
        <v>211</v>
      </c>
      <c r="AT256" s="200" t="s">
        <v>207</v>
      </c>
      <c r="AU256" s="200" t="s">
        <v>91</v>
      </c>
      <c r="AY256" s="19" t="s">
        <v>205</v>
      </c>
      <c r="BE256" s="201">
        <f>IF(N256="základná",J256,0)</f>
        <v>0</v>
      </c>
      <c r="BF256" s="201">
        <f>IF(N256="znížená",J256,0)</f>
        <v>0</v>
      </c>
      <c r="BG256" s="201">
        <f>IF(N256="zákl. prenesená",J256,0)</f>
        <v>0</v>
      </c>
      <c r="BH256" s="201">
        <f>IF(N256="zníž. prenesená",J256,0)</f>
        <v>0</v>
      </c>
      <c r="BI256" s="201">
        <f>IF(N256="nulová",J256,0)</f>
        <v>0</v>
      </c>
      <c r="BJ256" s="19" t="s">
        <v>91</v>
      </c>
      <c r="BK256" s="202">
        <f>ROUND(I256*H256,3)</f>
        <v>0</v>
      </c>
      <c r="BL256" s="19" t="s">
        <v>211</v>
      </c>
      <c r="BM256" s="200" t="s">
        <v>3380</v>
      </c>
    </row>
    <row r="257" s="14" customFormat="1">
      <c r="A257" s="14"/>
      <c r="B257" s="211"/>
      <c r="C257" s="14"/>
      <c r="D257" s="204" t="s">
        <v>213</v>
      </c>
      <c r="E257" s="212" t="s">
        <v>1</v>
      </c>
      <c r="F257" s="213" t="s">
        <v>3381</v>
      </c>
      <c r="G257" s="14"/>
      <c r="H257" s="214">
        <v>3.6019999999999999</v>
      </c>
      <c r="I257" s="215"/>
      <c r="J257" s="14"/>
      <c r="K257" s="14"/>
      <c r="L257" s="211"/>
      <c r="M257" s="216"/>
      <c r="N257" s="217"/>
      <c r="O257" s="217"/>
      <c r="P257" s="217"/>
      <c r="Q257" s="217"/>
      <c r="R257" s="217"/>
      <c r="S257" s="217"/>
      <c r="T257" s="21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2" t="s">
        <v>213</v>
      </c>
      <c r="AU257" s="212" t="s">
        <v>91</v>
      </c>
      <c r="AV257" s="14" t="s">
        <v>91</v>
      </c>
      <c r="AW257" s="14" t="s">
        <v>33</v>
      </c>
      <c r="AX257" s="14" t="s">
        <v>80</v>
      </c>
      <c r="AY257" s="212" t="s">
        <v>205</v>
      </c>
    </row>
    <row r="258" s="14" customFormat="1">
      <c r="A258" s="14"/>
      <c r="B258" s="211"/>
      <c r="C258" s="14"/>
      <c r="D258" s="204" t="s">
        <v>213</v>
      </c>
      <c r="E258" s="212" t="s">
        <v>1</v>
      </c>
      <c r="F258" s="213" t="s">
        <v>3382</v>
      </c>
      <c r="G258" s="14"/>
      <c r="H258" s="214">
        <v>1.47</v>
      </c>
      <c r="I258" s="215"/>
      <c r="J258" s="14"/>
      <c r="K258" s="14"/>
      <c r="L258" s="211"/>
      <c r="M258" s="216"/>
      <c r="N258" s="217"/>
      <c r="O258" s="217"/>
      <c r="P258" s="217"/>
      <c r="Q258" s="217"/>
      <c r="R258" s="217"/>
      <c r="S258" s="217"/>
      <c r="T258" s="21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2" t="s">
        <v>213</v>
      </c>
      <c r="AU258" s="212" t="s">
        <v>91</v>
      </c>
      <c r="AV258" s="14" t="s">
        <v>91</v>
      </c>
      <c r="AW258" s="14" t="s">
        <v>33</v>
      </c>
      <c r="AX258" s="14" t="s">
        <v>80</v>
      </c>
      <c r="AY258" s="212" t="s">
        <v>205</v>
      </c>
    </row>
    <row r="259" s="15" customFormat="1">
      <c r="A259" s="15"/>
      <c r="B259" s="219"/>
      <c r="C259" s="15"/>
      <c r="D259" s="204" t="s">
        <v>213</v>
      </c>
      <c r="E259" s="220" t="s">
        <v>1</v>
      </c>
      <c r="F259" s="221" t="s">
        <v>216</v>
      </c>
      <c r="G259" s="15"/>
      <c r="H259" s="222">
        <v>5.0720000000000001</v>
      </c>
      <c r="I259" s="223"/>
      <c r="J259" s="15"/>
      <c r="K259" s="15"/>
      <c r="L259" s="219"/>
      <c r="M259" s="224"/>
      <c r="N259" s="225"/>
      <c r="O259" s="225"/>
      <c r="P259" s="225"/>
      <c r="Q259" s="225"/>
      <c r="R259" s="225"/>
      <c r="S259" s="225"/>
      <c r="T259" s="22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20" t="s">
        <v>213</v>
      </c>
      <c r="AU259" s="220" t="s">
        <v>91</v>
      </c>
      <c r="AV259" s="15" t="s">
        <v>211</v>
      </c>
      <c r="AW259" s="15" t="s">
        <v>33</v>
      </c>
      <c r="AX259" s="15" t="s">
        <v>87</v>
      </c>
      <c r="AY259" s="220" t="s">
        <v>205</v>
      </c>
    </row>
    <row r="260" s="2" customFormat="1" ht="33" customHeight="1">
      <c r="A260" s="38"/>
      <c r="B260" s="188"/>
      <c r="C260" s="189" t="s">
        <v>465</v>
      </c>
      <c r="D260" s="189" t="s">
        <v>207</v>
      </c>
      <c r="E260" s="190" t="s">
        <v>3383</v>
      </c>
      <c r="F260" s="191" t="s">
        <v>3384</v>
      </c>
      <c r="G260" s="192" t="s">
        <v>210</v>
      </c>
      <c r="H260" s="193">
        <v>13.209</v>
      </c>
      <c r="I260" s="194"/>
      <c r="J260" s="193">
        <f>ROUND(I260*H260,3)</f>
        <v>0</v>
      </c>
      <c r="K260" s="195"/>
      <c r="L260" s="39"/>
      <c r="M260" s="196" t="s">
        <v>1</v>
      </c>
      <c r="N260" s="197" t="s">
        <v>46</v>
      </c>
      <c r="O260" s="82"/>
      <c r="P260" s="198">
        <f>O260*H260</f>
        <v>0</v>
      </c>
      <c r="Q260" s="198">
        <v>0.90000000000000002</v>
      </c>
      <c r="R260" s="198">
        <f>Q260*H260</f>
        <v>11.8881</v>
      </c>
      <c r="S260" s="198">
        <v>0</v>
      </c>
      <c r="T260" s="199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0" t="s">
        <v>211</v>
      </c>
      <c r="AT260" s="200" t="s">
        <v>207</v>
      </c>
      <c r="AU260" s="200" t="s">
        <v>91</v>
      </c>
      <c r="AY260" s="19" t="s">
        <v>205</v>
      </c>
      <c r="BE260" s="201">
        <f>IF(N260="základná",J260,0)</f>
        <v>0</v>
      </c>
      <c r="BF260" s="201">
        <f>IF(N260="znížená",J260,0)</f>
        <v>0</v>
      </c>
      <c r="BG260" s="201">
        <f>IF(N260="zákl. prenesená",J260,0)</f>
        <v>0</v>
      </c>
      <c r="BH260" s="201">
        <f>IF(N260="zníž. prenesená",J260,0)</f>
        <v>0</v>
      </c>
      <c r="BI260" s="201">
        <f>IF(N260="nulová",J260,0)</f>
        <v>0</v>
      </c>
      <c r="BJ260" s="19" t="s">
        <v>91</v>
      </c>
      <c r="BK260" s="202">
        <f>ROUND(I260*H260,3)</f>
        <v>0</v>
      </c>
      <c r="BL260" s="19" t="s">
        <v>211</v>
      </c>
      <c r="BM260" s="200" t="s">
        <v>3385</v>
      </c>
    </row>
    <row r="261" s="14" customFormat="1">
      <c r="A261" s="14"/>
      <c r="B261" s="211"/>
      <c r="C261" s="14"/>
      <c r="D261" s="204" t="s">
        <v>213</v>
      </c>
      <c r="E261" s="212" t="s">
        <v>1</v>
      </c>
      <c r="F261" s="213" t="s">
        <v>3386</v>
      </c>
      <c r="G261" s="14"/>
      <c r="H261" s="214">
        <v>13.209</v>
      </c>
      <c r="I261" s="215"/>
      <c r="J261" s="14"/>
      <c r="K261" s="14"/>
      <c r="L261" s="211"/>
      <c r="M261" s="216"/>
      <c r="N261" s="217"/>
      <c r="O261" s="217"/>
      <c r="P261" s="217"/>
      <c r="Q261" s="217"/>
      <c r="R261" s="217"/>
      <c r="S261" s="217"/>
      <c r="T261" s="21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2" t="s">
        <v>213</v>
      </c>
      <c r="AU261" s="212" t="s">
        <v>91</v>
      </c>
      <c r="AV261" s="14" t="s">
        <v>91</v>
      </c>
      <c r="AW261" s="14" t="s">
        <v>33</v>
      </c>
      <c r="AX261" s="14" t="s">
        <v>80</v>
      </c>
      <c r="AY261" s="212" t="s">
        <v>205</v>
      </c>
    </row>
    <row r="262" s="15" customFormat="1">
      <c r="A262" s="15"/>
      <c r="B262" s="219"/>
      <c r="C262" s="15"/>
      <c r="D262" s="204" t="s">
        <v>213</v>
      </c>
      <c r="E262" s="220" t="s">
        <v>1</v>
      </c>
      <c r="F262" s="221" t="s">
        <v>216</v>
      </c>
      <c r="G262" s="15"/>
      <c r="H262" s="222">
        <v>13.209</v>
      </c>
      <c r="I262" s="223"/>
      <c r="J262" s="15"/>
      <c r="K262" s="15"/>
      <c r="L262" s="219"/>
      <c r="M262" s="224"/>
      <c r="N262" s="225"/>
      <c r="O262" s="225"/>
      <c r="P262" s="225"/>
      <c r="Q262" s="225"/>
      <c r="R262" s="225"/>
      <c r="S262" s="225"/>
      <c r="T262" s="22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20" t="s">
        <v>213</v>
      </c>
      <c r="AU262" s="220" t="s">
        <v>91</v>
      </c>
      <c r="AV262" s="15" t="s">
        <v>211</v>
      </c>
      <c r="AW262" s="15" t="s">
        <v>33</v>
      </c>
      <c r="AX262" s="15" t="s">
        <v>87</v>
      </c>
      <c r="AY262" s="220" t="s">
        <v>205</v>
      </c>
    </row>
    <row r="263" s="12" customFormat="1" ht="22.8" customHeight="1">
      <c r="A263" s="12"/>
      <c r="B263" s="175"/>
      <c r="C263" s="12"/>
      <c r="D263" s="176" t="s">
        <v>79</v>
      </c>
      <c r="E263" s="186" t="s">
        <v>258</v>
      </c>
      <c r="F263" s="186" t="s">
        <v>904</v>
      </c>
      <c r="G263" s="12"/>
      <c r="H263" s="12"/>
      <c r="I263" s="178"/>
      <c r="J263" s="187">
        <f>BK263</f>
        <v>0</v>
      </c>
      <c r="K263" s="12"/>
      <c r="L263" s="175"/>
      <c r="M263" s="180"/>
      <c r="N263" s="181"/>
      <c r="O263" s="181"/>
      <c r="P263" s="182">
        <f>SUM(P264:P290)</f>
        <v>0</v>
      </c>
      <c r="Q263" s="181"/>
      <c r="R263" s="182">
        <f>SUM(R264:R290)</f>
        <v>63.12608384</v>
      </c>
      <c r="S263" s="181"/>
      <c r="T263" s="183">
        <f>SUM(T264:T290)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6" t="s">
        <v>87</v>
      </c>
      <c r="AT263" s="184" t="s">
        <v>79</v>
      </c>
      <c r="AU263" s="184" t="s">
        <v>87</v>
      </c>
      <c r="AY263" s="176" t="s">
        <v>205</v>
      </c>
      <c r="BK263" s="185">
        <f>SUM(BK264:BK290)</f>
        <v>0</v>
      </c>
    </row>
    <row r="264" s="2" customFormat="1" ht="33" customHeight="1">
      <c r="A264" s="38"/>
      <c r="B264" s="188"/>
      <c r="C264" s="189" t="s">
        <v>470</v>
      </c>
      <c r="D264" s="189" t="s">
        <v>207</v>
      </c>
      <c r="E264" s="190" t="s">
        <v>3387</v>
      </c>
      <c r="F264" s="191" t="s">
        <v>3388</v>
      </c>
      <c r="G264" s="192" t="s">
        <v>284</v>
      </c>
      <c r="H264" s="193">
        <v>24.989999999999998</v>
      </c>
      <c r="I264" s="194"/>
      <c r="J264" s="193">
        <f>ROUND(I264*H264,3)</f>
        <v>0</v>
      </c>
      <c r="K264" s="195"/>
      <c r="L264" s="39"/>
      <c r="M264" s="196" t="s">
        <v>1</v>
      </c>
      <c r="N264" s="197" t="s">
        <v>46</v>
      </c>
      <c r="O264" s="82"/>
      <c r="P264" s="198">
        <f>O264*H264</f>
        <v>0</v>
      </c>
      <c r="Q264" s="198">
        <v>0.15112999999999999</v>
      </c>
      <c r="R264" s="198">
        <f>Q264*H264</f>
        <v>3.7767386999999992</v>
      </c>
      <c r="S264" s="198">
        <v>0</v>
      </c>
      <c r="T264" s="199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0" t="s">
        <v>211</v>
      </c>
      <c r="AT264" s="200" t="s">
        <v>207</v>
      </c>
      <c r="AU264" s="200" t="s">
        <v>91</v>
      </c>
      <c r="AY264" s="19" t="s">
        <v>205</v>
      </c>
      <c r="BE264" s="201">
        <f>IF(N264="základná",J264,0)</f>
        <v>0</v>
      </c>
      <c r="BF264" s="201">
        <f>IF(N264="znížená",J264,0)</f>
        <v>0</v>
      </c>
      <c r="BG264" s="201">
        <f>IF(N264="zákl. prenesená",J264,0)</f>
        <v>0</v>
      </c>
      <c r="BH264" s="201">
        <f>IF(N264="zníž. prenesená",J264,0)</f>
        <v>0</v>
      </c>
      <c r="BI264" s="201">
        <f>IF(N264="nulová",J264,0)</f>
        <v>0</v>
      </c>
      <c r="BJ264" s="19" t="s">
        <v>91</v>
      </c>
      <c r="BK264" s="202">
        <f>ROUND(I264*H264,3)</f>
        <v>0</v>
      </c>
      <c r="BL264" s="19" t="s">
        <v>211</v>
      </c>
      <c r="BM264" s="200" t="s">
        <v>3389</v>
      </c>
    </row>
    <row r="265" s="14" customFormat="1">
      <c r="A265" s="14"/>
      <c r="B265" s="211"/>
      <c r="C265" s="14"/>
      <c r="D265" s="204" t="s">
        <v>213</v>
      </c>
      <c r="E265" s="212" t="s">
        <v>1</v>
      </c>
      <c r="F265" s="213" t="s">
        <v>3390</v>
      </c>
      <c r="G265" s="14"/>
      <c r="H265" s="214">
        <v>24.989999999999998</v>
      </c>
      <c r="I265" s="215"/>
      <c r="J265" s="14"/>
      <c r="K265" s="14"/>
      <c r="L265" s="211"/>
      <c r="M265" s="216"/>
      <c r="N265" s="217"/>
      <c r="O265" s="217"/>
      <c r="P265" s="217"/>
      <c r="Q265" s="217"/>
      <c r="R265" s="217"/>
      <c r="S265" s="217"/>
      <c r="T265" s="21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2" t="s">
        <v>213</v>
      </c>
      <c r="AU265" s="212" t="s">
        <v>91</v>
      </c>
      <c r="AV265" s="14" t="s">
        <v>91</v>
      </c>
      <c r="AW265" s="14" t="s">
        <v>33</v>
      </c>
      <c r="AX265" s="14" t="s">
        <v>80</v>
      </c>
      <c r="AY265" s="212" t="s">
        <v>205</v>
      </c>
    </row>
    <row r="266" s="15" customFormat="1">
      <c r="A266" s="15"/>
      <c r="B266" s="219"/>
      <c r="C266" s="15"/>
      <c r="D266" s="204" t="s">
        <v>213</v>
      </c>
      <c r="E266" s="220" t="s">
        <v>1</v>
      </c>
      <c r="F266" s="221" t="s">
        <v>216</v>
      </c>
      <c r="G266" s="15"/>
      <c r="H266" s="222">
        <v>24.989999999999998</v>
      </c>
      <c r="I266" s="223"/>
      <c r="J266" s="15"/>
      <c r="K266" s="15"/>
      <c r="L266" s="219"/>
      <c r="M266" s="224"/>
      <c r="N266" s="225"/>
      <c r="O266" s="225"/>
      <c r="P266" s="225"/>
      <c r="Q266" s="225"/>
      <c r="R266" s="225"/>
      <c r="S266" s="225"/>
      <c r="T266" s="22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20" t="s">
        <v>213</v>
      </c>
      <c r="AU266" s="220" t="s">
        <v>91</v>
      </c>
      <c r="AV266" s="15" t="s">
        <v>211</v>
      </c>
      <c r="AW266" s="15" t="s">
        <v>33</v>
      </c>
      <c r="AX266" s="15" t="s">
        <v>87</v>
      </c>
      <c r="AY266" s="220" t="s">
        <v>205</v>
      </c>
    </row>
    <row r="267" s="2" customFormat="1" ht="24.15" customHeight="1">
      <c r="A267" s="38"/>
      <c r="B267" s="188"/>
      <c r="C267" s="227" t="s">
        <v>476</v>
      </c>
      <c r="D267" s="227" t="s">
        <v>276</v>
      </c>
      <c r="E267" s="228" t="s">
        <v>3391</v>
      </c>
      <c r="F267" s="229" t="s">
        <v>3392</v>
      </c>
      <c r="G267" s="230" t="s">
        <v>348</v>
      </c>
      <c r="H267" s="231">
        <v>25.489999999999998</v>
      </c>
      <c r="I267" s="232"/>
      <c r="J267" s="231">
        <f>ROUND(I267*H267,3)</f>
        <v>0</v>
      </c>
      <c r="K267" s="233"/>
      <c r="L267" s="234"/>
      <c r="M267" s="235" t="s">
        <v>1</v>
      </c>
      <c r="N267" s="236" t="s">
        <v>46</v>
      </c>
      <c r="O267" s="82"/>
      <c r="P267" s="198">
        <f>O267*H267</f>
        <v>0</v>
      </c>
      <c r="Q267" s="198">
        <v>0.081000000000000003</v>
      </c>
      <c r="R267" s="198">
        <f>Q267*H267</f>
        <v>2.0646900000000001</v>
      </c>
      <c r="S267" s="198">
        <v>0</v>
      </c>
      <c r="T267" s="199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0" t="s">
        <v>254</v>
      </c>
      <c r="AT267" s="200" t="s">
        <v>276</v>
      </c>
      <c r="AU267" s="200" t="s">
        <v>91</v>
      </c>
      <c r="AY267" s="19" t="s">
        <v>205</v>
      </c>
      <c r="BE267" s="201">
        <f>IF(N267="základná",J267,0)</f>
        <v>0</v>
      </c>
      <c r="BF267" s="201">
        <f>IF(N267="znížená",J267,0)</f>
        <v>0</v>
      </c>
      <c r="BG267" s="201">
        <f>IF(N267="zákl. prenesená",J267,0)</f>
        <v>0</v>
      </c>
      <c r="BH267" s="201">
        <f>IF(N267="zníž. prenesená",J267,0)</f>
        <v>0</v>
      </c>
      <c r="BI267" s="201">
        <f>IF(N267="nulová",J267,0)</f>
        <v>0</v>
      </c>
      <c r="BJ267" s="19" t="s">
        <v>91</v>
      </c>
      <c r="BK267" s="202">
        <f>ROUND(I267*H267,3)</f>
        <v>0</v>
      </c>
      <c r="BL267" s="19" t="s">
        <v>211</v>
      </c>
      <c r="BM267" s="200" t="s">
        <v>3393</v>
      </c>
    </row>
    <row r="268" s="14" customFormat="1">
      <c r="A268" s="14"/>
      <c r="B268" s="211"/>
      <c r="C268" s="14"/>
      <c r="D268" s="204" t="s">
        <v>213</v>
      </c>
      <c r="E268" s="14"/>
      <c r="F268" s="213" t="s">
        <v>3394</v>
      </c>
      <c r="G268" s="14"/>
      <c r="H268" s="214">
        <v>25.489999999999998</v>
      </c>
      <c r="I268" s="215"/>
      <c r="J268" s="14"/>
      <c r="K268" s="14"/>
      <c r="L268" s="211"/>
      <c r="M268" s="216"/>
      <c r="N268" s="217"/>
      <c r="O268" s="217"/>
      <c r="P268" s="217"/>
      <c r="Q268" s="217"/>
      <c r="R268" s="217"/>
      <c r="S268" s="217"/>
      <c r="T268" s="21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2" t="s">
        <v>213</v>
      </c>
      <c r="AU268" s="212" t="s">
        <v>91</v>
      </c>
      <c r="AV268" s="14" t="s">
        <v>91</v>
      </c>
      <c r="AW268" s="14" t="s">
        <v>3</v>
      </c>
      <c r="AX268" s="14" t="s">
        <v>87</v>
      </c>
      <c r="AY268" s="212" t="s">
        <v>205</v>
      </c>
    </row>
    <row r="269" s="2" customFormat="1" ht="37.8" customHeight="1">
      <c r="A269" s="38"/>
      <c r="B269" s="188"/>
      <c r="C269" s="189" t="s">
        <v>483</v>
      </c>
      <c r="D269" s="189" t="s">
        <v>207</v>
      </c>
      <c r="E269" s="190" t="s">
        <v>3079</v>
      </c>
      <c r="F269" s="191" t="s">
        <v>3080</v>
      </c>
      <c r="G269" s="192" t="s">
        <v>284</v>
      </c>
      <c r="H269" s="193">
        <v>166.92500000000001</v>
      </c>
      <c r="I269" s="194"/>
      <c r="J269" s="193">
        <f>ROUND(I269*H269,3)</f>
        <v>0</v>
      </c>
      <c r="K269" s="195"/>
      <c r="L269" s="39"/>
      <c r="M269" s="196" t="s">
        <v>1</v>
      </c>
      <c r="N269" s="197" t="s">
        <v>46</v>
      </c>
      <c r="O269" s="82"/>
      <c r="P269" s="198">
        <f>O269*H269</f>
        <v>0</v>
      </c>
      <c r="Q269" s="198">
        <v>0.098530000000000006</v>
      </c>
      <c r="R269" s="198">
        <f>Q269*H269</f>
        <v>16.447120250000001</v>
      </c>
      <c r="S269" s="198">
        <v>0</v>
      </c>
      <c r="T269" s="199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0" t="s">
        <v>211</v>
      </c>
      <c r="AT269" s="200" t="s">
        <v>207</v>
      </c>
      <c r="AU269" s="200" t="s">
        <v>91</v>
      </c>
      <c r="AY269" s="19" t="s">
        <v>205</v>
      </c>
      <c r="BE269" s="201">
        <f>IF(N269="základná",J269,0)</f>
        <v>0</v>
      </c>
      <c r="BF269" s="201">
        <f>IF(N269="znížená",J269,0)</f>
        <v>0</v>
      </c>
      <c r="BG269" s="201">
        <f>IF(N269="zákl. prenesená",J269,0)</f>
        <v>0</v>
      </c>
      <c r="BH269" s="201">
        <f>IF(N269="zníž. prenesená",J269,0)</f>
        <v>0</v>
      </c>
      <c r="BI269" s="201">
        <f>IF(N269="nulová",J269,0)</f>
        <v>0</v>
      </c>
      <c r="BJ269" s="19" t="s">
        <v>91</v>
      </c>
      <c r="BK269" s="202">
        <f>ROUND(I269*H269,3)</f>
        <v>0</v>
      </c>
      <c r="BL269" s="19" t="s">
        <v>211</v>
      </c>
      <c r="BM269" s="200" t="s">
        <v>3395</v>
      </c>
    </row>
    <row r="270" s="14" customFormat="1">
      <c r="A270" s="14"/>
      <c r="B270" s="211"/>
      <c r="C270" s="14"/>
      <c r="D270" s="204" t="s">
        <v>213</v>
      </c>
      <c r="E270" s="212" t="s">
        <v>1</v>
      </c>
      <c r="F270" s="213" t="s">
        <v>3396</v>
      </c>
      <c r="G270" s="14"/>
      <c r="H270" s="214">
        <v>10.515000000000001</v>
      </c>
      <c r="I270" s="215"/>
      <c r="J270" s="14"/>
      <c r="K270" s="14"/>
      <c r="L270" s="211"/>
      <c r="M270" s="216"/>
      <c r="N270" s="217"/>
      <c r="O270" s="217"/>
      <c r="P270" s="217"/>
      <c r="Q270" s="217"/>
      <c r="R270" s="217"/>
      <c r="S270" s="217"/>
      <c r="T270" s="21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12" t="s">
        <v>213</v>
      </c>
      <c r="AU270" s="212" t="s">
        <v>91</v>
      </c>
      <c r="AV270" s="14" t="s">
        <v>91</v>
      </c>
      <c r="AW270" s="14" t="s">
        <v>33</v>
      </c>
      <c r="AX270" s="14" t="s">
        <v>80</v>
      </c>
      <c r="AY270" s="212" t="s">
        <v>205</v>
      </c>
    </row>
    <row r="271" s="14" customFormat="1">
      <c r="A271" s="14"/>
      <c r="B271" s="211"/>
      <c r="C271" s="14"/>
      <c r="D271" s="204" t="s">
        <v>213</v>
      </c>
      <c r="E271" s="212" t="s">
        <v>1</v>
      </c>
      <c r="F271" s="213" t="s">
        <v>3397</v>
      </c>
      <c r="G271" s="14"/>
      <c r="H271" s="214">
        <v>18.32</v>
      </c>
      <c r="I271" s="215"/>
      <c r="J271" s="14"/>
      <c r="K271" s="14"/>
      <c r="L271" s="211"/>
      <c r="M271" s="216"/>
      <c r="N271" s="217"/>
      <c r="O271" s="217"/>
      <c r="P271" s="217"/>
      <c r="Q271" s="217"/>
      <c r="R271" s="217"/>
      <c r="S271" s="217"/>
      <c r="T271" s="21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2" t="s">
        <v>213</v>
      </c>
      <c r="AU271" s="212" t="s">
        <v>91</v>
      </c>
      <c r="AV271" s="14" t="s">
        <v>91</v>
      </c>
      <c r="AW271" s="14" t="s">
        <v>33</v>
      </c>
      <c r="AX271" s="14" t="s">
        <v>80</v>
      </c>
      <c r="AY271" s="212" t="s">
        <v>205</v>
      </c>
    </row>
    <row r="272" s="14" customFormat="1">
      <c r="A272" s="14"/>
      <c r="B272" s="211"/>
      <c r="C272" s="14"/>
      <c r="D272" s="204" t="s">
        <v>213</v>
      </c>
      <c r="E272" s="212" t="s">
        <v>1</v>
      </c>
      <c r="F272" s="213" t="s">
        <v>3398</v>
      </c>
      <c r="G272" s="14"/>
      <c r="H272" s="214">
        <v>31.805</v>
      </c>
      <c r="I272" s="215"/>
      <c r="J272" s="14"/>
      <c r="K272" s="14"/>
      <c r="L272" s="211"/>
      <c r="M272" s="216"/>
      <c r="N272" s="217"/>
      <c r="O272" s="217"/>
      <c r="P272" s="217"/>
      <c r="Q272" s="217"/>
      <c r="R272" s="217"/>
      <c r="S272" s="217"/>
      <c r="T272" s="21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12" t="s">
        <v>213</v>
      </c>
      <c r="AU272" s="212" t="s">
        <v>91</v>
      </c>
      <c r="AV272" s="14" t="s">
        <v>91</v>
      </c>
      <c r="AW272" s="14" t="s">
        <v>33</v>
      </c>
      <c r="AX272" s="14" t="s">
        <v>80</v>
      </c>
      <c r="AY272" s="212" t="s">
        <v>205</v>
      </c>
    </row>
    <row r="273" s="14" customFormat="1">
      <c r="A273" s="14"/>
      <c r="B273" s="211"/>
      <c r="C273" s="14"/>
      <c r="D273" s="204" t="s">
        <v>213</v>
      </c>
      <c r="E273" s="212" t="s">
        <v>1</v>
      </c>
      <c r="F273" s="213" t="s">
        <v>3399</v>
      </c>
      <c r="G273" s="14"/>
      <c r="H273" s="214">
        <v>53.125999999999998</v>
      </c>
      <c r="I273" s="215"/>
      <c r="J273" s="14"/>
      <c r="K273" s="14"/>
      <c r="L273" s="211"/>
      <c r="M273" s="216"/>
      <c r="N273" s="217"/>
      <c r="O273" s="217"/>
      <c r="P273" s="217"/>
      <c r="Q273" s="217"/>
      <c r="R273" s="217"/>
      <c r="S273" s="217"/>
      <c r="T273" s="21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2" t="s">
        <v>213</v>
      </c>
      <c r="AU273" s="212" t="s">
        <v>91</v>
      </c>
      <c r="AV273" s="14" t="s">
        <v>91</v>
      </c>
      <c r="AW273" s="14" t="s">
        <v>33</v>
      </c>
      <c r="AX273" s="14" t="s">
        <v>80</v>
      </c>
      <c r="AY273" s="212" t="s">
        <v>205</v>
      </c>
    </row>
    <row r="274" s="14" customFormat="1">
      <c r="A274" s="14"/>
      <c r="B274" s="211"/>
      <c r="C274" s="14"/>
      <c r="D274" s="204" t="s">
        <v>213</v>
      </c>
      <c r="E274" s="212" t="s">
        <v>1</v>
      </c>
      <c r="F274" s="213" t="s">
        <v>3400</v>
      </c>
      <c r="G274" s="14"/>
      <c r="H274" s="214">
        <v>53.158999999999999</v>
      </c>
      <c r="I274" s="215"/>
      <c r="J274" s="14"/>
      <c r="K274" s="14"/>
      <c r="L274" s="211"/>
      <c r="M274" s="216"/>
      <c r="N274" s="217"/>
      <c r="O274" s="217"/>
      <c r="P274" s="217"/>
      <c r="Q274" s="217"/>
      <c r="R274" s="217"/>
      <c r="S274" s="217"/>
      <c r="T274" s="21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2" t="s">
        <v>213</v>
      </c>
      <c r="AU274" s="212" t="s">
        <v>91</v>
      </c>
      <c r="AV274" s="14" t="s">
        <v>91</v>
      </c>
      <c r="AW274" s="14" t="s">
        <v>33</v>
      </c>
      <c r="AX274" s="14" t="s">
        <v>80</v>
      </c>
      <c r="AY274" s="212" t="s">
        <v>205</v>
      </c>
    </row>
    <row r="275" s="15" customFormat="1">
      <c r="A275" s="15"/>
      <c r="B275" s="219"/>
      <c r="C275" s="15"/>
      <c r="D275" s="204" t="s">
        <v>213</v>
      </c>
      <c r="E275" s="220" t="s">
        <v>1</v>
      </c>
      <c r="F275" s="221" t="s">
        <v>216</v>
      </c>
      <c r="G275" s="15"/>
      <c r="H275" s="222">
        <v>166.92499999999998</v>
      </c>
      <c r="I275" s="223"/>
      <c r="J275" s="15"/>
      <c r="K275" s="15"/>
      <c r="L275" s="219"/>
      <c r="M275" s="224"/>
      <c r="N275" s="225"/>
      <c r="O275" s="225"/>
      <c r="P275" s="225"/>
      <c r="Q275" s="225"/>
      <c r="R275" s="225"/>
      <c r="S275" s="225"/>
      <c r="T275" s="22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20" t="s">
        <v>213</v>
      </c>
      <c r="AU275" s="220" t="s">
        <v>91</v>
      </c>
      <c r="AV275" s="15" t="s">
        <v>211</v>
      </c>
      <c r="AW275" s="15" t="s">
        <v>33</v>
      </c>
      <c r="AX275" s="15" t="s">
        <v>87</v>
      </c>
      <c r="AY275" s="220" t="s">
        <v>205</v>
      </c>
    </row>
    <row r="276" s="2" customFormat="1" ht="21.75" customHeight="1">
      <c r="A276" s="38"/>
      <c r="B276" s="188"/>
      <c r="C276" s="227" t="s">
        <v>489</v>
      </c>
      <c r="D276" s="227" t="s">
        <v>276</v>
      </c>
      <c r="E276" s="228" t="s">
        <v>3083</v>
      </c>
      <c r="F276" s="229" t="s">
        <v>3084</v>
      </c>
      <c r="G276" s="230" t="s">
        <v>348</v>
      </c>
      <c r="H276" s="231">
        <v>168.59399999999999</v>
      </c>
      <c r="I276" s="232"/>
      <c r="J276" s="231">
        <f>ROUND(I276*H276,3)</f>
        <v>0</v>
      </c>
      <c r="K276" s="233"/>
      <c r="L276" s="234"/>
      <c r="M276" s="235" t="s">
        <v>1</v>
      </c>
      <c r="N276" s="236" t="s">
        <v>46</v>
      </c>
      <c r="O276" s="82"/>
      <c r="P276" s="198">
        <f>O276*H276</f>
        <v>0</v>
      </c>
      <c r="Q276" s="198">
        <v>0.0235</v>
      </c>
      <c r="R276" s="198">
        <f>Q276*H276</f>
        <v>3.9619589999999998</v>
      </c>
      <c r="S276" s="198">
        <v>0</v>
      </c>
      <c r="T276" s="199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00" t="s">
        <v>254</v>
      </c>
      <c r="AT276" s="200" t="s">
        <v>276</v>
      </c>
      <c r="AU276" s="200" t="s">
        <v>91</v>
      </c>
      <c r="AY276" s="19" t="s">
        <v>205</v>
      </c>
      <c r="BE276" s="201">
        <f>IF(N276="základná",J276,0)</f>
        <v>0</v>
      </c>
      <c r="BF276" s="201">
        <f>IF(N276="znížená",J276,0)</f>
        <v>0</v>
      </c>
      <c r="BG276" s="201">
        <f>IF(N276="zákl. prenesená",J276,0)</f>
        <v>0</v>
      </c>
      <c r="BH276" s="201">
        <f>IF(N276="zníž. prenesená",J276,0)</f>
        <v>0</v>
      </c>
      <c r="BI276" s="201">
        <f>IF(N276="nulová",J276,0)</f>
        <v>0</v>
      </c>
      <c r="BJ276" s="19" t="s">
        <v>91</v>
      </c>
      <c r="BK276" s="202">
        <f>ROUND(I276*H276,3)</f>
        <v>0</v>
      </c>
      <c r="BL276" s="19" t="s">
        <v>211</v>
      </c>
      <c r="BM276" s="200" t="s">
        <v>3401</v>
      </c>
    </row>
    <row r="277" s="14" customFormat="1">
      <c r="A277" s="14"/>
      <c r="B277" s="211"/>
      <c r="C277" s="14"/>
      <c r="D277" s="204" t="s">
        <v>213</v>
      </c>
      <c r="E277" s="14"/>
      <c r="F277" s="213" t="s">
        <v>3402</v>
      </c>
      <c r="G277" s="14"/>
      <c r="H277" s="214">
        <v>168.59399999999999</v>
      </c>
      <c r="I277" s="215"/>
      <c r="J277" s="14"/>
      <c r="K277" s="14"/>
      <c r="L277" s="211"/>
      <c r="M277" s="216"/>
      <c r="N277" s="217"/>
      <c r="O277" s="217"/>
      <c r="P277" s="217"/>
      <c r="Q277" s="217"/>
      <c r="R277" s="217"/>
      <c r="S277" s="217"/>
      <c r="T277" s="21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2" t="s">
        <v>213</v>
      </c>
      <c r="AU277" s="212" t="s">
        <v>91</v>
      </c>
      <c r="AV277" s="14" t="s">
        <v>91</v>
      </c>
      <c r="AW277" s="14" t="s">
        <v>3</v>
      </c>
      <c r="AX277" s="14" t="s">
        <v>87</v>
      </c>
      <c r="AY277" s="212" t="s">
        <v>205</v>
      </c>
    </row>
    <row r="278" s="2" customFormat="1" ht="33" customHeight="1">
      <c r="A278" s="38"/>
      <c r="B278" s="188"/>
      <c r="C278" s="189" t="s">
        <v>495</v>
      </c>
      <c r="D278" s="189" t="s">
        <v>207</v>
      </c>
      <c r="E278" s="190" t="s">
        <v>3087</v>
      </c>
      <c r="F278" s="191" t="s">
        <v>3088</v>
      </c>
      <c r="G278" s="192" t="s">
        <v>210</v>
      </c>
      <c r="H278" s="193">
        <v>15.853</v>
      </c>
      <c r="I278" s="194"/>
      <c r="J278" s="193">
        <f>ROUND(I278*H278,3)</f>
        <v>0</v>
      </c>
      <c r="K278" s="195"/>
      <c r="L278" s="39"/>
      <c r="M278" s="196" t="s">
        <v>1</v>
      </c>
      <c r="N278" s="197" t="s">
        <v>46</v>
      </c>
      <c r="O278" s="82"/>
      <c r="P278" s="198">
        <f>O278*H278</f>
        <v>0</v>
      </c>
      <c r="Q278" s="198">
        <v>2.2151299999999998</v>
      </c>
      <c r="R278" s="198">
        <f>Q278*H278</f>
        <v>35.116455889999997</v>
      </c>
      <c r="S278" s="198">
        <v>0</v>
      </c>
      <c r="T278" s="199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00" t="s">
        <v>211</v>
      </c>
      <c r="AT278" s="200" t="s">
        <v>207</v>
      </c>
      <c r="AU278" s="200" t="s">
        <v>91</v>
      </c>
      <c r="AY278" s="19" t="s">
        <v>205</v>
      </c>
      <c r="BE278" s="201">
        <f>IF(N278="základná",J278,0)</f>
        <v>0</v>
      </c>
      <c r="BF278" s="201">
        <f>IF(N278="znížená",J278,0)</f>
        <v>0</v>
      </c>
      <c r="BG278" s="201">
        <f>IF(N278="zákl. prenesená",J278,0)</f>
        <v>0</v>
      </c>
      <c r="BH278" s="201">
        <f>IF(N278="zníž. prenesená",J278,0)</f>
        <v>0</v>
      </c>
      <c r="BI278" s="201">
        <f>IF(N278="nulová",J278,0)</f>
        <v>0</v>
      </c>
      <c r="BJ278" s="19" t="s">
        <v>91</v>
      </c>
      <c r="BK278" s="202">
        <f>ROUND(I278*H278,3)</f>
        <v>0</v>
      </c>
      <c r="BL278" s="19" t="s">
        <v>211</v>
      </c>
      <c r="BM278" s="200" t="s">
        <v>3403</v>
      </c>
    </row>
    <row r="279" s="14" customFormat="1">
      <c r="A279" s="14"/>
      <c r="B279" s="211"/>
      <c r="C279" s="14"/>
      <c r="D279" s="204" t="s">
        <v>213</v>
      </c>
      <c r="E279" s="212" t="s">
        <v>1</v>
      </c>
      <c r="F279" s="213" t="s">
        <v>3404</v>
      </c>
      <c r="G279" s="14"/>
      <c r="H279" s="214">
        <v>0.84099999999999997</v>
      </c>
      <c r="I279" s="215"/>
      <c r="J279" s="14"/>
      <c r="K279" s="14"/>
      <c r="L279" s="211"/>
      <c r="M279" s="216"/>
      <c r="N279" s="217"/>
      <c r="O279" s="217"/>
      <c r="P279" s="217"/>
      <c r="Q279" s="217"/>
      <c r="R279" s="217"/>
      <c r="S279" s="217"/>
      <c r="T279" s="21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2" t="s">
        <v>213</v>
      </c>
      <c r="AU279" s="212" t="s">
        <v>91</v>
      </c>
      <c r="AV279" s="14" t="s">
        <v>91</v>
      </c>
      <c r="AW279" s="14" t="s">
        <v>33</v>
      </c>
      <c r="AX279" s="14" t="s">
        <v>80</v>
      </c>
      <c r="AY279" s="212" t="s">
        <v>205</v>
      </c>
    </row>
    <row r="280" s="14" customFormat="1">
      <c r="A280" s="14"/>
      <c r="B280" s="211"/>
      <c r="C280" s="14"/>
      <c r="D280" s="204" t="s">
        <v>213</v>
      </c>
      <c r="E280" s="212" t="s">
        <v>1</v>
      </c>
      <c r="F280" s="213" t="s">
        <v>3405</v>
      </c>
      <c r="G280" s="14"/>
      <c r="H280" s="214">
        <v>1.466</v>
      </c>
      <c r="I280" s="215"/>
      <c r="J280" s="14"/>
      <c r="K280" s="14"/>
      <c r="L280" s="211"/>
      <c r="M280" s="216"/>
      <c r="N280" s="217"/>
      <c r="O280" s="217"/>
      <c r="P280" s="217"/>
      <c r="Q280" s="217"/>
      <c r="R280" s="217"/>
      <c r="S280" s="217"/>
      <c r="T280" s="21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12" t="s">
        <v>213</v>
      </c>
      <c r="AU280" s="212" t="s">
        <v>91</v>
      </c>
      <c r="AV280" s="14" t="s">
        <v>91</v>
      </c>
      <c r="AW280" s="14" t="s">
        <v>33</v>
      </c>
      <c r="AX280" s="14" t="s">
        <v>80</v>
      </c>
      <c r="AY280" s="212" t="s">
        <v>205</v>
      </c>
    </row>
    <row r="281" s="14" customFormat="1">
      <c r="A281" s="14"/>
      <c r="B281" s="211"/>
      <c r="C281" s="14"/>
      <c r="D281" s="204" t="s">
        <v>213</v>
      </c>
      <c r="E281" s="212" t="s">
        <v>1</v>
      </c>
      <c r="F281" s="213" t="s">
        <v>3406</v>
      </c>
      <c r="G281" s="14"/>
      <c r="H281" s="214">
        <v>2.544</v>
      </c>
      <c r="I281" s="215"/>
      <c r="J281" s="14"/>
      <c r="K281" s="14"/>
      <c r="L281" s="211"/>
      <c r="M281" s="216"/>
      <c r="N281" s="217"/>
      <c r="O281" s="217"/>
      <c r="P281" s="217"/>
      <c r="Q281" s="217"/>
      <c r="R281" s="217"/>
      <c r="S281" s="217"/>
      <c r="T281" s="21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12" t="s">
        <v>213</v>
      </c>
      <c r="AU281" s="212" t="s">
        <v>91</v>
      </c>
      <c r="AV281" s="14" t="s">
        <v>91</v>
      </c>
      <c r="AW281" s="14" t="s">
        <v>33</v>
      </c>
      <c r="AX281" s="14" t="s">
        <v>80</v>
      </c>
      <c r="AY281" s="212" t="s">
        <v>205</v>
      </c>
    </row>
    <row r="282" s="14" customFormat="1">
      <c r="A282" s="14"/>
      <c r="B282" s="211"/>
      <c r="C282" s="14"/>
      <c r="D282" s="204" t="s">
        <v>213</v>
      </c>
      <c r="E282" s="212" t="s">
        <v>1</v>
      </c>
      <c r="F282" s="213" t="s">
        <v>3407</v>
      </c>
      <c r="G282" s="14"/>
      <c r="H282" s="214">
        <v>4.25</v>
      </c>
      <c r="I282" s="215"/>
      <c r="J282" s="14"/>
      <c r="K282" s="14"/>
      <c r="L282" s="211"/>
      <c r="M282" s="216"/>
      <c r="N282" s="217"/>
      <c r="O282" s="217"/>
      <c r="P282" s="217"/>
      <c r="Q282" s="217"/>
      <c r="R282" s="217"/>
      <c r="S282" s="217"/>
      <c r="T282" s="21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12" t="s">
        <v>213</v>
      </c>
      <c r="AU282" s="212" t="s">
        <v>91</v>
      </c>
      <c r="AV282" s="14" t="s">
        <v>91</v>
      </c>
      <c r="AW282" s="14" t="s">
        <v>33</v>
      </c>
      <c r="AX282" s="14" t="s">
        <v>80</v>
      </c>
      <c r="AY282" s="212" t="s">
        <v>205</v>
      </c>
    </row>
    <row r="283" s="14" customFormat="1">
      <c r="A283" s="14"/>
      <c r="B283" s="211"/>
      <c r="C283" s="14"/>
      <c r="D283" s="204" t="s">
        <v>213</v>
      </c>
      <c r="E283" s="212" t="s">
        <v>1</v>
      </c>
      <c r="F283" s="213" t="s">
        <v>3408</v>
      </c>
      <c r="G283" s="14"/>
      <c r="H283" s="214">
        <v>4.2530000000000001</v>
      </c>
      <c r="I283" s="215"/>
      <c r="J283" s="14"/>
      <c r="K283" s="14"/>
      <c r="L283" s="211"/>
      <c r="M283" s="216"/>
      <c r="N283" s="217"/>
      <c r="O283" s="217"/>
      <c r="P283" s="217"/>
      <c r="Q283" s="217"/>
      <c r="R283" s="217"/>
      <c r="S283" s="217"/>
      <c r="T283" s="21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2" t="s">
        <v>213</v>
      </c>
      <c r="AU283" s="212" t="s">
        <v>91</v>
      </c>
      <c r="AV283" s="14" t="s">
        <v>91</v>
      </c>
      <c r="AW283" s="14" t="s">
        <v>33</v>
      </c>
      <c r="AX283" s="14" t="s">
        <v>80</v>
      </c>
      <c r="AY283" s="212" t="s">
        <v>205</v>
      </c>
    </row>
    <row r="284" s="14" customFormat="1">
      <c r="A284" s="14"/>
      <c r="B284" s="211"/>
      <c r="C284" s="14"/>
      <c r="D284" s="204" t="s">
        <v>213</v>
      </c>
      <c r="E284" s="212" t="s">
        <v>1</v>
      </c>
      <c r="F284" s="213" t="s">
        <v>3409</v>
      </c>
      <c r="G284" s="14"/>
      <c r="H284" s="214">
        <v>2.4990000000000001</v>
      </c>
      <c r="I284" s="215"/>
      <c r="J284" s="14"/>
      <c r="K284" s="14"/>
      <c r="L284" s="211"/>
      <c r="M284" s="216"/>
      <c r="N284" s="217"/>
      <c r="O284" s="217"/>
      <c r="P284" s="217"/>
      <c r="Q284" s="217"/>
      <c r="R284" s="217"/>
      <c r="S284" s="217"/>
      <c r="T284" s="21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12" t="s">
        <v>213</v>
      </c>
      <c r="AU284" s="212" t="s">
        <v>91</v>
      </c>
      <c r="AV284" s="14" t="s">
        <v>91</v>
      </c>
      <c r="AW284" s="14" t="s">
        <v>33</v>
      </c>
      <c r="AX284" s="14" t="s">
        <v>80</v>
      </c>
      <c r="AY284" s="212" t="s">
        <v>205</v>
      </c>
    </row>
    <row r="285" s="15" customFormat="1">
      <c r="A285" s="15"/>
      <c r="B285" s="219"/>
      <c r="C285" s="15"/>
      <c r="D285" s="204" t="s">
        <v>213</v>
      </c>
      <c r="E285" s="220" t="s">
        <v>1</v>
      </c>
      <c r="F285" s="221" t="s">
        <v>216</v>
      </c>
      <c r="G285" s="15"/>
      <c r="H285" s="222">
        <v>15.853</v>
      </c>
      <c r="I285" s="223"/>
      <c r="J285" s="15"/>
      <c r="K285" s="15"/>
      <c r="L285" s="219"/>
      <c r="M285" s="224"/>
      <c r="N285" s="225"/>
      <c r="O285" s="225"/>
      <c r="P285" s="225"/>
      <c r="Q285" s="225"/>
      <c r="R285" s="225"/>
      <c r="S285" s="225"/>
      <c r="T285" s="226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20" t="s">
        <v>213</v>
      </c>
      <c r="AU285" s="220" t="s">
        <v>91</v>
      </c>
      <c r="AV285" s="15" t="s">
        <v>211</v>
      </c>
      <c r="AW285" s="15" t="s">
        <v>33</v>
      </c>
      <c r="AX285" s="15" t="s">
        <v>87</v>
      </c>
      <c r="AY285" s="220" t="s">
        <v>205</v>
      </c>
    </row>
    <row r="286" s="2" customFormat="1" ht="16.5" customHeight="1">
      <c r="A286" s="38"/>
      <c r="B286" s="188"/>
      <c r="C286" s="189" t="s">
        <v>500</v>
      </c>
      <c r="D286" s="189" t="s">
        <v>207</v>
      </c>
      <c r="E286" s="190" t="s">
        <v>3091</v>
      </c>
      <c r="F286" s="191" t="s">
        <v>3092</v>
      </c>
      <c r="G286" s="192" t="s">
        <v>348</v>
      </c>
      <c r="H286" s="193">
        <v>4</v>
      </c>
      <c r="I286" s="194"/>
      <c r="J286" s="193">
        <f>ROUND(I286*H286,3)</f>
        <v>0</v>
      </c>
      <c r="K286" s="195"/>
      <c r="L286" s="39"/>
      <c r="M286" s="196" t="s">
        <v>1</v>
      </c>
      <c r="N286" s="197" t="s">
        <v>46</v>
      </c>
      <c r="O286" s="82"/>
      <c r="P286" s="198">
        <f>O286*H286</f>
        <v>0</v>
      </c>
      <c r="Q286" s="198">
        <v>0.20089000000000001</v>
      </c>
      <c r="R286" s="198">
        <f>Q286*H286</f>
        <v>0.80356000000000005</v>
      </c>
      <c r="S286" s="198">
        <v>0</v>
      </c>
      <c r="T286" s="199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0" t="s">
        <v>211</v>
      </c>
      <c r="AT286" s="200" t="s">
        <v>207</v>
      </c>
      <c r="AU286" s="200" t="s">
        <v>91</v>
      </c>
      <c r="AY286" s="19" t="s">
        <v>205</v>
      </c>
      <c r="BE286" s="201">
        <f>IF(N286="základná",J286,0)</f>
        <v>0</v>
      </c>
      <c r="BF286" s="201">
        <f>IF(N286="znížená",J286,0)</f>
        <v>0</v>
      </c>
      <c r="BG286" s="201">
        <f>IF(N286="zákl. prenesená",J286,0)</f>
        <v>0</v>
      </c>
      <c r="BH286" s="201">
        <f>IF(N286="zníž. prenesená",J286,0)</f>
        <v>0</v>
      </c>
      <c r="BI286" s="201">
        <f>IF(N286="nulová",J286,0)</f>
        <v>0</v>
      </c>
      <c r="BJ286" s="19" t="s">
        <v>91</v>
      </c>
      <c r="BK286" s="202">
        <f>ROUND(I286*H286,3)</f>
        <v>0</v>
      </c>
      <c r="BL286" s="19" t="s">
        <v>211</v>
      </c>
      <c r="BM286" s="200" t="s">
        <v>3410</v>
      </c>
    </row>
    <row r="287" s="14" customFormat="1">
      <c r="A287" s="14"/>
      <c r="B287" s="211"/>
      <c r="C287" s="14"/>
      <c r="D287" s="204" t="s">
        <v>213</v>
      </c>
      <c r="E287" s="212" t="s">
        <v>1</v>
      </c>
      <c r="F287" s="213" t="s">
        <v>3411</v>
      </c>
      <c r="G287" s="14"/>
      <c r="H287" s="214">
        <v>4</v>
      </c>
      <c r="I287" s="215"/>
      <c r="J287" s="14"/>
      <c r="K287" s="14"/>
      <c r="L287" s="211"/>
      <c r="M287" s="216"/>
      <c r="N287" s="217"/>
      <c r="O287" s="217"/>
      <c r="P287" s="217"/>
      <c r="Q287" s="217"/>
      <c r="R287" s="217"/>
      <c r="S287" s="217"/>
      <c r="T287" s="21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12" t="s">
        <v>213</v>
      </c>
      <c r="AU287" s="212" t="s">
        <v>91</v>
      </c>
      <c r="AV287" s="14" t="s">
        <v>91</v>
      </c>
      <c r="AW287" s="14" t="s">
        <v>33</v>
      </c>
      <c r="AX287" s="14" t="s">
        <v>80</v>
      </c>
      <c r="AY287" s="212" t="s">
        <v>205</v>
      </c>
    </row>
    <row r="288" s="15" customFormat="1">
      <c r="A288" s="15"/>
      <c r="B288" s="219"/>
      <c r="C288" s="15"/>
      <c r="D288" s="204" t="s">
        <v>213</v>
      </c>
      <c r="E288" s="220" t="s">
        <v>1</v>
      </c>
      <c r="F288" s="221" t="s">
        <v>216</v>
      </c>
      <c r="G288" s="15"/>
      <c r="H288" s="222">
        <v>4</v>
      </c>
      <c r="I288" s="223"/>
      <c r="J288" s="15"/>
      <c r="K288" s="15"/>
      <c r="L288" s="219"/>
      <c r="M288" s="224"/>
      <c r="N288" s="225"/>
      <c r="O288" s="225"/>
      <c r="P288" s="225"/>
      <c r="Q288" s="225"/>
      <c r="R288" s="225"/>
      <c r="S288" s="225"/>
      <c r="T288" s="22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20" t="s">
        <v>213</v>
      </c>
      <c r="AU288" s="220" t="s">
        <v>91</v>
      </c>
      <c r="AV288" s="15" t="s">
        <v>211</v>
      </c>
      <c r="AW288" s="15" t="s">
        <v>33</v>
      </c>
      <c r="AX288" s="15" t="s">
        <v>87</v>
      </c>
      <c r="AY288" s="220" t="s">
        <v>205</v>
      </c>
    </row>
    <row r="289" s="2" customFormat="1" ht="76.35" customHeight="1">
      <c r="A289" s="38"/>
      <c r="B289" s="188"/>
      <c r="C289" s="227" t="s">
        <v>506</v>
      </c>
      <c r="D289" s="227" t="s">
        <v>276</v>
      </c>
      <c r="E289" s="228" t="s">
        <v>3095</v>
      </c>
      <c r="F289" s="229" t="s">
        <v>3096</v>
      </c>
      <c r="G289" s="230" t="s">
        <v>348</v>
      </c>
      <c r="H289" s="231">
        <v>4</v>
      </c>
      <c r="I289" s="232"/>
      <c r="J289" s="231">
        <f>ROUND(I289*H289,3)</f>
        <v>0</v>
      </c>
      <c r="K289" s="233"/>
      <c r="L289" s="234"/>
      <c r="M289" s="235" t="s">
        <v>1</v>
      </c>
      <c r="N289" s="236" t="s">
        <v>46</v>
      </c>
      <c r="O289" s="82"/>
      <c r="P289" s="198">
        <f>O289*H289</f>
        <v>0</v>
      </c>
      <c r="Q289" s="198">
        <v>0.037999999999999999</v>
      </c>
      <c r="R289" s="198">
        <f>Q289*H289</f>
        <v>0.152</v>
      </c>
      <c r="S289" s="198">
        <v>0</v>
      </c>
      <c r="T289" s="199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0" t="s">
        <v>254</v>
      </c>
      <c r="AT289" s="200" t="s">
        <v>276</v>
      </c>
      <c r="AU289" s="200" t="s">
        <v>91</v>
      </c>
      <c r="AY289" s="19" t="s">
        <v>205</v>
      </c>
      <c r="BE289" s="201">
        <f>IF(N289="základná",J289,0)</f>
        <v>0</v>
      </c>
      <c r="BF289" s="201">
        <f>IF(N289="znížená",J289,0)</f>
        <v>0</v>
      </c>
      <c r="BG289" s="201">
        <f>IF(N289="zákl. prenesená",J289,0)</f>
        <v>0</v>
      </c>
      <c r="BH289" s="201">
        <f>IF(N289="zníž. prenesená",J289,0)</f>
        <v>0</v>
      </c>
      <c r="BI289" s="201">
        <f>IF(N289="nulová",J289,0)</f>
        <v>0</v>
      </c>
      <c r="BJ289" s="19" t="s">
        <v>91</v>
      </c>
      <c r="BK289" s="202">
        <f>ROUND(I289*H289,3)</f>
        <v>0</v>
      </c>
      <c r="BL289" s="19" t="s">
        <v>211</v>
      </c>
      <c r="BM289" s="200" t="s">
        <v>3412</v>
      </c>
    </row>
    <row r="290" s="2" customFormat="1" ht="16.5" customHeight="1">
      <c r="A290" s="38"/>
      <c r="B290" s="188"/>
      <c r="C290" s="189" t="s">
        <v>513</v>
      </c>
      <c r="D290" s="189" t="s">
        <v>207</v>
      </c>
      <c r="E290" s="190" t="s">
        <v>2931</v>
      </c>
      <c r="F290" s="191" t="s">
        <v>2932</v>
      </c>
      <c r="G290" s="192" t="s">
        <v>348</v>
      </c>
      <c r="H290" s="193">
        <v>4</v>
      </c>
      <c r="I290" s="194"/>
      <c r="J290" s="193">
        <f>ROUND(I290*H290,3)</f>
        <v>0</v>
      </c>
      <c r="K290" s="195"/>
      <c r="L290" s="39"/>
      <c r="M290" s="196" t="s">
        <v>1</v>
      </c>
      <c r="N290" s="197" t="s">
        <v>46</v>
      </c>
      <c r="O290" s="82"/>
      <c r="P290" s="198">
        <f>O290*H290</f>
        <v>0</v>
      </c>
      <c r="Q290" s="198">
        <v>0.20089000000000001</v>
      </c>
      <c r="R290" s="198">
        <f>Q290*H290</f>
        <v>0.80356000000000005</v>
      </c>
      <c r="S290" s="198">
        <v>0</v>
      </c>
      <c r="T290" s="199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0" t="s">
        <v>211</v>
      </c>
      <c r="AT290" s="200" t="s">
        <v>207</v>
      </c>
      <c r="AU290" s="200" t="s">
        <v>91</v>
      </c>
      <c r="AY290" s="19" t="s">
        <v>205</v>
      </c>
      <c r="BE290" s="201">
        <f>IF(N290="základná",J290,0)</f>
        <v>0</v>
      </c>
      <c r="BF290" s="201">
        <f>IF(N290="znížená",J290,0)</f>
        <v>0</v>
      </c>
      <c r="BG290" s="201">
        <f>IF(N290="zákl. prenesená",J290,0)</f>
        <v>0</v>
      </c>
      <c r="BH290" s="201">
        <f>IF(N290="zníž. prenesená",J290,0)</f>
        <v>0</v>
      </c>
      <c r="BI290" s="201">
        <f>IF(N290="nulová",J290,0)</f>
        <v>0</v>
      </c>
      <c r="BJ290" s="19" t="s">
        <v>91</v>
      </c>
      <c r="BK290" s="202">
        <f>ROUND(I290*H290,3)</f>
        <v>0</v>
      </c>
      <c r="BL290" s="19" t="s">
        <v>211</v>
      </c>
      <c r="BM290" s="200" t="s">
        <v>3413</v>
      </c>
    </row>
    <row r="291" s="12" customFormat="1" ht="22.8" customHeight="1">
      <c r="A291" s="12"/>
      <c r="B291" s="175"/>
      <c r="C291" s="12"/>
      <c r="D291" s="176" t="s">
        <v>79</v>
      </c>
      <c r="E291" s="186" t="s">
        <v>899</v>
      </c>
      <c r="F291" s="186" t="s">
        <v>947</v>
      </c>
      <c r="G291" s="12"/>
      <c r="H291" s="12"/>
      <c r="I291" s="178"/>
      <c r="J291" s="187">
        <f>BK291</f>
        <v>0</v>
      </c>
      <c r="K291" s="12"/>
      <c r="L291" s="175"/>
      <c r="M291" s="180"/>
      <c r="N291" s="181"/>
      <c r="O291" s="181"/>
      <c r="P291" s="182">
        <f>P292</f>
        <v>0</v>
      </c>
      <c r="Q291" s="181"/>
      <c r="R291" s="182">
        <f>R292</f>
        <v>0</v>
      </c>
      <c r="S291" s="181"/>
      <c r="T291" s="183">
        <f>T292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76" t="s">
        <v>87</v>
      </c>
      <c r="AT291" s="184" t="s">
        <v>79</v>
      </c>
      <c r="AU291" s="184" t="s">
        <v>87</v>
      </c>
      <c r="AY291" s="176" t="s">
        <v>205</v>
      </c>
      <c r="BK291" s="185">
        <f>BK292</f>
        <v>0</v>
      </c>
    </row>
    <row r="292" s="2" customFormat="1" ht="33" customHeight="1">
      <c r="A292" s="38"/>
      <c r="B292" s="188"/>
      <c r="C292" s="189" t="s">
        <v>517</v>
      </c>
      <c r="D292" s="189" t="s">
        <v>207</v>
      </c>
      <c r="E292" s="190" t="s">
        <v>3098</v>
      </c>
      <c r="F292" s="191" t="s">
        <v>3099</v>
      </c>
      <c r="G292" s="192" t="s">
        <v>313</v>
      </c>
      <c r="H292" s="193">
        <v>375.91699999999997</v>
      </c>
      <c r="I292" s="194"/>
      <c r="J292" s="193">
        <f>ROUND(I292*H292,3)</f>
        <v>0</v>
      </c>
      <c r="K292" s="195"/>
      <c r="L292" s="39"/>
      <c r="M292" s="196" t="s">
        <v>1</v>
      </c>
      <c r="N292" s="197" t="s">
        <v>46</v>
      </c>
      <c r="O292" s="82"/>
      <c r="P292" s="198">
        <f>O292*H292</f>
        <v>0</v>
      </c>
      <c r="Q292" s="198">
        <v>0</v>
      </c>
      <c r="R292" s="198">
        <f>Q292*H292</f>
        <v>0</v>
      </c>
      <c r="S292" s="198">
        <v>0</v>
      </c>
      <c r="T292" s="199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00" t="s">
        <v>211</v>
      </c>
      <c r="AT292" s="200" t="s">
        <v>207</v>
      </c>
      <c r="AU292" s="200" t="s">
        <v>91</v>
      </c>
      <c r="AY292" s="19" t="s">
        <v>205</v>
      </c>
      <c r="BE292" s="201">
        <f>IF(N292="základná",J292,0)</f>
        <v>0</v>
      </c>
      <c r="BF292" s="201">
        <f>IF(N292="znížená",J292,0)</f>
        <v>0</v>
      </c>
      <c r="BG292" s="201">
        <f>IF(N292="zákl. prenesená",J292,0)</f>
        <v>0</v>
      </c>
      <c r="BH292" s="201">
        <f>IF(N292="zníž. prenesená",J292,0)</f>
        <v>0</v>
      </c>
      <c r="BI292" s="201">
        <f>IF(N292="nulová",J292,0)</f>
        <v>0</v>
      </c>
      <c r="BJ292" s="19" t="s">
        <v>91</v>
      </c>
      <c r="BK292" s="202">
        <f>ROUND(I292*H292,3)</f>
        <v>0</v>
      </c>
      <c r="BL292" s="19" t="s">
        <v>211</v>
      </c>
      <c r="BM292" s="200" t="s">
        <v>3414</v>
      </c>
    </row>
    <row r="293" s="12" customFormat="1" ht="25.92" customHeight="1">
      <c r="A293" s="12"/>
      <c r="B293" s="175"/>
      <c r="C293" s="12"/>
      <c r="D293" s="176" t="s">
        <v>79</v>
      </c>
      <c r="E293" s="177" t="s">
        <v>952</v>
      </c>
      <c r="F293" s="177" t="s">
        <v>953</v>
      </c>
      <c r="G293" s="12"/>
      <c r="H293" s="12"/>
      <c r="I293" s="178"/>
      <c r="J293" s="179">
        <f>BK293</f>
        <v>0</v>
      </c>
      <c r="K293" s="12"/>
      <c r="L293" s="175"/>
      <c r="M293" s="180"/>
      <c r="N293" s="181"/>
      <c r="O293" s="181"/>
      <c r="P293" s="182">
        <f>P294+P323</f>
        <v>0</v>
      </c>
      <c r="Q293" s="181"/>
      <c r="R293" s="182">
        <f>R294+R323</f>
        <v>0.31151390000000001</v>
      </c>
      <c r="S293" s="181"/>
      <c r="T293" s="183">
        <f>T294+T323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176" t="s">
        <v>91</v>
      </c>
      <c r="AT293" s="184" t="s">
        <v>79</v>
      </c>
      <c r="AU293" s="184" t="s">
        <v>80</v>
      </c>
      <c r="AY293" s="176" t="s">
        <v>205</v>
      </c>
      <c r="BK293" s="185">
        <f>BK294+BK323</f>
        <v>0</v>
      </c>
    </row>
    <row r="294" s="12" customFormat="1" ht="22.8" customHeight="1">
      <c r="A294" s="12"/>
      <c r="B294" s="175"/>
      <c r="C294" s="12"/>
      <c r="D294" s="176" t="s">
        <v>79</v>
      </c>
      <c r="E294" s="186" t="s">
        <v>1005</v>
      </c>
      <c r="F294" s="186" t="s">
        <v>1006</v>
      </c>
      <c r="G294" s="12"/>
      <c r="H294" s="12"/>
      <c r="I294" s="178"/>
      <c r="J294" s="187">
        <f>BK294</f>
        <v>0</v>
      </c>
      <c r="K294" s="12"/>
      <c r="L294" s="175"/>
      <c r="M294" s="180"/>
      <c r="N294" s="181"/>
      <c r="O294" s="181"/>
      <c r="P294" s="182">
        <f>SUM(P295:P322)</f>
        <v>0</v>
      </c>
      <c r="Q294" s="181"/>
      <c r="R294" s="182">
        <f>SUM(R295:R322)</f>
        <v>0.31136390000000003</v>
      </c>
      <c r="S294" s="181"/>
      <c r="T294" s="183">
        <f>SUM(T295:T322)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76" t="s">
        <v>91</v>
      </c>
      <c r="AT294" s="184" t="s">
        <v>79</v>
      </c>
      <c r="AU294" s="184" t="s">
        <v>87</v>
      </c>
      <c r="AY294" s="176" t="s">
        <v>205</v>
      </c>
      <c r="BK294" s="185">
        <f>SUM(BK295:BK322)</f>
        <v>0</v>
      </c>
    </row>
    <row r="295" s="2" customFormat="1" ht="24.15" customHeight="1">
      <c r="A295" s="38"/>
      <c r="B295" s="188"/>
      <c r="C295" s="189" t="s">
        <v>521</v>
      </c>
      <c r="D295" s="189" t="s">
        <v>207</v>
      </c>
      <c r="E295" s="190" t="s">
        <v>3415</v>
      </c>
      <c r="F295" s="191" t="s">
        <v>3416</v>
      </c>
      <c r="G295" s="192" t="s">
        <v>265</v>
      </c>
      <c r="H295" s="193">
        <v>84.540000000000006</v>
      </c>
      <c r="I295" s="194"/>
      <c r="J295" s="193">
        <f>ROUND(I295*H295,3)</f>
        <v>0</v>
      </c>
      <c r="K295" s="195"/>
      <c r="L295" s="39"/>
      <c r="M295" s="196" t="s">
        <v>1</v>
      </c>
      <c r="N295" s="197" t="s">
        <v>46</v>
      </c>
      <c r="O295" s="82"/>
      <c r="P295" s="198">
        <f>O295*H295</f>
        <v>0</v>
      </c>
      <c r="Q295" s="198">
        <v>0</v>
      </c>
      <c r="R295" s="198">
        <f>Q295*H295</f>
        <v>0</v>
      </c>
      <c r="S295" s="198">
        <v>0</v>
      </c>
      <c r="T295" s="199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0" t="s">
        <v>299</v>
      </c>
      <c r="AT295" s="200" t="s">
        <v>207</v>
      </c>
      <c r="AU295" s="200" t="s">
        <v>91</v>
      </c>
      <c r="AY295" s="19" t="s">
        <v>205</v>
      </c>
      <c r="BE295" s="201">
        <f>IF(N295="základná",J295,0)</f>
        <v>0</v>
      </c>
      <c r="BF295" s="201">
        <f>IF(N295="znížená",J295,0)</f>
        <v>0</v>
      </c>
      <c r="BG295" s="201">
        <f>IF(N295="zákl. prenesená",J295,0)</f>
        <v>0</v>
      </c>
      <c r="BH295" s="201">
        <f>IF(N295="zníž. prenesená",J295,0)</f>
        <v>0</v>
      </c>
      <c r="BI295" s="201">
        <f>IF(N295="nulová",J295,0)</f>
        <v>0</v>
      </c>
      <c r="BJ295" s="19" t="s">
        <v>91</v>
      </c>
      <c r="BK295" s="202">
        <f>ROUND(I295*H295,3)</f>
        <v>0</v>
      </c>
      <c r="BL295" s="19" t="s">
        <v>299</v>
      </c>
      <c r="BM295" s="200" t="s">
        <v>3417</v>
      </c>
    </row>
    <row r="296" s="14" customFormat="1">
      <c r="A296" s="14"/>
      <c r="B296" s="211"/>
      <c r="C296" s="14"/>
      <c r="D296" s="204" t="s">
        <v>213</v>
      </c>
      <c r="E296" s="212" t="s">
        <v>1</v>
      </c>
      <c r="F296" s="213" t="s">
        <v>3320</v>
      </c>
      <c r="G296" s="14"/>
      <c r="H296" s="214">
        <v>60.039999999999999</v>
      </c>
      <c r="I296" s="215"/>
      <c r="J296" s="14"/>
      <c r="K296" s="14"/>
      <c r="L296" s="211"/>
      <c r="M296" s="216"/>
      <c r="N296" s="217"/>
      <c r="O296" s="217"/>
      <c r="P296" s="217"/>
      <c r="Q296" s="217"/>
      <c r="R296" s="217"/>
      <c r="S296" s="217"/>
      <c r="T296" s="21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12" t="s">
        <v>213</v>
      </c>
      <c r="AU296" s="212" t="s">
        <v>91</v>
      </c>
      <c r="AV296" s="14" t="s">
        <v>91</v>
      </c>
      <c r="AW296" s="14" t="s">
        <v>33</v>
      </c>
      <c r="AX296" s="14" t="s">
        <v>80</v>
      </c>
      <c r="AY296" s="212" t="s">
        <v>205</v>
      </c>
    </row>
    <row r="297" s="14" customFormat="1">
      <c r="A297" s="14"/>
      <c r="B297" s="211"/>
      <c r="C297" s="14"/>
      <c r="D297" s="204" t="s">
        <v>213</v>
      </c>
      <c r="E297" s="212" t="s">
        <v>1</v>
      </c>
      <c r="F297" s="213" t="s">
        <v>3337</v>
      </c>
      <c r="G297" s="14"/>
      <c r="H297" s="214">
        <v>24.5</v>
      </c>
      <c r="I297" s="215"/>
      <c r="J297" s="14"/>
      <c r="K297" s="14"/>
      <c r="L297" s="211"/>
      <c r="M297" s="216"/>
      <c r="N297" s="217"/>
      <c r="O297" s="217"/>
      <c r="P297" s="217"/>
      <c r="Q297" s="217"/>
      <c r="R297" s="217"/>
      <c r="S297" s="217"/>
      <c r="T297" s="21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12" t="s">
        <v>213</v>
      </c>
      <c r="AU297" s="212" t="s">
        <v>91</v>
      </c>
      <c r="AV297" s="14" t="s">
        <v>91</v>
      </c>
      <c r="AW297" s="14" t="s">
        <v>33</v>
      </c>
      <c r="AX297" s="14" t="s">
        <v>80</v>
      </c>
      <c r="AY297" s="212" t="s">
        <v>205</v>
      </c>
    </row>
    <row r="298" s="15" customFormat="1">
      <c r="A298" s="15"/>
      <c r="B298" s="219"/>
      <c r="C298" s="15"/>
      <c r="D298" s="204" t="s">
        <v>213</v>
      </c>
      <c r="E298" s="220" t="s">
        <v>1</v>
      </c>
      <c r="F298" s="221" t="s">
        <v>216</v>
      </c>
      <c r="G298" s="15"/>
      <c r="H298" s="222">
        <v>84.539999999999992</v>
      </c>
      <c r="I298" s="223"/>
      <c r="J298" s="15"/>
      <c r="K298" s="15"/>
      <c r="L298" s="219"/>
      <c r="M298" s="224"/>
      <c r="N298" s="225"/>
      <c r="O298" s="225"/>
      <c r="P298" s="225"/>
      <c r="Q298" s="225"/>
      <c r="R298" s="225"/>
      <c r="S298" s="225"/>
      <c r="T298" s="226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20" t="s">
        <v>213</v>
      </c>
      <c r="AU298" s="220" t="s">
        <v>91</v>
      </c>
      <c r="AV298" s="15" t="s">
        <v>211</v>
      </c>
      <c r="AW298" s="15" t="s">
        <v>33</v>
      </c>
      <c r="AX298" s="15" t="s">
        <v>87</v>
      </c>
      <c r="AY298" s="220" t="s">
        <v>205</v>
      </c>
    </row>
    <row r="299" s="2" customFormat="1" ht="24.15" customHeight="1">
      <c r="A299" s="38"/>
      <c r="B299" s="188"/>
      <c r="C299" s="227" t="s">
        <v>525</v>
      </c>
      <c r="D299" s="227" t="s">
        <v>276</v>
      </c>
      <c r="E299" s="228" t="s">
        <v>3418</v>
      </c>
      <c r="F299" s="229" t="s">
        <v>3419</v>
      </c>
      <c r="G299" s="230" t="s">
        <v>265</v>
      </c>
      <c r="H299" s="231">
        <v>97.221000000000004</v>
      </c>
      <c r="I299" s="232"/>
      <c r="J299" s="231">
        <f>ROUND(I299*H299,3)</f>
        <v>0</v>
      </c>
      <c r="K299" s="233"/>
      <c r="L299" s="234"/>
      <c r="M299" s="235" t="s">
        <v>1</v>
      </c>
      <c r="N299" s="236" t="s">
        <v>46</v>
      </c>
      <c r="O299" s="82"/>
      <c r="P299" s="198">
        <f>O299*H299</f>
        <v>0</v>
      </c>
      <c r="Q299" s="198">
        <v>0.00013999999999999999</v>
      </c>
      <c r="R299" s="198">
        <f>Q299*H299</f>
        <v>0.013610939999999999</v>
      </c>
      <c r="S299" s="198">
        <v>0</v>
      </c>
      <c r="T299" s="199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00" t="s">
        <v>401</v>
      </c>
      <c r="AT299" s="200" t="s">
        <v>276</v>
      </c>
      <c r="AU299" s="200" t="s">
        <v>91</v>
      </c>
      <c r="AY299" s="19" t="s">
        <v>205</v>
      </c>
      <c r="BE299" s="201">
        <f>IF(N299="základná",J299,0)</f>
        <v>0</v>
      </c>
      <c r="BF299" s="201">
        <f>IF(N299="znížená",J299,0)</f>
        <v>0</v>
      </c>
      <c r="BG299" s="201">
        <f>IF(N299="zákl. prenesená",J299,0)</f>
        <v>0</v>
      </c>
      <c r="BH299" s="201">
        <f>IF(N299="zníž. prenesená",J299,0)</f>
        <v>0</v>
      </c>
      <c r="BI299" s="201">
        <f>IF(N299="nulová",J299,0)</f>
        <v>0</v>
      </c>
      <c r="BJ299" s="19" t="s">
        <v>91</v>
      </c>
      <c r="BK299" s="202">
        <f>ROUND(I299*H299,3)</f>
        <v>0</v>
      </c>
      <c r="BL299" s="19" t="s">
        <v>299</v>
      </c>
      <c r="BM299" s="200" t="s">
        <v>3420</v>
      </c>
    </row>
    <row r="300" s="14" customFormat="1">
      <c r="A300" s="14"/>
      <c r="B300" s="211"/>
      <c r="C300" s="14"/>
      <c r="D300" s="204" t="s">
        <v>213</v>
      </c>
      <c r="E300" s="14"/>
      <c r="F300" s="213" t="s">
        <v>3421</v>
      </c>
      <c r="G300" s="14"/>
      <c r="H300" s="214">
        <v>97.221000000000004</v>
      </c>
      <c r="I300" s="215"/>
      <c r="J300" s="14"/>
      <c r="K300" s="14"/>
      <c r="L300" s="211"/>
      <c r="M300" s="216"/>
      <c r="N300" s="217"/>
      <c r="O300" s="217"/>
      <c r="P300" s="217"/>
      <c r="Q300" s="217"/>
      <c r="R300" s="217"/>
      <c r="S300" s="217"/>
      <c r="T300" s="21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12" t="s">
        <v>213</v>
      </c>
      <c r="AU300" s="212" t="s">
        <v>91</v>
      </c>
      <c r="AV300" s="14" t="s">
        <v>91</v>
      </c>
      <c r="AW300" s="14" t="s">
        <v>3</v>
      </c>
      <c r="AX300" s="14" t="s">
        <v>87</v>
      </c>
      <c r="AY300" s="212" t="s">
        <v>205</v>
      </c>
    </row>
    <row r="301" s="2" customFormat="1" ht="33" customHeight="1">
      <c r="A301" s="38"/>
      <c r="B301" s="188"/>
      <c r="C301" s="189" t="s">
        <v>533</v>
      </c>
      <c r="D301" s="189" t="s">
        <v>207</v>
      </c>
      <c r="E301" s="190" t="s">
        <v>3422</v>
      </c>
      <c r="F301" s="191" t="s">
        <v>3423</v>
      </c>
      <c r="G301" s="192" t="s">
        <v>265</v>
      </c>
      <c r="H301" s="193">
        <v>84.540000000000006</v>
      </c>
      <c r="I301" s="194"/>
      <c r="J301" s="193">
        <f>ROUND(I301*H301,3)</f>
        <v>0</v>
      </c>
      <c r="K301" s="195"/>
      <c r="L301" s="39"/>
      <c r="M301" s="196" t="s">
        <v>1</v>
      </c>
      <c r="N301" s="197" t="s">
        <v>46</v>
      </c>
      <c r="O301" s="82"/>
      <c r="P301" s="198">
        <f>O301*H301</f>
        <v>0</v>
      </c>
      <c r="Q301" s="198">
        <v>0</v>
      </c>
      <c r="R301" s="198">
        <f>Q301*H301</f>
        <v>0</v>
      </c>
      <c r="S301" s="198">
        <v>0</v>
      </c>
      <c r="T301" s="199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00" t="s">
        <v>299</v>
      </c>
      <c r="AT301" s="200" t="s">
        <v>207</v>
      </c>
      <c r="AU301" s="200" t="s">
        <v>91</v>
      </c>
      <c r="AY301" s="19" t="s">
        <v>205</v>
      </c>
      <c r="BE301" s="201">
        <f>IF(N301="základná",J301,0)</f>
        <v>0</v>
      </c>
      <c r="BF301" s="201">
        <f>IF(N301="znížená",J301,0)</f>
        <v>0</v>
      </c>
      <c r="BG301" s="201">
        <f>IF(N301="zákl. prenesená",J301,0)</f>
        <v>0</v>
      </c>
      <c r="BH301" s="201">
        <f>IF(N301="zníž. prenesená",J301,0)</f>
        <v>0</v>
      </c>
      <c r="BI301" s="201">
        <f>IF(N301="nulová",J301,0)</f>
        <v>0</v>
      </c>
      <c r="BJ301" s="19" t="s">
        <v>91</v>
      </c>
      <c r="BK301" s="202">
        <f>ROUND(I301*H301,3)</f>
        <v>0</v>
      </c>
      <c r="BL301" s="19" t="s">
        <v>299</v>
      </c>
      <c r="BM301" s="200" t="s">
        <v>3424</v>
      </c>
    </row>
    <row r="302" s="14" customFormat="1">
      <c r="A302" s="14"/>
      <c r="B302" s="211"/>
      <c r="C302" s="14"/>
      <c r="D302" s="204" t="s">
        <v>213</v>
      </c>
      <c r="E302" s="212" t="s">
        <v>1</v>
      </c>
      <c r="F302" s="213" t="s">
        <v>3320</v>
      </c>
      <c r="G302" s="14"/>
      <c r="H302" s="214">
        <v>60.039999999999999</v>
      </c>
      <c r="I302" s="215"/>
      <c r="J302" s="14"/>
      <c r="K302" s="14"/>
      <c r="L302" s="211"/>
      <c r="M302" s="216"/>
      <c r="N302" s="217"/>
      <c r="O302" s="217"/>
      <c r="P302" s="217"/>
      <c r="Q302" s="217"/>
      <c r="R302" s="217"/>
      <c r="S302" s="217"/>
      <c r="T302" s="21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12" t="s">
        <v>213</v>
      </c>
      <c r="AU302" s="212" t="s">
        <v>91</v>
      </c>
      <c r="AV302" s="14" t="s">
        <v>91</v>
      </c>
      <c r="AW302" s="14" t="s">
        <v>33</v>
      </c>
      <c r="AX302" s="14" t="s">
        <v>80</v>
      </c>
      <c r="AY302" s="212" t="s">
        <v>205</v>
      </c>
    </row>
    <row r="303" s="14" customFormat="1">
      <c r="A303" s="14"/>
      <c r="B303" s="211"/>
      <c r="C303" s="14"/>
      <c r="D303" s="204" t="s">
        <v>213</v>
      </c>
      <c r="E303" s="212" t="s">
        <v>1</v>
      </c>
      <c r="F303" s="213" t="s">
        <v>3337</v>
      </c>
      <c r="G303" s="14"/>
      <c r="H303" s="214">
        <v>24.5</v>
      </c>
      <c r="I303" s="215"/>
      <c r="J303" s="14"/>
      <c r="K303" s="14"/>
      <c r="L303" s="211"/>
      <c r="M303" s="216"/>
      <c r="N303" s="217"/>
      <c r="O303" s="217"/>
      <c r="P303" s="217"/>
      <c r="Q303" s="217"/>
      <c r="R303" s="217"/>
      <c r="S303" s="217"/>
      <c r="T303" s="21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12" t="s">
        <v>213</v>
      </c>
      <c r="AU303" s="212" t="s">
        <v>91</v>
      </c>
      <c r="AV303" s="14" t="s">
        <v>91</v>
      </c>
      <c r="AW303" s="14" t="s">
        <v>33</v>
      </c>
      <c r="AX303" s="14" t="s">
        <v>80</v>
      </c>
      <c r="AY303" s="212" t="s">
        <v>205</v>
      </c>
    </row>
    <row r="304" s="15" customFormat="1">
      <c r="A304" s="15"/>
      <c r="B304" s="219"/>
      <c r="C304" s="15"/>
      <c r="D304" s="204" t="s">
        <v>213</v>
      </c>
      <c r="E304" s="220" t="s">
        <v>1</v>
      </c>
      <c r="F304" s="221" t="s">
        <v>216</v>
      </c>
      <c r="G304" s="15"/>
      <c r="H304" s="222">
        <v>84.539999999999992</v>
      </c>
      <c r="I304" s="223"/>
      <c r="J304" s="15"/>
      <c r="K304" s="15"/>
      <c r="L304" s="219"/>
      <c r="M304" s="224"/>
      <c r="N304" s="225"/>
      <c r="O304" s="225"/>
      <c r="P304" s="225"/>
      <c r="Q304" s="225"/>
      <c r="R304" s="225"/>
      <c r="S304" s="225"/>
      <c r="T304" s="22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20" t="s">
        <v>213</v>
      </c>
      <c r="AU304" s="220" t="s">
        <v>91</v>
      </c>
      <c r="AV304" s="15" t="s">
        <v>211</v>
      </c>
      <c r="AW304" s="15" t="s">
        <v>33</v>
      </c>
      <c r="AX304" s="15" t="s">
        <v>87</v>
      </c>
      <c r="AY304" s="220" t="s">
        <v>205</v>
      </c>
    </row>
    <row r="305" s="2" customFormat="1" ht="24.15" customHeight="1">
      <c r="A305" s="38"/>
      <c r="B305" s="188"/>
      <c r="C305" s="227" t="s">
        <v>537</v>
      </c>
      <c r="D305" s="227" t="s">
        <v>276</v>
      </c>
      <c r="E305" s="228" t="s">
        <v>3425</v>
      </c>
      <c r="F305" s="229" t="s">
        <v>3426</v>
      </c>
      <c r="G305" s="230" t="s">
        <v>265</v>
      </c>
      <c r="H305" s="231">
        <v>97.221000000000004</v>
      </c>
      <c r="I305" s="232"/>
      <c r="J305" s="231">
        <f>ROUND(I305*H305,3)</f>
        <v>0</v>
      </c>
      <c r="K305" s="233"/>
      <c r="L305" s="234"/>
      <c r="M305" s="235" t="s">
        <v>1</v>
      </c>
      <c r="N305" s="236" t="s">
        <v>46</v>
      </c>
      <c r="O305" s="82"/>
      <c r="P305" s="198">
        <f>O305*H305</f>
        <v>0</v>
      </c>
      <c r="Q305" s="198">
        <v>0.0023</v>
      </c>
      <c r="R305" s="198">
        <f>Q305*H305</f>
        <v>0.22360830000000001</v>
      </c>
      <c r="S305" s="198">
        <v>0</v>
      </c>
      <c r="T305" s="199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00" t="s">
        <v>401</v>
      </c>
      <c r="AT305" s="200" t="s">
        <v>276</v>
      </c>
      <c r="AU305" s="200" t="s">
        <v>91</v>
      </c>
      <c r="AY305" s="19" t="s">
        <v>205</v>
      </c>
      <c r="BE305" s="201">
        <f>IF(N305="základná",J305,0)</f>
        <v>0</v>
      </c>
      <c r="BF305" s="201">
        <f>IF(N305="znížená",J305,0)</f>
        <v>0</v>
      </c>
      <c r="BG305" s="201">
        <f>IF(N305="zákl. prenesená",J305,0)</f>
        <v>0</v>
      </c>
      <c r="BH305" s="201">
        <f>IF(N305="zníž. prenesená",J305,0)</f>
        <v>0</v>
      </c>
      <c r="BI305" s="201">
        <f>IF(N305="nulová",J305,0)</f>
        <v>0</v>
      </c>
      <c r="BJ305" s="19" t="s">
        <v>91</v>
      </c>
      <c r="BK305" s="202">
        <f>ROUND(I305*H305,3)</f>
        <v>0</v>
      </c>
      <c r="BL305" s="19" t="s">
        <v>299</v>
      </c>
      <c r="BM305" s="200" t="s">
        <v>3427</v>
      </c>
    </row>
    <row r="306" s="14" customFormat="1">
      <c r="A306" s="14"/>
      <c r="B306" s="211"/>
      <c r="C306" s="14"/>
      <c r="D306" s="204" t="s">
        <v>213</v>
      </c>
      <c r="E306" s="14"/>
      <c r="F306" s="213" t="s">
        <v>3421</v>
      </c>
      <c r="G306" s="14"/>
      <c r="H306" s="214">
        <v>97.221000000000004</v>
      </c>
      <c r="I306" s="215"/>
      <c r="J306" s="14"/>
      <c r="K306" s="14"/>
      <c r="L306" s="211"/>
      <c r="M306" s="216"/>
      <c r="N306" s="217"/>
      <c r="O306" s="217"/>
      <c r="P306" s="217"/>
      <c r="Q306" s="217"/>
      <c r="R306" s="217"/>
      <c r="S306" s="217"/>
      <c r="T306" s="21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12" t="s">
        <v>213</v>
      </c>
      <c r="AU306" s="212" t="s">
        <v>91</v>
      </c>
      <c r="AV306" s="14" t="s">
        <v>91</v>
      </c>
      <c r="AW306" s="14" t="s">
        <v>3</v>
      </c>
      <c r="AX306" s="14" t="s">
        <v>87</v>
      </c>
      <c r="AY306" s="212" t="s">
        <v>205</v>
      </c>
    </row>
    <row r="307" s="2" customFormat="1" ht="24.15" customHeight="1">
      <c r="A307" s="38"/>
      <c r="B307" s="188"/>
      <c r="C307" s="189" t="s">
        <v>541</v>
      </c>
      <c r="D307" s="189" t="s">
        <v>207</v>
      </c>
      <c r="E307" s="190" t="s">
        <v>3428</v>
      </c>
      <c r="F307" s="191" t="s">
        <v>3429</v>
      </c>
      <c r="G307" s="192" t="s">
        <v>265</v>
      </c>
      <c r="H307" s="193">
        <v>169.08000000000001</v>
      </c>
      <c r="I307" s="194"/>
      <c r="J307" s="193">
        <f>ROUND(I307*H307,3)</f>
        <v>0</v>
      </c>
      <c r="K307" s="195"/>
      <c r="L307" s="39"/>
      <c r="M307" s="196" t="s">
        <v>1</v>
      </c>
      <c r="N307" s="197" t="s">
        <v>46</v>
      </c>
      <c r="O307" s="82"/>
      <c r="P307" s="198">
        <f>O307*H307</f>
        <v>0</v>
      </c>
      <c r="Q307" s="198">
        <v>0</v>
      </c>
      <c r="R307" s="198">
        <f>Q307*H307</f>
        <v>0</v>
      </c>
      <c r="S307" s="198">
        <v>0</v>
      </c>
      <c r="T307" s="199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00" t="s">
        <v>299</v>
      </c>
      <c r="AT307" s="200" t="s">
        <v>207</v>
      </c>
      <c r="AU307" s="200" t="s">
        <v>91</v>
      </c>
      <c r="AY307" s="19" t="s">
        <v>205</v>
      </c>
      <c r="BE307" s="201">
        <f>IF(N307="základná",J307,0)</f>
        <v>0</v>
      </c>
      <c r="BF307" s="201">
        <f>IF(N307="znížená",J307,0)</f>
        <v>0</v>
      </c>
      <c r="BG307" s="201">
        <f>IF(N307="zákl. prenesená",J307,0)</f>
        <v>0</v>
      </c>
      <c r="BH307" s="201">
        <f>IF(N307="zníž. prenesená",J307,0)</f>
        <v>0</v>
      </c>
      <c r="BI307" s="201">
        <f>IF(N307="nulová",J307,0)</f>
        <v>0</v>
      </c>
      <c r="BJ307" s="19" t="s">
        <v>91</v>
      </c>
      <c r="BK307" s="202">
        <f>ROUND(I307*H307,3)</f>
        <v>0</v>
      </c>
      <c r="BL307" s="19" t="s">
        <v>299</v>
      </c>
      <c r="BM307" s="200" t="s">
        <v>3430</v>
      </c>
    </row>
    <row r="308" s="14" customFormat="1">
      <c r="A308" s="14"/>
      <c r="B308" s="211"/>
      <c r="C308" s="14"/>
      <c r="D308" s="204" t="s">
        <v>213</v>
      </c>
      <c r="E308" s="212" t="s">
        <v>1</v>
      </c>
      <c r="F308" s="213" t="s">
        <v>3431</v>
      </c>
      <c r="G308" s="14"/>
      <c r="H308" s="214">
        <v>120.08</v>
      </c>
      <c r="I308" s="215"/>
      <c r="J308" s="14"/>
      <c r="K308" s="14"/>
      <c r="L308" s="211"/>
      <c r="M308" s="216"/>
      <c r="N308" s="217"/>
      <c r="O308" s="217"/>
      <c r="P308" s="217"/>
      <c r="Q308" s="217"/>
      <c r="R308" s="217"/>
      <c r="S308" s="217"/>
      <c r="T308" s="21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12" t="s">
        <v>213</v>
      </c>
      <c r="AU308" s="212" t="s">
        <v>91</v>
      </c>
      <c r="AV308" s="14" t="s">
        <v>91</v>
      </c>
      <c r="AW308" s="14" t="s">
        <v>33</v>
      </c>
      <c r="AX308" s="14" t="s">
        <v>80</v>
      </c>
      <c r="AY308" s="212" t="s">
        <v>205</v>
      </c>
    </row>
    <row r="309" s="14" customFormat="1">
      <c r="A309" s="14"/>
      <c r="B309" s="211"/>
      <c r="C309" s="14"/>
      <c r="D309" s="204" t="s">
        <v>213</v>
      </c>
      <c r="E309" s="212" t="s">
        <v>1</v>
      </c>
      <c r="F309" s="213" t="s">
        <v>3432</v>
      </c>
      <c r="G309" s="14"/>
      <c r="H309" s="214">
        <v>49</v>
      </c>
      <c r="I309" s="215"/>
      <c r="J309" s="14"/>
      <c r="K309" s="14"/>
      <c r="L309" s="211"/>
      <c r="M309" s="216"/>
      <c r="N309" s="217"/>
      <c r="O309" s="217"/>
      <c r="P309" s="217"/>
      <c r="Q309" s="217"/>
      <c r="R309" s="217"/>
      <c r="S309" s="217"/>
      <c r="T309" s="21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2" t="s">
        <v>213</v>
      </c>
      <c r="AU309" s="212" t="s">
        <v>91</v>
      </c>
      <c r="AV309" s="14" t="s">
        <v>91</v>
      </c>
      <c r="AW309" s="14" t="s">
        <v>33</v>
      </c>
      <c r="AX309" s="14" t="s">
        <v>80</v>
      </c>
      <c r="AY309" s="212" t="s">
        <v>205</v>
      </c>
    </row>
    <row r="310" s="15" customFormat="1">
      <c r="A310" s="15"/>
      <c r="B310" s="219"/>
      <c r="C310" s="15"/>
      <c r="D310" s="204" t="s">
        <v>213</v>
      </c>
      <c r="E310" s="220" t="s">
        <v>1</v>
      </c>
      <c r="F310" s="221" t="s">
        <v>216</v>
      </c>
      <c r="G310" s="15"/>
      <c r="H310" s="222">
        <v>169.07999999999998</v>
      </c>
      <c r="I310" s="223"/>
      <c r="J310" s="15"/>
      <c r="K310" s="15"/>
      <c r="L310" s="219"/>
      <c r="M310" s="224"/>
      <c r="N310" s="225"/>
      <c r="O310" s="225"/>
      <c r="P310" s="225"/>
      <c r="Q310" s="225"/>
      <c r="R310" s="225"/>
      <c r="S310" s="225"/>
      <c r="T310" s="22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20" t="s">
        <v>213</v>
      </c>
      <c r="AU310" s="220" t="s">
        <v>91</v>
      </c>
      <c r="AV310" s="15" t="s">
        <v>211</v>
      </c>
      <c r="AW310" s="15" t="s">
        <v>33</v>
      </c>
      <c r="AX310" s="15" t="s">
        <v>87</v>
      </c>
      <c r="AY310" s="220" t="s">
        <v>205</v>
      </c>
    </row>
    <row r="311" s="2" customFormat="1" ht="24.15" customHeight="1">
      <c r="A311" s="38"/>
      <c r="B311" s="188"/>
      <c r="C311" s="227" t="s">
        <v>553</v>
      </c>
      <c r="D311" s="227" t="s">
        <v>276</v>
      </c>
      <c r="E311" s="228" t="s">
        <v>3433</v>
      </c>
      <c r="F311" s="229" t="s">
        <v>3434</v>
      </c>
      <c r="G311" s="230" t="s">
        <v>265</v>
      </c>
      <c r="H311" s="231">
        <v>97.221000000000004</v>
      </c>
      <c r="I311" s="232"/>
      <c r="J311" s="231">
        <f>ROUND(I311*H311,3)</f>
        <v>0</v>
      </c>
      <c r="K311" s="233"/>
      <c r="L311" s="234"/>
      <c r="M311" s="235" t="s">
        <v>1</v>
      </c>
      <c r="N311" s="236" t="s">
        <v>46</v>
      </c>
      <c r="O311" s="82"/>
      <c r="P311" s="198">
        <f>O311*H311</f>
        <v>0</v>
      </c>
      <c r="Q311" s="198">
        <v>0.00029999999999999997</v>
      </c>
      <c r="R311" s="198">
        <f>Q311*H311</f>
        <v>0.029166299999999999</v>
      </c>
      <c r="S311" s="198">
        <v>0</v>
      </c>
      <c r="T311" s="199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0" t="s">
        <v>401</v>
      </c>
      <c r="AT311" s="200" t="s">
        <v>276</v>
      </c>
      <c r="AU311" s="200" t="s">
        <v>91</v>
      </c>
      <c r="AY311" s="19" t="s">
        <v>205</v>
      </c>
      <c r="BE311" s="201">
        <f>IF(N311="základná",J311,0)</f>
        <v>0</v>
      </c>
      <c r="BF311" s="201">
        <f>IF(N311="znížená",J311,0)</f>
        <v>0</v>
      </c>
      <c r="BG311" s="201">
        <f>IF(N311="zákl. prenesená",J311,0)</f>
        <v>0</v>
      </c>
      <c r="BH311" s="201">
        <f>IF(N311="zníž. prenesená",J311,0)</f>
        <v>0</v>
      </c>
      <c r="BI311" s="201">
        <f>IF(N311="nulová",J311,0)</f>
        <v>0</v>
      </c>
      <c r="BJ311" s="19" t="s">
        <v>91</v>
      </c>
      <c r="BK311" s="202">
        <f>ROUND(I311*H311,3)</f>
        <v>0</v>
      </c>
      <c r="BL311" s="19" t="s">
        <v>299</v>
      </c>
      <c r="BM311" s="200" t="s">
        <v>3435</v>
      </c>
    </row>
    <row r="312" s="14" customFormat="1">
      <c r="A312" s="14"/>
      <c r="B312" s="211"/>
      <c r="C312" s="14"/>
      <c r="D312" s="204" t="s">
        <v>213</v>
      </c>
      <c r="E312" s="14"/>
      <c r="F312" s="213" t="s">
        <v>3421</v>
      </c>
      <c r="G312" s="14"/>
      <c r="H312" s="214">
        <v>97.221000000000004</v>
      </c>
      <c r="I312" s="215"/>
      <c r="J312" s="14"/>
      <c r="K312" s="14"/>
      <c r="L312" s="211"/>
      <c r="M312" s="216"/>
      <c r="N312" s="217"/>
      <c r="O312" s="217"/>
      <c r="P312" s="217"/>
      <c r="Q312" s="217"/>
      <c r="R312" s="217"/>
      <c r="S312" s="217"/>
      <c r="T312" s="21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12" t="s">
        <v>213</v>
      </c>
      <c r="AU312" s="212" t="s">
        <v>91</v>
      </c>
      <c r="AV312" s="14" t="s">
        <v>91</v>
      </c>
      <c r="AW312" s="14" t="s">
        <v>3</v>
      </c>
      <c r="AX312" s="14" t="s">
        <v>87</v>
      </c>
      <c r="AY312" s="212" t="s">
        <v>205</v>
      </c>
    </row>
    <row r="313" s="2" customFormat="1" ht="24.15" customHeight="1">
      <c r="A313" s="38"/>
      <c r="B313" s="188"/>
      <c r="C313" s="227" t="s">
        <v>559</v>
      </c>
      <c r="D313" s="227" t="s">
        <v>276</v>
      </c>
      <c r="E313" s="228" t="s">
        <v>3436</v>
      </c>
      <c r="F313" s="229" t="s">
        <v>3437</v>
      </c>
      <c r="G313" s="230" t="s">
        <v>265</v>
      </c>
      <c r="H313" s="231">
        <v>97.221000000000004</v>
      </c>
      <c r="I313" s="232"/>
      <c r="J313" s="231">
        <f>ROUND(I313*H313,3)</f>
        <v>0</v>
      </c>
      <c r="K313" s="233"/>
      <c r="L313" s="234"/>
      <c r="M313" s="235" t="s">
        <v>1</v>
      </c>
      <c r="N313" s="236" t="s">
        <v>46</v>
      </c>
      <c r="O313" s="82"/>
      <c r="P313" s="198">
        <f>O313*H313</f>
        <v>0</v>
      </c>
      <c r="Q313" s="198">
        <v>0.00012</v>
      </c>
      <c r="R313" s="198">
        <f>Q313*H313</f>
        <v>0.011666520000000001</v>
      </c>
      <c r="S313" s="198">
        <v>0</v>
      </c>
      <c r="T313" s="199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00" t="s">
        <v>401</v>
      </c>
      <c r="AT313" s="200" t="s">
        <v>276</v>
      </c>
      <c r="AU313" s="200" t="s">
        <v>91</v>
      </c>
      <c r="AY313" s="19" t="s">
        <v>205</v>
      </c>
      <c r="BE313" s="201">
        <f>IF(N313="základná",J313,0)</f>
        <v>0</v>
      </c>
      <c r="BF313" s="201">
        <f>IF(N313="znížená",J313,0)</f>
        <v>0</v>
      </c>
      <c r="BG313" s="201">
        <f>IF(N313="zákl. prenesená",J313,0)</f>
        <v>0</v>
      </c>
      <c r="BH313" s="201">
        <f>IF(N313="zníž. prenesená",J313,0)</f>
        <v>0</v>
      </c>
      <c r="BI313" s="201">
        <f>IF(N313="nulová",J313,0)</f>
        <v>0</v>
      </c>
      <c r="BJ313" s="19" t="s">
        <v>91</v>
      </c>
      <c r="BK313" s="202">
        <f>ROUND(I313*H313,3)</f>
        <v>0</v>
      </c>
      <c r="BL313" s="19" t="s">
        <v>299</v>
      </c>
      <c r="BM313" s="200" t="s">
        <v>3438</v>
      </c>
    </row>
    <row r="314" s="14" customFormat="1">
      <c r="A314" s="14"/>
      <c r="B314" s="211"/>
      <c r="C314" s="14"/>
      <c r="D314" s="204" t="s">
        <v>213</v>
      </c>
      <c r="E314" s="14"/>
      <c r="F314" s="213" t="s">
        <v>3421</v>
      </c>
      <c r="G314" s="14"/>
      <c r="H314" s="214">
        <v>97.221000000000004</v>
      </c>
      <c r="I314" s="215"/>
      <c r="J314" s="14"/>
      <c r="K314" s="14"/>
      <c r="L314" s="211"/>
      <c r="M314" s="216"/>
      <c r="N314" s="217"/>
      <c r="O314" s="217"/>
      <c r="P314" s="217"/>
      <c r="Q314" s="217"/>
      <c r="R314" s="217"/>
      <c r="S314" s="217"/>
      <c r="T314" s="21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2" t="s">
        <v>213</v>
      </c>
      <c r="AU314" s="212" t="s">
        <v>91</v>
      </c>
      <c r="AV314" s="14" t="s">
        <v>91</v>
      </c>
      <c r="AW314" s="14" t="s">
        <v>3</v>
      </c>
      <c r="AX314" s="14" t="s">
        <v>87</v>
      </c>
      <c r="AY314" s="212" t="s">
        <v>205</v>
      </c>
    </row>
    <row r="315" s="2" customFormat="1" ht="24.15" customHeight="1">
      <c r="A315" s="38"/>
      <c r="B315" s="188"/>
      <c r="C315" s="189" t="s">
        <v>564</v>
      </c>
      <c r="D315" s="189" t="s">
        <v>207</v>
      </c>
      <c r="E315" s="190" t="s">
        <v>3439</v>
      </c>
      <c r="F315" s="191" t="s">
        <v>3440</v>
      </c>
      <c r="G315" s="192" t="s">
        <v>284</v>
      </c>
      <c r="H315" s="193">
        <v>25.100000000000001</v>
      </c>
      <c r="I315" s="194"/>
      <c r="J315" s="193">
        <f>ROUND(I315*H315,3)</f>
        <v>0</v>
      </c>
      <c r="K315" s="195"/>
      <c r="L315" s="39"/>
      <c r="M315" s="196" t="s">
        <v>1</v>
      </c>
      <c r="N315" s="197" t="s">
        <v>46</v>
      </c>
      <c r="O315" s="82"/>
      <c r="P315" s="198">
        <f>O315*H315</f>
        <v>0</v>
      </c>
      <c r="Q315" s="198">
        <v>0.00084999999999999995</v>
      </c>
      <c r="R315" s="198">
        <f>Q315*H315</f>
        <v>0.021335</v>
      </c>
      <c r="S315" s="198">
        <v>0</v>
      </c>
      <c r="T315" s="199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00" t="s">
        <v>299</v>
      </c>
      <c r="AT315" s="200" t="s">
        <v>207</v>
      </c>
      <c r="AU315" s="200" t="s">
        <v>91</v>
      </c>
      <c r="AY315" s="19" t="s">
        <v>205</v>
      </c>
      <c r="BE315" s="201">
        <f>IF(N315="základná",J315,0)</f>
        <v>0</v>
      </c>
      <c r="BF315" s="201">
        <f>IF(N315="znížená",J315,0)</f>
        <v>0</v>
      </c>
      <c r="BG315" s="201">
        <f>IF(N315="zákl. prenesená",J315,0)</f>
        <v>0</v>
      </c>
      <c r="BH315" s="201">
        <f>IF(N315="zníž. prenesená",J315,0)</f>
        <v>0</v>
      </c>
      <c r="BI315" s="201">
        <f>IF(N315="nulová",J315,0)</f>
        <v>0</v>
      </c>
      <c r="BJ315" s="19" t="s">
        <v>91</v>
      </c>
      <c r="BK315" s="202">
        <f>ROUND(I315*H315,3)</f>
        <v>0</v>
      </c>
      <c r="BL315" s="19" t="s">
        <v>299</v>
      </c>
      <c r="BM315" s="200" t="s">
        <v>3441</v>
      </c>
    </row>
    <row r="316" s="14" customFormat="1">
      <c r="A316" s="14"/>
      <c r="B316" s="211"/>
      <c r="C316" s="14"/>
      <c r="D316" s="204" t="s">
        <v>213</v>
      </c>
      <c r="E316" s="212" t="s">
        <v>1</v>
      </c>
      <c r="F316" s="213" t="s">
        <v>3442</v>
      </c>
      <c r="G316" s="14"/>
      <c r="H316" s="214">
        <v>25.100000000000001</v>
      </c>
      <c r="I316" s="215"/>
      <c r="J316" s="14"/>
      <c r="K316" s="14"/>
      <c r="L316" s="211"/>
      <c r="M316" s="216"/>
      <c r="N316" s="217"/>
      <c r="O316" s="217"/>
      <c r="P316" s="217"/>
      <c r="Q316" s="217"/>
      <c r="R316" s="217"/>
      <c r="S316" s="217"/>
      <c r="T316" s="21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12" t="s">
        <v>213</v>
      </c>
      <c r="AU316" s="212" t="s">
        <v>91</v>
      </c>
      <c r="AV316" s="14" t="s">
        <v>91</v>
      </c>
      <c r="AW316" s="14" t="s">
        <v>33</v>
      </c>
      <c r="AX316" s="14" t="s">
        <v>80</v>
      </c>
      <c r="AY316" s="212" t="s">
        <v>205</v>
      </c>
    </row>
    <row r="317" s="15" customFormat="1">
      <c r="A317" s="15"/>
      <c r="B317" s="219"/>
      <c r="C317" s="15"/>
      <c r="D317" s="204" t="s">
        <v>213</v>
      </c>
      <c r="E317" s="220" t="s">
        <v>1</v>
      </c>
      <c r="F317" s="221" t="s">
        <v>216</v>
      </c>
      <c r="G317" s="15"/>
      <c r="H317" s="222">
        <v>25.100000000000001</v>
      </c>
      <c r="I317" s="223"/>
      <c r="J317" s="15"/>
      <c r="K317" s="15"/>
      <c r="L317" s="219"/>
      <c r="M317" s="224"/>
      <c r="N317" s="225"/>
      <c r="O317" s="225"/>
      <c r="P317" s="225"/>
      <c r="Q317" s="225"/>
      <c r="R317" s="225"/>
      <c r="S317" s="225"/>
      <c r="T317" s="22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20" t="s">
        <v>213</v>
      </c>
      <c r="AU317" s="220" t="s">
        <v>91</v>
      </c>
      <c r="AV317" s="15" t="s">
        <v>211</v>
      </c>
      <c r="AW317" s="15" t="s">
        <v>33</v>
      </c>
      <c r="AX317" s="15" t="s">
        <v>87</v>
      </c>
      <c r="AY317" s="220" t="s">
        <v>205</v>
      </c>
    </row>
    <row r="318" s="2" customFormat="1" ht="33" customHeight="1">
      <c r="A318" s="38"/>
      <c r="B318" s="188"/>
      <c r="C318" s="227" t="s">
        <v>570</v>
      </c>
      <c r="D318" s="227" t="s">
        <v>276</v>
      </c>
      <c r="E318" s="228" t="s">
        <v>3443</v>
      </c>
      <c r="F318" s="229" t="s">
        <v>3444</v>
      </c>
      <c r="G318" s="230" t="s">
        <v>284</v>
      </c>
      <c r="H318" s="231">
        <v>25.602</v>
      </c>
      <c r="I318" s="232"/>
      <c r="J318" s="231">
        <f>ROUND(I318*H318,3)</f>
        <v>0</v>
      </c>
      <c r="K318" s="233"/>
      <c r="L318" s="234"/>
      <c r="M318" s="235" t="s">
        <v>1</v>
      </c>
      <c r="N318" s="236" t="s">
        <v>46</v>
      </c>
      <c r="O318" s="82"/>
      <c r="P318" s="198">
        <f>O318*H318</f>
        <v>0</v>
      </c>
      <c r="Q318" s="198">
        <v>0.00042000000000000002</v>
      </c>
      <c r="R318" s="198">
        <f>Q318*H318</f>
        <v>0.010752840000000001</v>
      </c>
      <c r="S318" s="198">
        <v>0</v>
      </c>
      <c r="T318" s="199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00" t="s">
        <v>401</v>
      </c>
      <c r="AT318" s="200" t="s">
        <v>276</v>
      </c>
      <c r="AU318" s="200" t="s">
        <v>91</v>
      </c>
      <c r="AY318" s="19" t="s">
        <v>205</v>
      </c>
      <c r="BE318" s="201">
        <f>IF(N318="základná",J318,0)</f>
        <v>0</v>
      </c>
      <c r="BF318" s="201">
        <f>IF(N318="znížená",J318,0)</f>
        <v>0</v>
      </c>
      <c r="BG318" s="201">
        <f>IF(N318="zákl. prenesená",J318,0)</f>
        <v>0</v>
      </c>
      <c r="BH318" s="201">
        <f>IF(N318="zníž. prenesená",J318,0)</f>
        <v>0</v>
      </c>
      <c r="BI318" s="201">
        <f>IF(N318="nulová",J318,0)</f>
        <v>0</v>
      </c>
      <c r="BJ318" s="19" t="s">
        <v>91</v>
      </c>
      <c r="BK318" s="202">
        <f>ROUND(I318*H318,3)</f>
        <v>0</v>
      </c>
      <c r="BL318" s="19" t="s">
        <v>299</v>
      </c>
      <c r="BM318" s="200" t="s">
        <v>3445</v>
      </c>
    </row>
    <row r="319" s="14" customFormat="1">
      <c r="A319" s="14"/>
      <c r="B319" s="211"/>
      <c r="C319" s="14"/>
      <c r="D319" s="204" t="s">
        <v>213</v>
      </c>
      <c r="E319" s="14"/>
      <c r="F319" s="213" t="s">
        <v>3446</v>
      </c>
      <c r="G319" s="14"/>
      <c r="H319" s="214">
        <v>25.602</v>
      </c>
      <c r="I319" s="215"/>
      <c r="J319" s="14"/>
      <c r="K319" s="14"/>
      <c r="L319" s="211"/>
      <c r="M319" s="216"/>
      <c r="N319" s="217"/>
      <c r="O319" s="217"/>
      <c r="P319" s="217"/>
      <c r="Q319" s="217"/>
      <c r="R319" s="217"/>
      <c r="S319" s="217"/>
      <c r="T319" s="21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12" t="s">
        <v>213</v>
      </c>
      <c r="AU319" s="212" t="s">
        <v>91</v>
      </c>
      <c r="AV319" s="14" t="s">
        <v>91</v>
      </c>
      <c r="AW319" s="14" t="s">
        <v>3</v>
      </c>
      <c r="AX319" s="14" t="s">
        <v>87</v>
      </c>
      <c r="AY319" s="212" t="s">
        <v>205</v>
      </c>
    </row>
    <row r="320" s="2" customFormat="1" ht="24.15" customHeight="1">
      <c r="A320" s="38"/>
      <c r="B320" s="188"/>
      <c r="C320" s="227" t="s">
        <v>574</v>
      </c>
      <c r="D320" s="227" t="s">
        <v>276</v>
      </c>
      <c r="E320" s="228" t="s">
        <v>3447</v>
      </c>
      <c r="F320" s="229" t="s">
        <v>3448</v>
      </c>
      <c r="G320" s="230" t="s">
        <v>348</v>
      </c>
      <c r="H320" s="231">
        <v>10.199999999999999</v>
      </c>
      <c r="I320" s="232"/>
      <c r="J320" s="231">
        <f>ROUND(I320*H320,3)</f>
        <v>0</v>
      </c>
      <c r="K320" s="233"/>
      <c r="L320" s="234"/>
      <c r="M320" s="235" t="s">
        <v>1</v>
      </c>
      <c r="N320" s="236" t="s">
        <v>46</v>
      </c>
      <c r="O320" s="82"/>
      <c r="P320" s="198">
        <f>O320*H320</f>
        <v>0</v>
      </c>
      <c r="Q320" s="198">
        <v>0.00012</v>
      </c>
      <c r="R320" s="198">
        <f>Q320*H320</f>
        <v>0.001224</v>
      </c>
      <c r="S320" s="198">
        <v>0</v>
      </c>
      <c r="T320" s="199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00" t="s">
        <v>401</v>
      </c>
      <c r="AT320" s="200" t="s">
        <v>276</v>
      </c>
      <c r="AU320" s="200" t="s">
        <v>91</v>
      </c>
      <c r="AY320" s="19" t="s">
        <v>205</v>
      </c>
      <c r="BE320" s="201">
        <f>IF(N320="základná",J320,0)</f>
        <v>0</v>
      </c>
      <c r="BF320" s="201">
        <f>IF(N320="znížená",J320,0)</f>
        <v>0</v>
      </c>
      <c r="BG320" s="201">
        <f>IF(N320="zákl. prenesená",J320,0)</f>
        <v>0</v>
      </c>
      <c r="BH320" s="201">
        <f>IF(N320="zníž. prenesená",J320,0)</f>
        <v>0</v>
      </c>
      <c r="BI320" s="201">
        <f>IF(N320="nulová",J320,0)</f>
        <v>0</v>
      </c>
      <c r="BJ320" s="19" t="s">
        <v>91</v>
      </c>
      <c r="BK320" s="202">
        <f>ROUND(I320*H320,3)</f>
        <v>0</v>
      </c>
      <c r="BL320" s="19" t="s">
        <v>299</v>
      </c>
      <c r="BM320" s="200" t="s">
        <v>3449</v>
      </c>
    </row>
    <row r="321" s="14" customFormat="1">
      <c r="A321" s="14"/>
      <c r="B321" s="211"/>
      <c r="C321" s="14"/>
      <c r="D321" s="204" t="s">
        <v>213</v>
      </c>
      <c r="E321" s="14"/>
      <c r="F321" s="213" t="s">
        <v>3450</v>
      </c>
      <c r="G321" s="14"/>
      <c r="H321" s="214">
        <v>10.199999999999999</v>
      </c>
      <c r="I321" s="215"/>
      <c r="J321" s="14"/>
      <c r="K321" s="14"/>
      <c r="L321" s="211"/>
      <c r="M321" s="216"/>
      <c r="N321" s="217"/>
      <c r="O321" s="217"/>
      <c r="P321" s="217"/>
      <c r="Q321" s="217"/>
      <c r="R321" s="217"/>
      <c r="S321" s="217"/>
      <c r="T321" s="21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12" t="s">
        <v>213</v>
      </c>
      <c r="AU321" s="212" t="s">
        <v>91</v>
      </c>
      <c r="AV321" s="14" t="s">
        <v>91</v>
      </c>
      <c r="AW321" s="14" t="s">
        <v>3</v>
      </c>
      <c r="AX321" s="14" t="s">
        <v>87</v>
      </c>
      <c r="AY321" s="212" t="s">
        <v>205</v>
      </c>
    </row>
    <row r="322" s="2" customFormat="1" ht="24.15" customHeight="1">
      <c r="A322" s="38"/>
      <c r="B322" s="188"/>
      <c r="C322" s="189" t="s">
        <v>579</v>
      </c>
      <c r="D322" s="189" t="s">
        <v>207</v>
      </c>
      <c r="E322" s="190" t="s">
        <v>2724</v>
      </c>
      <c r="F322" s="191" t="s">
        <v>2725</v>
      </c>
      <c r="G322" s="192" t="s">
        <v>313</v>
      </c>
      <c r="H322" s="193">
        <v>0.311</v>
      </c>
      <c r="I322" s="194"/>
      <c r="J322" s="193">
        <f>ROUND(I322*H322,3)</f>
        <v>0</v>
      </c>
      <c r="K322" s="195"/>
      <c r="L322" s="39"/>
      <c r="M322" s="196" t="s">
        <v>1</v>
      </c>
      <c r="N322" s="197" t="s">
        <v>46</v>
      </c>
      <c r="O322" s="82"/>
      <c r="P322" s="198">
        <f>O322*H322</f>
        <v>0</v>
      </c>
      <c r="Q322" s="198">
        <v>0</v>
      </c>
      <c r="R322" s="198">
        <f>Q322*H322</f>
        <v>0</v>
      </c>
      <c r="S322" s="198">
        <v>0</v>
      </c>
      <c r="T322" s="199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00" t="s">
        <v>299</v>
      </c>
      <c r="AT322" s="200" t="s">
        <v>207</v>
      </c>
      <c r="AU322" s="200" t="s">
        <v>91</v>
      </c>
      <c r="AY322" s="19" t="s">
        <v>205</v>
      </c>
      <c r="BE322" s="201">
        <f>IF(N322="základná",J322,0)</f>
        <v>0</v>
      </c>
      <c r="BF322" s="201">
        <f>IF(N322="znížená",J322,0)</f>
        <v>0</v>
      </c>
      <c r="BG322" s="201">
        <f>IF(N322="zákl. prenesená",J322,0)</f>
        <v>0</v>
      </c>
      <c r="BH322" s="201">
        <f>IF(N322="zníž. prenesená",J322,0)</f>
        <v>0</v>
      </c>
      <c r="BI322" s="201">
        <f>IF(N322="nulová",J322,0)</f>
        <v>0</v>
      </c>
      <c r="BJ322" s="19" t="s">
        <v>91</v>
      </c>
      <c r="BK322" s="202">
        <f>ROUND(I322*H322,3)</f>
        <v>0</v>
      </c>
      <c r="BL322" s="19" t="s">
        <v>299</v>
      </c>
      <c r="BM322" s="200" t="s">
        <v>3451</v>
      </c>
    </row>
    <row r="323" s="12" customFormat="1" ht="22.8" customHeight="1">
      <c r="A323" s="12"/>
      <c r="B323" s="175"/>
      <c r="C323" s="12"/>
      <c r="D323" s="176" t="s">
        <v>79</v>
      </c>
      <c r="E323" s="186" t="s">
        <v>1465</v>
      </c>
      <c r="F323" s="186" t="s">
        <v>1466</v>
      </c>
      <c r="G323" s="12"/>
      <c r="H323" s="12"/>
      <c r="I323" s="178"/>
      <c r="J323" s="187">
        <f>BK323</f>
        <v>0</v>
      </c>
      <c r="K323" s="12"/>
      <c r="L323" s="175"/>
      <c r="M323" s="180"/>
      <c r="N323" s="181"/>
      <c r="O323" s="181"/>
      <c r="P323" s="182">
        <f>SUM(P324:P327)</f>
        <v>0</v>
      </c>
      <c r="Q323" s="181"/>
      <c r="R323" s="182">
        <f>SUM(R324:R327)</f>
        <v>0.00015000000000000001</v>
      </c>
      <c r="S323" s="181"/>
      <c r="T323" s="183">
        <f>SUM(T324:T327)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76" t="s">
        <v>91</v>
      </c>
      <c r="AT323" s="184" t="s">
        <v>79</v>
      </c>
      <c r="AU323" s="184" t="s">
        <v>87</v>
      </c>
      <c r="AY323" s="176" t="s">
        <v>205</v>
      </c>
      <c r="BK323" s="185">
        <f>SUM(BK324:BK327)</f>
        <v>0</v>
      </c>
    </row>
    <row r="324" s="2" customFormat="1" ht="24.15" customHeight="1">
      <c r="A324" s="38"/>
      <c r="B324" s="188"/>
      <c r="C324" s="189" t="s">
        <v>584</v>
      </c>
      <c r="D324" s="189" t="s">
        <v>207</v>
      </c>
      <c r="E324" s="190" t="s">
        <v>3452</v>
      </c>
      <c r="F324" s="191" t="s">
        <v>3453</v>
      </c>
      <c r="G324" s="192" t="s">
        <v>941</v>
      </c>
      <c r="H324" s="193">
        <v>1</v>
      </c>
      <c r="I324" s="194"/>
      <c r="J324" s="193">
        <f>ROUND(I324*H324,3)</f>
        <v>0</v>
      </c>
      <c r="K324" s="195"/>
      <c r="L324" s="39"/>
      <c r="M324" s="196" t="s">
        <v>1</v>
      </c>
      <c r="N324" s="197" t="s">
        <v>46</v>
      </c>
      <c r="O324" s="82"/>
      <c r="P324" s="198">
        <f>O324*H324</f>
        <v>0</v>
      </c>
      <c r="Q324" s="198">
        <v>5.0000000000000002E-05</v>
      </c>
      <c r="R324" s="198">
        <f>Q324*H324</f>
        <v>5.0000000000000002E-05</v>
      </c>
      <c r="S324" s="198">
        <v>0</v>
      </c>
      <c r="T324" s="19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0" t="s">
        <v>299</v>
      </c>
      <c r="AT324" s="200" t="s">
        <v>207</v>
      </c>
      <c r="AU324" s="200" t="s">
        <v>91</v>
      </c>
      <c r="AY324" s="19" t="s">
        <v>205</v>
      </c>
      <c r="BE324" s="201">
        <f>IF(N324="základná",J324,0)</f>
        <v>0</v>
      </c>
      <c r="BF324" s="201">
        <f>IF(N324="znížená",J324,0)</f>
        <v>0</v>
      </c>
      <c r="BG324" s="201">
        <f>IF(N324="zákl. prenesená",J324,0)</f>
        <v>0</v>
      </c>
      <c r="BH324" s="201">
        <f>IF(N324="zníž. prenesená",J324,0)</f>
        <v>0</v>
      </c>
      <c r="BI324" s="201">
        <f>IF(N324="nulová",J324,0)</f>
        <v>0</v>
      </c>
      <c r="BJ324" s="19" t="s">
        <v>91</v>
      </c>
      <c r="BK324" s="202">
        <f>ROUND(I324*H324,3)</f>
        <v>0</v>
      </c>
      <c r="BL324" s="19" t="s">
        <v>299</v>
      </c>
      <c r="BM324" s="200" t="s">
        <v>3454</v>
      </c>
    </row>
    <row r="325" s="2" customFormat="1" ht="24.15" customHeight="1">
      <c r="A325" s="38"/>
      <c r="B325" s="188"/>
      <c r="C325" s="189" t="s">
        <v>588</v>
      </c>
      <c r="D325" s="189" t="s">
        <v>207</v>
      </c>
      <c r="E325" s="190" t="s">
        <v>3455</v>
      </c>
      <c r="F325" s="191" t="s">
        <v>3456</v>
      </c>
      <c r="G325" s="192" t="s">
        <v>941</v>
      </c>
      <c r="H325" s="193">
        <v>1</v>
      </c>
      <c r="I325" s="194"/>
      <c r="J325" s="193">
        <f>ROUND(I325*H325,3)</f>
        <v>0</v>
      </c>
      <c r="K325" s="195"/>
      <c r="L325" s="39"/>
      <c r="M325" s="196" t="s">
        <v>1</v>
      </c>
      <c r="N325" s="197" t="s">
        <v>46</v>
      </c>
      <c r="O325" s="82"/>
      <c r="P325" s="198">
        <f>O325*H325</f>
        <v>0</v>
      </c>
      <c r="Q325" s="198">
        <v>5.0000000000000002E-05</v>
      </c>
      <c r="R325" s="198">
        <f>Q325*H325</f>
        <v>5.0000000000000002E-05</v>
      </c>
      <c r="S325" s="198">
        <v>0</v>
      </c>
      <c r="T325" s="199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00" t="s">
        <v>299</v>
      </c>
      <c r="AT325" s="200" t="s">
        <v>207</v>
      </c>
      <c r="AU325" s="200" t="s">
        <v>91</v>
      </c>
      <c r="AY325" s="19" t="s">
        <v>205</v>
      </c>
      <c r="BE325" s="201">
        <f>IF(N325="základná",J325,0)</f>
        <v>0</v>
      </c>
      <c r="BF325" s="201">
        <f>IF(N325="znížená",J325,0)</f>
        <v>0</v>
      </c>
      <c r="BG325" s="201">
        <f>IF(N325="zákl. prenesená",J325,0)</f>
        <v>0</v>
      </c>
      <c r="BH325" s="201">
        <f>IF(N325="zníž. prenesená",J325,0)</f>
        <v>0</v>
      </c>
      <c r="BI325" s="201">
        <f>IF(N325="nulová",J325,0)</f>
        <v>0</v>
      </c>
      <c r="BJ325" s="19" t="s">
        <v>91</v>
      </c>
      <c r="BK325" s="202">
        <f>ROUND(I325*H325,3)</f>
        <v>0</v>
      </c>
      <c r="BL325" s="19" t="s">
        <v>299</v>
      </c>
      <c r="BM325" s="200" t="s">
        <v>3457</v>
      </c>
    </row>
    <row r="326" s="2" customFormat="1" ht="24.15" customHeight="1">
      <c r="A326" s="38"/>
      <c r="B326" s="188"/>
      <c r="C326" s="189" t="s">
        <v>594</v>
      </c>
      <c r="D326" s="189" t="s">
        <v>207</v>
      </c>
      <c r="E326" s="190" t="s">
        <v>3458</v>
      </c>
      <c r="F326" s="191" t="s">
        <v>3459</v>
      </c>
      <c r="G326" s="192" t="s">
        <v>941</v>
      </c>
      <c r="H326" s="193">
        <v>1</v>
      </c>
      <c r="I326" s="194"/>
      <c r="J326" s="193">
        <f>ROUND(I326*H326,3)</f>
        <v>0</v>
      </c>
      <c r="K326" s="195"/>
      <c r="L326" s="39"/>
      <c r="M326" s="196" t="s">
        <v>1</v>
      </c>
      <c r="N326" s="197" t="s">
        <v>46</v>
      </c>
      <c r="O326" s="82"/>
      <c r="P326" s="198">
        <f>O326*H326</f>
        <v>0</v>
      </c>
      <c r="Q326" s="198">
        <v>5.0000000000000002E-05</v>
      </c>
      <c r="R326" s="198">
        <f>Q326*H326</f>
        <v>5.0000000000000002E-05</v>
      </c>
      <c r="S326" s="198">
        <v>0</v>
      </c>
      <c r="T326" s="199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00" t="s">
        <v>299</v>
      </c>
      <c r="AT326" s="200" t="s">
        <v>207</v>
      </c>
      <c r="AU326" s="200" t="s">
        <v>91</v>
      </c>
      <c r="AY326" s="19" t="s">
        <v>205</v>
      </c>
      <c r="BE326" s="201">
        <f>IF(N326="základná",J326,0)</f>
        <v>0</v>
      </c>
      <c r="BF326" s="201">
        <f>IF(N326="znížená",J326,0)</f>
        <v>0</v>
      </c>
      <c r="BG326" s="201">
        <f>IF(N326="zákl. prenesená",J326,0)</f>
        <v>0</v>
      </c>
      <c r="BH326" s="201">
        <f>IF(N326="zníž. prenesená",J326,0)</f>
        <v>0</v>
      </c>
      <c r="BI326" s="201">
        <f>IF(N326="nulová",J326,0)</f>
        <v>0</v>
      </c>
      <c r="BJ326" s="19" t="s">
        <v>91</v>
      </c>
      <c r="BK326" s="202">
        <f>ROUND(I326*H326,3)</f>
        <v>0</v>
      </c>
      <c r="BL326" s="19" t="s">
        <v>299</v>
      </c>
      <c r="BM326" s="200" t="s">
        <v>3460</v>
      </c>
    </row>
    <row r="327" s="2" customFormat="1" ht="24.15" customHeight="1">
      <c r="A327" s="38"/>
      <c r="B327" s="188"/>
      <c r="C327" s="189" t="s">
        <v>599</v>
      </c>
      <c r="D327" s="189" t="s">
        <v>207</v>
      </c>
      <c r="E327" s="190" t="s">
        <v>2880</v>
      </c>
      <c r="F327" s="191" t="s">
        <v>2881</v>
      </c>
      <c r="G327" s="192" t="s">
        <v>2882</v>
      </c>
      <c r="H327" s="194"/>
      <c r="I327" s="194"/>
      <c r="J327" s="193">
        <f>ROUND(I327*H327,3)</f>
        <v>0</v>
      </c>
      <c r="K327" s="195"/>
      <c r="L327" s="39"/>
      <c r="M327" s="196" t="s">
        <v>1</v>
      </c>
      <c r="N327" s="197" t="s">
        <v>46</v>
      </c>
      <c r="O327" s="82"/>
      <c r="P327" s="198">
        <f>O327*H327</f>
        <v>0</v>
      </c>
      <c r="Q327" s="198">
        <v>0</v>
      </c>
      <c r="R327" s="198">
        <f>Q327*H327</f>
        <v>0</v>
      </c>
      <c r="S327" s="198">
        <v>0</v>
      </c>
      <c r="T327" s="199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00" t="s">
        <v>299</v>
      </c>
      <c r="AT327" s="200" t="s">
        <v>207</v>
      </c>
      <c r="AU327" s="200" t="s">
        <v>91</v>
      </c>
      <c r="AY327" s="19" t="s">
        <v>205</v>
      </c>
      <c r="BE327" s="201">
        <f>IF(N327="základná",J327,0)</f>
        <v>0</v>
      </c>
      <c r="BF327" s="201">
        <f>IF(N327="znížená",J327,0)</f>
        <v>0</v>
      </c>
      <c r="BG327" s="201">
        <f>IF(N327="zákl. prenesená",J327,0)</f>
        <v>0</v>
      </c>
      <c r="BH327" s="201">
        <f>IF(N327="zníž. prenesená",J327,0)</f>
        <v>0</v>
      </c>
      <c r="BI327" s="201">
        <f>IF(N327="nulová",J327,0)</f>
        <v>0</v>
      </c>
      <c r="BJ327" s="19" t="s">
        <v>91</v>
      </c>
      <c r="BK327" s="202">
        <f>ROUND(I327*H327,3)</f>
        <v>0</v>
      </c>
      <c r="BL327" s="19" t="s">
        <v>299</v>
      </c>
      <c r="BM327" s="200" t="s">
        <v>3461</v>
      </c>
    </row>
    <row r="328" s="12" customFormat="1" ht="25.92" customHeight="1">
      <c r="A328" s="12"/>
      <c r="B328" s="175"/>
      <c r="C328" s="12"/>
      <c r="D328" s="176" t="s">
        <v>79</v>
      </c>
      <c r="E328" s="177" t="s">
        <v>1956</v>
      </c>
      <c r="F328" s="177" t="s">
        <v>1957</v>
      </c>
      <c r="G328" s="12"/>
      <c r="H328" s="12"/>
      <c r="I328" s="178"/>
      <c r="J328" s="179">
        <f>BK328</f>
        <v>0</v>
      </c>
      <c r="K328" s="12"/>
      <c r="L328" s="175"/>
      <c r="M328" s="180"/>
      <c r="N328" s="181"/>
      <c r="O328" s="181"/>
      <c r="P328" s="182">
        <f>P329</f>
        <v>0</v>
      </c>
      <c r="Q328" s="181"/>
      <c r="R328" s="182">
        <f>R329</f>
        <v>0</v>
      </c>
      <c r="S328" s="181"/>
      <c r="T328" s="183">
        <f>T329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6" t="s">
        <v>211</v>
      </c>
      <c r="AT328" s="184" t="s">
        <v>79</v>
      </c>
      <c r="AU328" s="184" t="s">
        <v>80</v>
      </c>
      <c r="AY328" s="176" t="s">
        <v>205</v>
      </c>
      <c r="BK328" s="185">
        <f>BK329</f>
        <v>0</v>
      </c>
    </row>
    <row r="329" s="2" customFormat="1" ht="16.5" customHeight="1">
      <c r="A329" s="38"/>
      <c r="B329" s="188"/>
      <c r="C329" s="189" t="s">
        <v>603</v>
      </c>
      <c r="D329" s="189" t="s">
        <v>207</v>
      </c>
      <c r="E329" s="190" t="s">
        <v>3462</v>
      </c>
      <c r="F329" s="191" t="s">
        <v>3463</v>
      </c>
      <c r="G329" s="192" t="s">
        <v>348</v>
      </c>
      <c r="H329" s="193">
        <v>4</v>
      </c>
      <c r="I329" s="194"/>
      <c r="J329" s="193">
        <f>ROUND(I329*H329,3)</f>
        <v>0</v>
      </c>
      <c r="K329" s="195"/>
      <c r="L329" s="39"/>
      <c r="M329" s="245" t="s">
        <v>1</v>
      </c>
      <c r="N329" s="246" t="s">
        <v>46</v>
      </c>
      <c r="O329" s="247"/>
      <c r="P329" s="248">
        <f>O329*H329</f>
        <v>0</v>
      </c>
      <c r="Q329" s="248">
        <v>0</v>
      </c>
      <c r="R329" s="248">
        <f>Q329*H329</f>
        <v>0</v>
      </c>
      <c r="S329" s="248">
        <v>0</v>
      </c>
      <c r="T329" s="249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00" t="s">
        <v>1960</v>
      </c>
      <c r="AT329" s="200" t="s">
        <v>207</v>
      </c>
      <c r="AU329" s="200" t="s">
        <v>87</v>
      </c>
      <c r="AY329" s="19" t="s">
        <v>205</v>
      </c>
      <c r="BE329" s="201">
        <f>IF(N329="základná",J329,0)</f>
        <v>0</v>
      </c>
      <c r="BF329" s="201">
        <f>IF(N329="znížená",J329,0)</f>
        <v>0</v>
      </c>
      <c r="BG329" s="201">
        <f>IF(N329="zákl. prenesená",J329,0)</f>
        <v>0</v>
      </c>
      <c r="BH329" s="201">
        <f>IF(N329="zníž. prenesená",J329,0)</f>
        <v>0</v>
      </c>
      <c r="BI329" s="201">
        <f>IF(N329="nulová",J329,0)</f>
        <v>0</v>
      </c>
      <c r="BJ329" s="19" t="s">
        <v>91</v>
      </c>
      <c r="BK329" s="202">
        <f>ROUND(I329*H329,3)</f>
        <v>0</v>
      </c>
      <c r="BL329" s="19" t="s">
        <v>1960</v>
      </c>
      <c r="BM329" s="200" t="s">
        <v>3464</v>
      </c>
    </row>
    <row r="330" s="2" customFormat="1" ht="6.96" customHeight="1">
      <c r="A330" s="38"/>
      <c r="B330" s="65"/>
      <c r="C330" s="66"/>
      <c r="D330" s="66"/>
      <c r="E330" s="66"/>
      <c r="F330" s="66"/>
      <c r="G330" s="66"/>
      <c r="H330" s="66"/>
      <c r="I330" s="66"/>
      <c r="J330" s="66"/>
      <c r="K330" s="66"/>
      <c r="L330" s="39"/>
      <c r="M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</row>
  </sheetData>
  <autoFilter ref="C126:K32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161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ROUND(J140,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ROUND((SUM(BE140:BE1354)),  2)</f>
        <v>0</v>
      </c>
      <c r="G33" s="141"/>
      <c r="H33" s="141"/>
      <c r="I33" s="142">
        <v>0.23000000000000001</v>
      </c>
      <c r="J33" s="140">
        <f>ROUND(((SUM(BE140:BE1354))*I33),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ROUND((SUM(BF140:BF1354)),  2)</f>
        <v>0</v>
      </c>
      <c r="G34" s="141"/>
      <c r="H34" s="141"/>
      <c r="I34" s="142">
        <v>0.23000000000000001</v>
      </c>
      <c r="J34" s="140">
        <f>ROUND(((SUM(BF140:BF1354))*I34),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ROUND((SUM(BG140:BG1354)),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ROUND((SUM(BH140:BH1354)),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ROUND((SUM(BI140:BI1354)),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01 - ZARIADENIE PRE SENIOROV 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J140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J141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J142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J177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170</v>
      </c>
      <c r="E100" s="162"/>
      <c r="F100" s="162"/>
      <c r="G100" s="162"/>
      <c r="H100" s="162"/>
      <c r="I100" s="162"/>
      <c r="J100" s="163">
        <f>J220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171</v>
      </c>
      <c r="E101" s="162"/>
      <c r="F101" s="162"/>
      <c r="G101" s="162"/>
      <c r="H101" s="162"/>
      <c r="I101" s="162"/>
      <c r="J101" s="163">
        <f>J363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172</v>
      </c>
      <c r="E102" s="162"/>
      <c r="F102" s="162"/>
      <c r="G102" s="162"/>
      <c r="H102" s="162"/>
      <c r="I102" s="162"/>
      <c r="J102" s="163">
        <f>J456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173</v>
      </c>
      <c r="E103" s="162"/>
      <c r="F103" s="162"/>
      <c r="G103" s="162"/>
      <c r="H103" s="162"/>
      <c r="I103" s="162"/>
      <c r="J103" s="163">
        <f>J776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174</v>
      </c>
      <c r="E104" s="162"/>
      <c r="F104" s="162"/>
      <c r="G104" s="162"/>
      <c r="H104" s="162"/>
      <c r="I104" s="162"/>
      <c r="J104" s="163">
        <f>J798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6"/>
      <c r="C105" s="9"/>
      <c r="D105" s="157" t="s">
        <v>175</v>
      </c>
      <c r="E105" s="158"/>
      <c r="F105" s="158"/>
      <c r="G105" s="158"/>
      <c r="H105" s="158"/>
      <c r="I105" s="158"/>
      <c r="J105" s="159">
        <f>J800</f>
        <v>0</v>
      </c>
      <c r="K105" s="9"/>
      <c r="L105" s="15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60"/>
      <c r="C106" s="10"/>
      <c r="D106" s="161" t="s">
        <v>176</v>
      </c>
      <c r="E106" s="162"/>
      <c r="F106" s="162"/>
      <c r="G106" s="162"/>
      <c r="H106" s="162"/>
      <c r="I106" s="162"/>
      <c r="J106" s="163">
        <f>J801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177</v>
      </c>
      <c r="E107" s="162"/>
      <c r="F107" s="162"/>
      <c r="G107" s="162"/>
      <c r="H107" s="162"/>
      <c r="I107" s="162"/>
      <c r="J107" s="163">
        <f>J833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178</v>
      </c>
      <c r="E108" s="162"/>
      <c r="F108" s="162"/>
      <c r="G108" s="162"/>
      <c r="H108" s="162"/>
      <c r="I108" s="162"/>
      <c r="J108" s="163">
        <f>J882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179</v>
      </c>
      <c r="E109" s="162"/>
      <c r="F109" s="162"/>
      <c r="G109" s="162"/>
      <c r="H109" s="162"/>
      <c r="I109" s="162"/>
      <c r="J109" s="163">
        <f>J986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60"/>
      <c r="C110" s="10"/>
      <c r="D110" s="161" t="s">
        <v>180</v>
      </c>
      <c r="E110" s="162"/>
      <c r="F110" s="162"/>
      <c r="G110" s="162"/>
      <c r="H110" s="162"/>
      <c r="I110" s="162"/>
      <c r="J110" s="163">
        <f>J1005</f>
        <v>0</v>
      </c>
      <c r="K110" s="10"/>
      <c r="L110" s="16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60"/>
      <c r="C111" s="10"/>
      <c r="D111" s="161" t="s">
        <v>181</v>
      </c>
      <c r="E111" s="162"/>
      <c r="F111" s="162"/>
      <c r="G111" s="162"/>
      <c r="H111" s="162"/>
      <c r="I111" s="162"/>
      <c r="J111" s="163">
        <f>J1039</f>
        <v>0</v>
      </c>
      <c r="K111" s="10"/>
      <c r="L111" s="16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60"/>
      <c r="C112" s="10"/>
      <c r="D112" s="161" t="s">
        <v>182</v>
      </c>
      <c r="E112" s="162"/>
      <c r="F112" s="162"/>
      <c r="G112" s="162"/>
      <c r="H112" s="162"/>
      <c r="I112" s="162"/>
      <c r="J112" s="163">
        <f>J1061</f>
        <v>0</v>
      </c>
      <c r="K112" s="10"/>
      <c r="L112" s="16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60"/>
      <c r="C113" s="10"/>
      <c r="D113" s="161" t="s">
        <v>183</v>
      </c>
      <c r="E113" s="162"/>
      <c r="F113" s="162"/>
      <c r="G113" s="162"/>
      <c r="H113" s="162"/>
      <c r="I113" s="162"/>
      <c r="J113" s="163">
        <f>J1151</f>
        <v>0</v>
      </c>
      <c r="K113" s="10"/>
      <c r="L113" s="16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60"/>
      <c r="C114" s="10"/>
      <c r="D114" s="161" t="s">
        <v>184</v>
      </c>
      <c r="E114" s="162"/>
      <c r="F114" s="162"/>
      <c r="G114" s="162"/>
      <c r="H114" s="162"/>
      <c r="I114" s="162"/>
      <c r="J114" s="163">
        <f>J1202</f>
        <v>0</v>
      </c>
      <c r="K114" s="10"/>
      <c r="L114" s="16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60"/>
      <c r="C115" s="10"/>
      <c r="D115" s="161" t="s">
        <v>185</v>
      </c>
      <c r="E115" s="162"/>
      <c r="F115" s="162"/>
      <c r="G115" s="162"/>
      <c r="H115" s="162"/>
      <c r="I115" s="162"/>
      <c r="J115" s="163">
        <f>J1285</f>
        <v>0</v>
      </c>
      <c r="K115" s="10"/>
      <c r="L115" s="16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60"/>
      <c r="C116" s="10"/>
      <c r="D116" s="161" t="s">
        <v>186</v>
      </c>
      <c r="E116" s="162"/>
      <c r="F116" s="162"/>
      <c r="G116" s="162"/>
      <c r="H116" s="162"/>
      <c r="I116" s="162"/>
      <c r="J116" s="163">
        <f>J1310</f>
        <v>0</v>
      </c>
      <c r="K116" s="10"/>
      <c r="L116" s="16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60"/>
      <c r="C117" s="10"/>
      <c r="D117" s="161" t="s">
        <v>187</v>
      </c>
      <c r="E117" s="162"/>
      <c r="F117" s="162"/>
      <c r="G117" s="162"/>
      <c r="H117" s="162"/>
      <c r="I117" s="162"/>
      <c r="J117" s="163">
        <f>J1322</f>
        <v>0</v>
      </c>
      <c r="K117" s="10"/>
      <c r="L117" s="16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60"/>
      <c r="C118" s="10"/>
      <c r="D118" s="161" t="s">
        <v>188</v>
      </c>
      <c r="E118" s="162"/>
      <c r="F118" s="162"/>
      <c r="G118" s="162"/>
      <c r="H118" s="162"/>
      <c r="I118" s="162"/>
      <c r="J118" s="163">
        <f>J1346</f>
        <v>0</v>
      </c>
      <c r="K118" s="10"/>
      <c r="L118" s="16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6"/>
      <c r="C119" s="9"/>
      <c r="D119" s="157" t="s">
        <v>189</v>
      </c>
      <c r="E119" s="158"/>
      <c r="F119" s="158"/>
      <c r="G119" s="158"/>
      <c r="H119" s="158"/>
      <c r="I119" s="158"/>
      <c r="J119" s="159">
        <f>J1352</f>
        <v>0</v>
      </c>
      <c r="K119" s="9"/>
      <c r="L119" s="156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60"/>
      <c r="C120" s="10"/>
      <c r="D120" s="161" t="s">
        <v>190</v>
      </c>
      <c r="E120" s="162"/>
      <c r="F120" s="162"/>
      <c r="G120" s="162"/>
      <c r="H120" s="162"/>
      <c r="I120" s="162"/>
      <c r="J120" s="163">
        <f>J1353</f>
        <v>0</v>
      </c>
      <c r="K120" s="10"/>
      <c r="L120" s="16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6" s="2" customFormat="1" ht="6.96" customHeight="1">
      <c r="A126" s="38"/>
      <c r="B126" s="67"/>
      <c r="C126" s="68"/>
      <c r="D126" s="68"/>
      <c r="E126" s="68"/>
      <c r="F126" s="68"/>
      <c r="G126" s="68"/>
      <c r="H126" s="68"/>
      <c r="I126" s="68"/>
      <c r="J126" s="68"/>
      <c r="K126" s="6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24.96" customHeight="1">
      <c r="A127" s="38"/>
      <c r="B127" s="39"/>
      <c r="C127" s="23" t="s">
        <v>191</v>
      </c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38"/>
      <c r="D128" s="38"/>
      <c r="E128" s="38"/>
      <c r="F128" s="38"/>
      <c r="G128" s="38"/>
      <c r="H128" s="38"/>
      <c r="I128" s="38"/>
      <c r="J128" s="38"/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14</v>
      </c>
      <c r="D129" s="38"/>
      <c r="E129" s="38"/>
      <c r="F129" s="38"/>
      <c r="G129" s="38"/>
      <c r="H129" s="38"/>
      <c r="I129" s="38"/>
      <c r="J129" s="38"/>
      <c r="K129" s="38"/>
      <c r="L129" s="60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6.5" customHeight="1">
      <c r="A130" s="38"/>
      <c r="B130" s="39"/>
      <c r="C130" s="38"/>
      <c r="D130" s="38"/>
      <c r="E130" s="134" t="str">
        <f>E7</f>
        <v>Dve novostavby zariadení pre seniorov Trnkov</v>
      </c>
      <c r="F130" s="32"/>
      <c r="G130" s="32"/>
      <c r="H130" s="32"/>
      <c r="I130" s="38"/>
      <c r="J130" s="38"/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2" customHeight="1">
      <c r="A131" s="38"/>
      <c r="B131" s="39"/>
      <c r="C131" s="32" t="s">
        <v>160</v>
      </c>
      <c r="D131" s="38"/>
      <c r="E131" s="38"/>
      <c r="F131" s="38"/>
      <c r="G131" s="38"/>
      <c r="H131" s="38"/>
      <c r="I131" s="38"/>
      <c r="J131" s="38"/>
      <c r="K131" s="38"/>
      <c r="L131" s="60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6.5" customHeight="1">
      <c r="A132" s="38"/>
      <c r="B132" s="39"/>
      <c r="C132" s="38"/>
      <c r="D132" s="38"/>
      <c r="E132" s="72" t="str">
        <f>E9</f>
        <v>SO 01 - ZARIADENIE PRE SENIOROV A</v>
      </c>
      <c r="F132" s="38"/>
      <c r="G132" s="38"/>
      <c r="H132" s="38"/>
      <c r="I132" s="38"/>
      <c r="J132" s="38"/>
      <c r="K132" s="38"/>
      <c r="L132" s="60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6.96" customHeight="1">
      <c r="A133" s="38"/>
      <c r="B133" s="39"/>
      <c r="C133" s="38"/>
      <c r="D133" s="38"/>
      <c r="E133" s="38"/>
      <c r="F133" s="38"/>
      <c r="G133" s="38"/>
      <c r="H133" s="38"/>
      <c r="I133" s="38"/>
      <c r="J133" s="38"/>
      <c r="K133" s="38"/>
      <c r="L133" s="60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2" customHeight="1">
      <c r="A134" s="38"/>
      <c r="B134" s="39"/>
      <c r="C134" s="32" t="s">
        <v>18</v>
      </c>
      <c r="D134" s="38"/>
      <c r="E134" s="38"/>
      <c r="F134" s="27" t="str">
        <f>F12</f>
        <v xml:space="preserve">k.ú. Trnkov </v>
      </c>
      <c r="G134" s="38"/>
      <c r="H134" s="38"/>
      <c r="I134" s="32" t="s">
        <v>20</v>
      </c>
      <c r="J134" s="74" t="str">
        <f>IF(J12="","",J12)</f>
        <v>13. 9. 2024</v>
      </c>
      <c r="K134" s="38"/>
      <c r="L134" s="60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6.96" customHeight="1">
      <c r="A135" s="38"/>
      <c r="B135" s="39"/>
      <c r="C135" s="38"/>
      <c r="D135" s="38"/>
      <c r="E135" s="38"/>
      <c r="F135" s="38"/>
      <c r="G135" s="38"/>
      <c r="H135" s="38"/>
      <c r="I135" s="38"/>
      <c r="J135" s="38"/>
      <c r="K135" s="38"/>
      <c r="L135" s="60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25.65" customHeight="1">
      <c r="A136" s="38"/>
      <c r="B136" s="39"/>
      <c r="C136" s="32" t="s">
        <v>22</v>
      </c>
      <c r="D136" s="38"/>
      <c r="E136" s="38"/>
      <c r="F136" s="27" t="str">
        <f>E15</f>
        <v>ÚSVIT - ML, n.o.</v>
      </c>
      <c r="G136" s="38"/>
      <c r="H136" s="38"/>
      <c r="I136" s="32" t="s">
        <v>29</v>
      </c>
      <c r="J136" s="36" t="str">
        <f>E21</f>
        <v xml:space="preserve">mkolektiv architektura s.r.o. </v>
      </c>
      <c r="K136" s="38"/>
      <c r="L136" s="60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25.65" customHeight="1">
      <c r="A137" s="38"/>
      <c r="B137" s="39"/>
      <c r="C137" s="32" t="s">
        <v>27</v>
      </c>
      <c r="D137" s="38"/>
      <c r="E137" s="38"/>
      <c r="F137" s="27" t="str">
        <f>IF(E18="","",E18)</f>
        <v>Vyplň údaj</v>
      </c>
      <c r="G137" s="38"/>
      <c r="H137" s="38"/>
      <c r="I137" s="32" t="s">
        <v>35</v>
      </c>
      <c r="J137" s="36" t="str">
        <f>E24</f>
        <v>RF Management, s.r.o.</v>
      </c>
      <c r="K137" s="38"/>
      <c r="L137" s="60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0.32" customHeight="1">
      <c r="A138" s="38"/>
      <c r="B138" s="39"/>
      <c r="C138" s="38"/>
      <c r="D138" s="38"/>
      <c r="E138" s="38"/>
      <c r="F138" s="38"/>
      <c r="G138" s="38"/>
      <c r="H138" s="38"/>
      <c r="I138" s="38"/>
      <c r="J138" s="38"/>
      <c r="K138" s="38"/>
      <c r="L138" s="60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11" customFormat="1" ht="29.28" customHeight="1">
      <c r="A139" s="164"/>
      <c r="B139" s="165"/>
      <c r="C139" s="166" t="s">
        <v>192</v>
      </c>
      <c r="D139" s="167" t="s">
        <v>65</v>
      </c>
      <c r="E139" s="167" t="s">
        <v>61</v>
      </c>
      <c r="F139" s="167" t="s">
        <v>62</v>
      </c>
      <c r="G139" s="167" t="s">
        <v>193</v>
      </c>
      <c r="H139" s="167" t="s">
        <v>194</v>
      </c>
      <c r="I139" s="167" t="s">
        <v>195</v>
      </c>
      <c r="J139" s="168" t="s">
        <v>164</v>
      </c>
      <c r="K139" s="169" t="s">
        <v>196</v>
      </c>
      <c r="L139" s="170"/>
      <c r="M139" s="91" t="s">
        <v>1</v>
      </c>
      <c r="N139" s="92" t="s">
        <v>44</v>
      </c>
      <c r="O139" s="92" t="s">
        <v>197</v>
      </c>
      <c r="P139" s="92" t="s">
        <v>198</v>
      </c>
      <c r="Q139" s="92" t="s">
        <v>199</v>
      </c>
      <c r="R139" s="92" t="s">
        <v>200</v>
      </c>
      <c r="S139" s="92" t="s">
        <v>201</v>
      </c>
      <c r="T139" s="93" t="s">
        <v>202</v>
      </c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</row>
    <row r="140" s="2" customFormat="1" ht="22.8" customHeight="1">
      <c r="A140" s="38"/>
      <c r="B140" s="39"/>
      <c r="C140" s="98" t="s">
        <v>165</v>
      </c>
      <c r="D140" s="38"/>
      <c r="E140" s="38"/>
      <c r="F140" s="38"/>
      <c r="G140" s="38"/>
      <c r="H140" s="38"/>
      <c r="I140" s="38"/>
      <c r="J140" s="171">
        <f>BK140</f>
        <v>0</v>
      </c>
      <c r="K140" s="38"/>
      <c r="L140" s="39"/>
      <c r="M140" s="94"/>
      <c r="N140" s="78"/>
      <c r="O140" s="95"/>
      <c r="P140" s="172">
        <f>P141+P800+P1352</f>
        <v>0</v>
      </c>
      <c r="Q140" s="95"/>
      <c r="R140" s="172">
        <f>R141+R800+R1352</f>
        <v>1388.0695753318</v>
      </c>
      <c r="S140" s="95"/>
      <c r="T140" s="173">
        <f>T141+T800+T1352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79</v>
      </c>
      <c r="AU140" s="19" t="s">
        <v>166</v>
      </c>
      <c r="BK140" s="174">
        <f>BK141+BK800+BK1352</f>
        <v>0</v>
      </c>
    </row>
    <row r="141" s="12" customFormat="1" ht="25.92" customHeight="1">
      <c r="A141" s="12"/>
      <c r="B141" s="175"/>
      <c r="C141" s="12"/>
      <c r="D141" s="176" t="s">
        <v>79</v>
      </c>
      <c r="E141" s="177" t="s">
        <v>203</v>
      </c>
      <c r="F141" s="177" t="s">
        <v>204</v>
      </c>
      <c r="G141" s="12"/>
      <c r="H141" s="12"/>
      <c r="I141" s="178"/>
      <c r="J141" s="179">
        <f>BK141</f>
        <v>0</v>
      </c>
      <c r="K141" s="12"/>
      <c r="L141" s="175"/>
      <c r="M141" s="180"/>
      <c r="N141" s="181"/>
      <c r="O141" s="181"/>
      <c r="P141" s="182">
        <f>P142+P177+P220+P363+P456+P776+P798</f>
        <v>0</v>
      </c>
      <c r="Q141" s="181"/>
      <c r="R141" s="182">
        <f>R142+R177+R220+R363+R456+R776+R798</f>
        <v>1317.7034921318</v>
      </c>
      <c r="S141" s="181"/>
      <c r="T141" s="183">
        <f>T142+T177+T220+T363+T456+T776+T798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6" t="s">
        <v>87</v>
      </c>
      <c r="AT141" s="184" t="s">
        <v>79</v>
      </c>
      <c r="AU141" s="184" t="s">
        <v>80</v>
      </c>
      <c r="AY141" s="176" t="s">
        <v>205</v>
      </c>
      <c r="BK141" s="185">
        <f>BK142+BK177+BK220+BK363+BK456+BK776+BK798</f>
        <v>0</v>
      </c>
    </row>
    <row r="142" s="12" customFormat="1" ht="22.8" customHeight="1">
      <c r="A142" s="12"/>
      <c r="B142" s="175"/>
      <c r="C142" s="12"/>
      <c r="D142" s="176" t="s">
        <v>79</v>
      </c>
      <c r="E142" s="186" t="s">
        <v>87</v>
      </c>
      <c r="F142" s="186" t="s">
        <v>206</v>
      </c>
      <c r="G142" s="12"/>
      <c r="H142" s="12"/>
      <c r="I142" s="178"/>
      <c r="J142" s="187">
        <f>BK142</f>
        <v>0</v>
      </c>
      <c r="K142" s="12"/>
      <c r="L142" s="175"/>
      <c r="M142" s="180"/>
      <c r="N142" s="181"/>
      <c r="O142" s="181"/>
      <c r="P142" s="182">
        <f>SUM(P143:P176)</f>
        <v>0</v>
      </c>
      <c r="Q142" s="181"/>
      <c r="R142" s="182">
        <f>SUM(R143:R176)</f>
        <v>0</v>
      </c>
      <c r="S142" s="181"/>
      <c r="T142" s="183">
        <f>SUM(T143:T176)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6" t="s">
        <v>87</v>
      </c>
      <c r="AT142" s="184" t="s">
        <v>79</v>
      </c>
      <c r="AU142" s="184" t="s">
        <v>87</v>
      </c>
      <c r="AY142" s="176" t="s">
        <v>205</v>
      </c>
      <c r="BK142" s="185">
        <f>SUM(BK143:BK176)</f>
        <v>0</v>
      </c>
    </row>
    <row r="143" s="2" customFormat="1" ht="24.15" customHeight="1">
      <c r="A143" s="38"/>
      <c r="B143" s="188"/>
      <c r="C143" s="189" t="s">
        <v>87</v>
      </c>
      <c r="D143" s="189" t="s">
        <v>207</v>
      </c>
      <c r="E143" s="190" t="s">
        <v>208</v>
      </c>
      <c r="F143" s="191" t="s">
        <v>209</v>
      </c>
      <c r="G143" s="192" t="s">
        <v>210</v>
      </c>
      <c r="H143" s="193">
        <v>44.396999999999998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212</v>
      </c>
    </row>
    <row r="144" s="13" customFormat="1">
      <c r="A144" s="13"/>
      <c r="B144" s="203"/>
      <c r="C144" s="13"/>
      <c r="D144" s="204" t="s">
        <v>213</v>
      </c>
      <c r="E144" s="205" t="s">
        <v>1</v>
      </c>
      <c r="F144" s="206" t="s">
        <v>214</v>
      </c>
      <c r="G144" s="13"/>
      <c r="H144" s="205" t="s">
        <v>1</v>
      </c>
      <c r="I144" s="207"/>
      <c r="J144" s="13"/>
      <c r="K144" s="13"/>
      <c r="L144" s="203"/>
      <c r="M144" s="208"/>
      <c r="N144" s="209"/>
      <c r="O144" s="209"/>
      <c r="P144" s="209"/>
      <c r="Q144" s="209"/>
      <c r="R144" s="209"/>
      <c r="S144" s="209"/>
      <c r="T144" s="21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5" t="s">
        <v>213</v>
      </c>
      <c r="AU144" s="205" t="s">
        <v>91</v>
      </c>
      <c r="AV144" s="13" t="s">
        <v>87</v>
      </c>
      <c r="AW144" s="13" t="s">
        <v>33</v>
      </c>
      <c r="AX144" s="13" t="s">
        <v>80</v>
      </c>
      <c r="AY144" s="205" t="s">
        <v>205</v>
      </c>
    </row>
    <row r="145" s="14" customFormat="1">
      <c r="A145" s="14"/>
      <c r="B145" s="211"/>
      <c r="C145" s="14"/>
      <c r="D145" s="204" t="s">
        <v>213</v>
      </c>
      <c r="E145" s="212" t="s">
        <v>1</v>
      </c>
      <c r="F145" s="213" t="s">
        <v>215</v>
      </c>
      <c r="G145" s="14"/>
      <c r="H145" s="214">
        <v>44.396999999999998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33</v>
      </c>
      <c r="AX145" s="14" t="s">
        <v>80</v>
      </c>
      <c r="AY145" s="212" t="s">
        <v>205</v>
      </c>
    </row>
    <row r="146" s="15" customFormat="1">
      <c r="A146" s="15"/>
      <c r="B146" s="219"/>
      <c r="C146" s="15"/>
      <c r="D146" s="204" t="s">
        <v>213</v>
      </c>
      <c r="E146" s="220" t="s">
        <v>1</v>
      </c>
      <c r="F146" s="221" t="s">
        <v>216</v>
      </c>
      <c r="G146" s="15"/>
      <c r="H146" s="222">
        <v>44.396999999999998</v>
      </c>
      <c r="I146" s="223"/>
      <c r="J146" s="15"/>
      <c r="K146" s="15"/>
      <c r="L146" s="219"/>
      <c r="M146" s="224"/>
      <c r="N146" s="225"/>
      <c r="O146" s="225"/>
      <c r="P146" s="225"/>
      <c r="Q146" s="225"/>
      <c r="R146" s="225"/>
      <c r="S146" s="225"/>
      <c r="T146" s="22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0" t="s">
        <v>213</v>
      </c>
      <c r="AU146" s="220" t="s">
        <v>91</v>
      </c>
      <c r="AV146" s="15" t="s">
        <v>211</v>
      </c>
      <c r="AW146" s="15" t="s">
        <v>33</v>
      </c>
      <c r="AX146" s="15" t="s">
        <v>87</v>
      </c>
      <c r="AY146" s="220" t="s">
        <v>205</v>
      </c>
    </row>
    <row r="147" s="2" customFormat="1" ht="24.15" customHeight="1">
      <c r="A147" s="38"/>
      <c r="B147" s="188"/>
      <c r="C147" s="189" t="s">
        <v>91</v>
      </c>
      <c r="D147" s="189" t="s">
        <v>207</v>
      </c>
      <c r="E147" s="190" t="s">
        <v>217</v>
      </c>
      <c r="F147" s="191" t="s">
        <v>218</v>
      </c>
      <c r="G147" s="192" t="s">
        <v>210</v>
      </c>
      <c r="H147" s="193">
        <v>13.319000000000001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219</v>
      </c>
    </row>
    <row r="148" s="14" customFormat="1">
      <c r="A148" s="14"/>
      <c r="B148" s="211"/>
      <c r="C148" s="14"/>
      <c r="D148" s="204" t="s">
        <v>213</v>
      </c>
      <c r="E148" s="14"/>
      <c r="F148" s="213" t="s">
        <v>220</v>
      </c>
      <c r="G148" s="14"/>
      <c r="H148" s="214">
        <v>13.319000000000001</v>
      </c>
      <c r="I148" s="215"/>
      <c r="J148" s="14"/>
      <c r="K148" s="14"/>
      <c r="L148" s="211"/>
      <c r="M148" s="216"/>
      <c r="N148" s="217"/>
      <c r="O148" s="217"/>
      <c r="P148" s="217"/>
      <c r="Q148" s="217"/>
      <c r="R148" s="217"/>
      <c r="S148" s="217"/>
      <c r="T148" s="21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2" t="s">
        <v>213</v>
      </c>
      <c r="AU148" s="212" t="s">
        <v>91</v>
      </c>
      <c r="AV148" s="14" t="s">
        <v>91</v>
      </c>
      <c r="AW148" s="14" t="s">
        <v>3</v>
      </c>
      <c r="AX148" s="14" t="s">
        <v>87</v>
      </c>
      <c r="AY148" s="212" t="s">
        <v>205</v>
      </c>
    </row>
    <row r="149" s="2" customFormat="1" ht="21.75" customHeight="1">
      <c r="A149" s="38"/>
      <c r="B149" s="188"/>
      <c r="C149" s="189" t="s">
        <v>221</v>
      </c>
      <c r="D149" s="189" t="s">
        <v>207</v>
      </c>
      <c r="E149" s="190" t="s">
        <v>222</v>
      </c>
      <c r="F149" s="191" t="s">
        <v>223</v>
      </c>
      <c r="G149" s="192" t="s">
        <v>210</v>
      </c>
      <c r="H149" s="193">
        <v>9.8810000000000002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46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211</v>
      </c>
      <c r="AT149" s="200" t="s">
        <v>207</v>
      </c>
      <c r="AU149" s="200" t="s">
        <v>91</v>
      </c>
      <c r="AY149" s="19" t="s">
        <v>205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91</v>
      </c>
      <c r="BK149" s="202">
        <f>ROUND(I149*H149,3)</f>
        <v>0</v>
      </c>
      <c r="BL149" s="19" t="s">
        <v>211</v>
      </c>
      <c r="BM149" s="200" t="s">
        <v>224</v>
      </c>
    </row>
    <row r="150" s="13" customFormat="1">
      <c r="A150" s="13"/>
      <c r="B150" s="203"/>
      <c r="C150" s="13"/>
      <c r="D150" s="204" t="s">
        <v>213</v>
      </c>
      <c r="E150" s="205" t="s">
        <v>1</v>
      </c>
      <c r="F150" s="206" t="s">
        <v>225</v>
      </c>
      <c r="G150" s="13"/>
      <c r="H150" s="205" t="s">
        <v>1</v>
      </c>
      <c r="I150" s="207"/>
      <c r="J150" s="13"/>
      <c r="K150" s="13"/>
      <c r="L150" s="203"/>
      <c r="M150" s="208"/>
      <c r="N150" s="209"/>
      <c r="O150" s="209"/>
      <c r="P150" s="209"/>
      <c r="Q150" s="209"/>
      <c r="R150" s="209"/>
      <c r="S150" s="209"/>
      <c r="T150" s="21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5" t="s">
        <v>213</v>
      </c>
      <c r="AU150" s="205" t="s">
        <v>91</v>
      </c>
      <c r="AV150" s="13" t="s">
        <v>87</v>
      </c>
      <c r="AW150" s="13" t="s">
        <v>33</v>
      </c>
      <c r="AX150" s="13" t="s">
        <v>80</v>
      </c>
      <c r="AY150" s="205" t="s">
        <v>205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226</v>
      </c>
      <c r="G151" s="14"/>
      <c r="H151" s="214">
        <v>9.8810000000000002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9.8810000000000002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2" customFormat="1" ht="24.15" customHeight="1">
      <c r="A153" s="38"/>
      <c r="B153" s="188"/>
      <c r="C153" s="189" t="s">
        <v>211</v>
      </c>
      <c r="D153" s="189" t="s">
        <v>207</v>
      </c>
      <c r="E153" s="190" t="s">
        <v>227</v>
      </c>
      <c r="F153" s="191" t="s">
        <v>228</v>
      </c>
      <c r="G153" s="192" t="s">
        <v>210</v>
      </c>
      <c r="H153" s="193">
        <v>2.964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229</v>
      </c>
    </row>
    <row r="154" s="14" customFormat="1">
      <c r="A154" s="14"/>
      <c r="B154" s="211"/>
      <c r="C154" s="14"/>
      <c r="D154" s="204" t="s">
        <v>213</v>
      </c>
      <c r="E154" s="14"/>
      <c r="F154" s="213" t="s">
        <v>230</v>
      </c>
      <c r="G154" s="14"/>
      <c r="H154" s="214">
        <v>2.964</v>
      </c>
      <c r="I154" s="215"/>
      <c r="J154" s="14"/>
      <c r="K154" s="14"/>
      <c r="L154" s="211"/>
      <c r="M154" s="216"/>
      <c r="N154" s="217"/>
      <c r="O154" s="217"/>
      <c r="P154" s="217"/>
      <c r="Q154" s="217"/>
      <c r="R154" s="217"/>
      <c r="S154" s="217"/>
      <c r="T154" s="21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</v>
      </c>
      <c r="AX154" s="14" t="s">
        <v>87</v>
      </c>
      <c r="AY154" s="212" t="s">
        <v>205</v>
      </c>
    </row>
    <row r="155" s="2" customFormat="1" ht="24.15" customHeight="1">
      <c r="A155" s="38"/>
      <c r="B155" s="188"/>
      <c r="C155" s="189" t="s">
        <v>231</v>
      </c>
      <c r="D155" s="189" t="s">
        <v>207</v>
      </c>
      <c r="E155" s="190" t="s">
        <v>232</v>
      </c>
      <c r="F155" s="191" t="s">
        <v>233</v>
      </c>
      <c r="G155" s="192" t="s">
        <v>210</v>
      </c>
      <c r="H155" s="193">
        <v>115.89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234</v>
      </c>
    </row>
    <row r="156" s="13" customFormat="1">
      <c r="A156" s="13"/>
      <c r="B156" s="203"/>
      <c r="C156" s="13"/>
      <c r="D156" s="204" t="s">
        <v>213</v>
      </c>
      <c r="E156" s="205" t="s">
        <v>1</v>
      </c>
      <c r="F156" s="206" t="s">
        <v>235</v>
      </c>
      <c r="G156" s="13"/>
      <c r="H156" s="205" t="s">
        <v>1</v>
      </c>
      <c r="I156" s="207"/>
      <c r="J156" s="13"/>
      <c r="K156" s="13"/>
      <c r="L156" s="203"/>
      <c r="M156" s="208"/>
      <c r="N156" s="209"/>
      <c r="O156" s="209"/>
      <c r="P156" s="209"/>
      <c r="Q156" s="209"/>
      <c r="R156" s="209"/>
      <c r="S156" s="209"/>
      <c r="T156" s="21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5" t="s">
        <v>213</v>
      </c>
      <c r="AU156" s="205" t="s">
        <v>91</v>
      </c>
      <c r="AV156" s="13" t="s">
        <v>87</v>
      </c>
      <c r="AW156" s="13" t="s">
        <v>33</v>
      </c>
      <c r="AX156" s="13" t="s">
        <v>80</v>
      </c>
      <c r="AY156" s="205" t="s">
        <v>205</v>
      </c>
    </row>
    <row r="157" s="13" customFormat="1">
      <c r="A157" s="13"/>
      <c r="B157" s="203"/>
      <c r="C157" s="13"/>
      <c r="D157" s="204" t="s">
        <v>213</v>
      </c>
      <c r="E157" s="205" t="s">
        <v>1</v>
      </c>
      <c r="F157" s="206" t="s">
        <v>236</v>
      </c>
      <c r="G157" s="13"/>
      <c r="H157" s="205" t="s">
        <v>1</v>
      </c>
      <c r="I157" s="207"/>
      <c r="J157" s="13"/>
      <c r="K157" s="13"/>
      <c r="L157" s="203"/>
      <c r="M157" s="208"/>
      <c r="N157" s="209"/>
      <c r="O157" s="209"/>
      <c r="P157" s="209"/>
      <c r="Q157" s="209"/>
      <c r="R157" s="209"/>
      <c r="S157" s="209"/>
      <c r="T157" s="21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5" t="s">
        <v>213</v>
      </c>
      <c r="AU157" s="205" t="s">
        <v>91</v>
      </c>
      <c r="AV157" s="13" t="s">
        <v>87</v>
      </c>
      <c r="AW157" s="13" t="s">
        <v>33</v>
      </c>
      <c r="AX157" s="13" t="s">
        <v>80</v>
      </c>
      <c r="AY157" s="205" t="s">
        <v>205</v>
      </c>
    </row>
    <row r="158" s="14" customFormat="1">
      <c r="A158" s="14"/>
      <c r="B158" s="211"/>
      <c r="C158" s="14"/>
      <c r="D158" s="204" t="s">
        <v>213</v>
      </c>
      <c r="E158" s="212" t="s">
        <v>1</v>
      </c>
      <c r="F158" s="213" t="s">
        <v>237</v>
      </c>
      <c r="G158" s="14"/>
      <c r="H158" s="214">
        <v>41.149000000000001</v>
      </c>
      <c r="I158" s="215"/>
      <c r="J158" s="14"/>
      <c r="K158" s="14"/>
      <c r="L158" s="211"/>
      <c r="M158" s="216"/>
      <c r="N158" s="217"/>
      <c r="O158" s="217"/>
      <c r="P158" s="217"/>
      <c r="Q158" s="217"/>
      <c r="R158" s="217"/>
      <c r="S158" s="217"/>
      <c r="T158" s="21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2" t="s">
        <v>213</v>
      </c>
      <c r="AU158" s="212" t="s">
        <v>91</v>
      </c>
      <c r="AV158" s="14" t="s">
        <v>91</v>
      </c>
      <c r="AW158" s="14" t="s">
        <v>33</v>
      </c>
      <c r="AX158" s="14" t="s">
        <v>80</v>
      </c>
      <c r="AY158" s="212" t="s">
        <v>205</v>
      </c>
    </row>
    <row r="159" s="14" customFormat="1">
      <c r="A159" s="14"/>
      <c r="B159" s="211"/>
      <c r="C159" s="14"/>
      <c r="D159" s="204" t="s">
        <v>213</v>
      </c>
      <c r="E159" s="212" t="s">
        <v>1</v>
      </c>
      <c r="F159" s="213" t="s">
        <v>238</v>
      </c>
      <c r="G159" s="14"/>
      <c r="H159" s="214">
        <v>4.335</v>
      </c>
      <c r="I159" s="215"/>
      <c r="J159" s="14"/>
      <c r="K159" s="14"/>
      <c r="L159" s="211"/>
      <c r="M159" s="216"/>
      <c r="N159" s="217"/>
      <c r="O159" s="217"/>
      <c r="P159" s="217"/>
      <c r="Q159" s="217"/>
      <c r="R159" s="217"/>
      <c r="S159" s="217"/>
      <c r="T159" s="21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2" t="s">
        <v>213</v>
      </c>
      <c r="AU159" s="212" t="s">
        <v>91</v>
      </c>
      <c r="AV159" s="14" t="s">
        <v>91</v>
      </c>
      <c r="AW159" s="14" t="s">
        <v>33</v>
      </c>
      <c r="AX159" s="14" t="s">
        <v>80</v>
      </c>
      <c r="AY159" s="212" t="s">
        <v>205</v>
      </c>
    </row>
    <row r="160" s="14" customFormat="1">
      <c r="A160" s="14"/>
      <c r="B160" s="211"/>
      <c r="C160" s="14"/>
      <c r="D160" s="204" t="s">
        <v>213</v>
      </c>
      <c r="E160" s="212" t="s">
        <v>1</v>
      </c>
      <c r="F160" s="213" t="s">
        <v>239</v>
      </c>
      <c r="G160" s="14"/>
      <c r="H160" s="214">
        <v>0.65300000000000002</v>
      </c>
      <c r="I160" s="215"/>
      <c r="J160" s="14"/>
      <c r="K160" s="14"/>
      <c r="L160" s="211"/>
      <c r="M160" s="216"/>
      <c r="N160" s="217"/>
      <c r="O160" s="217"/>
      <c r="P160" s="217"/>
      <c r="Q160" s="217"/>
      <c r="R160" s="217"/>
      <c r="S160" s="217"/>
      <c r="T160" s="21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2" t="s">
        <v>213</v>
      </c>
      <c r="AU160" s="212" t="s">
        <v>91</v>
      </c>
      <c r="AV160" s="14" t="s">
        <v>91</v>
      </c>
      <c r="AW160" s="14" t="s">
        <v>33</v>
      </c>
      <c r="AX160" s="14" t="s">
        <v>80</v>
      </c>
      <c r="AY160" s="212" t="s">
        <v>205</v>
      </c>
    </row>
    <row r="161" s="13" customFormat="1">
      <c r="A161" s="13"/>
      <c r="B161" s="203"/>
      <c r="C161" s="13"/>
      <c r="D161" s="204" t="s">
        <v>213</v>
      </c>
      <c r="E161" s="205" t="s">
        <v>1</v>
      </c>
      <c r="F161" s="206" t="s">
        <v>240</v>
      </c>
      <c r="G161" s="13"/>
      <c r="H161" s="205" t="s">
        <v>1</v>
      </c>
      <c r="I161" s="207"/>
      <c r="J161" s="13"/>
      <c r="K161" s="13"/>
      <c r="L161" s="203"/>
      <c r="M161" s="208"/>
      <c r="N161" s="209"/>
      <c r="O161" s="209"/>
      <c r="P161" s="209"/>
      <c r="Q161" s="209"/>
      <c r="R161" s="209"/>
      <c r="S161" s="209"/>
      <c r="T161" s="21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5" t="s">
        <v>213</v>
      </c>
      <c r="AU161" s="205" t="s">
        <v>91</v>
      </c>
      <c r="AV161" s="13" t="s">
        <v>87</v>
      </c>
      <c r="AW161" s="13" t="s">
        <v>33</v>
      </c>
      <c r="AX161" s="13" t="s">
        <v>80</v>
      </c>
      <c r="AY161" s="205" t="s">
        <v>205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241</v>
      </c>
      <c r="G162" s="14"/>
      <c r="H162" s="214">
        <v>25.187000000000001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4" customFormat="1">
      <c r="A163" s="14"/>
      <c r="B163" s="211"/>
      <c r="C163" s="14"/>
      <c r="D163" s="204" t="s">
        <v>213</v>
      </c>
      <c r="E163" s="212" t="s">
        <v>1</v>
      </c>
      <c r="F163" s="213" t="s">
        <v>242</v>
      </c>
      <c r="G163" s="14"/>
      <c r="H163" s="214">
        <v>14.680999999999999</v>
      </c>
      <c r="I163" s="215"/>
      <c r="J163" s="14"/>
      <c r="K163" s="14"/>
      <c r="L163" s="211"/>
      <c r="M163" s="216"/>
      <c r="N163" s="217"/>
      <c r="O163" s="217"/>
      <c r="P163" s="217"/>
      <c r="Q163" s="217"/>
      <c r="R163" s="217"/>
      <c r="S163" s="217"/>
      <c r="T163" s="21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2" t="s">
        <v>213</v>
      </c>
      <c r="AU163" s="212" t="s">
        <v>91</v>
      </c>
      <c r="AV163" s="14" t="s">
        <v>91</v>
      </c>
      <c r="AW163" s="14" t="s">
        <v>33</v>
      </c>
      <c r="AX163" s="14" t="s">
        <v>80</v>
      </c>
      <c r="AY163" s="212" t="s">
        <v>205</v>
      </c>
    </row>
    <row r="164" s="14" customFormat="1">
      <c r="A164" s="14"/>
      <c r="B164" s="211"/>
      <c r="C164" s="14"/>
      <c r="D164" s="204" t="s">
        <v>213</v>
      </c>
      <c r="E164" s="212" t="s">
        <v>1</v>
      </c>
      <c r="F164" s="213" t="s">
        <v>243</v>
      </c>
      <c r="G164" s="14"/>
      <c r="H164" s="214">
        <v>29.885000000000002</v>
      </c>
      <c r="I164" s="215"/>
      <c r="J164" s="14"/>
      <c r="K164" s="14"/>
      <c r="L164" s="211"/>
      <c r="M164" s="216"/>
      <c r="N164" s="217"/>
      <c r="O164" s="217"/>
      <c r="P164" s="217"/>
      <c r="Q164" s="217"/>
      <c r="R164" s="217"/>
      <c r="S164" s="217"/>
      <c r="T164" s="21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2" t="s">
        <v>213</v>
      </c>
      <c r="AU164" s="212" t="s">
        <v>91</v>
      </c>
      <c r="AV164" s="14" t="s">
        <v>91</v>
      </c>
      <c r="AW164" s="14" t="s">
        <v>33</v>
      </c>
      <c r="AX164" s="14" t="s">
        <v>80</v>
      </c>
      <c r="AY164" s="212" t="s">
        <v>205</v>
      </c>
    </row>
    <row r="165" s="15" customFormat="1">
      <c r="A165" s="15"/>
      <c r="B165" s="219"/>
      <c r="C165" s="15"/>
      <c r="D165" s="204" t="s">
        <v>213</v>
      </c>
      <c r="E165" s="220" t="s">
        <v>1</v>
      </c>
      <c r="F165" s="221" t="s">
        <v>216</v>
      </c>
      <c r="G165" s="15"/>
      <c r="H165" s="222">
        <v>115.89</v>
      </c>
      <c r="I165" s="223"/>
      <c r="J165" s="15"/>
      <c r="K165" s="15"/>
      <c r="L165" s="219"/>
      <c r="M165" s="224"/>
      <c r="N165" s="225"/>
      <c r="O165" s="225"/>
      <c r="P165" s="225"/>
      <c r="Q165" s="225"/>
      <c r="R165" s="225"/>
      <c r="S165" s="225"/>
      <c r="T165" s="22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20" t="s">
        <v>213</v>
      </c>
      <c r="AU165" s="220" t="s">
        <v>91</v>
      </c>
      <c r="AV165" s="15" t="s">
        <v>211</v>
      </c>
      <c r="AW165" s="15" t="s">
        <v>33</v>
      </c>
      <c r="AX165" s="15" t="s">
        <v>87</v>
      </c>
      <c r="AY165" s="220" t="s">
        <v>205</v>
      </c>
    </row>
    <row r="166" s="2" customFormat="1" ht="37.8" customHeight="1">
      <c r="A166" s="38"/>
      <c r="B166" s="188"/>
      <c r="C166" s="189" t="s">
        <v>244</v>
      </c>
      <c r="D166" s="189" t="s">
        <v>207</v>
      </c>
      <c r="E166" s="190" t="s">
        <v>245</v>
      </c>
      <c r="F166" s="191" t="s">
        <v>246</v>
      </c>
      <c r="G166" s="192" t="s">
        <v>210</v>
      </c>
      <c r="H166" s="193">
        <v>34.767000000000003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247</v>
      </c>
    </row>
    <row r="167" s="14" customFormat="1">
      <c r="A167" s="14"/>
      <c r="B167" s="211"/>
      <c r="C167" s="14"/>
      <c r="D167" s="204" t="s">
        <v>213</v>
      </c>
      <c r="E167" s="14"/>
      <c r="F167" s="213" t="s">
        <v>248</v>
      </c>
      <c r="G167" s="14"/>
      <c r="H167" s="214">
        <v>34.767000000000003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</v>
      </c>
      <c r="AX167" s="14" t="s">
        <v>87</v>
      </c>
      <c r="AY167" s="212" t="s">
        <v>205</v>
      </c>
    </row>
    <row r="168" s="2" customFormat="1" ht="37.8" customHeight="1">
      <c r="A168" s="38"/>
      <c r="B168" s="188"/>
      <c r="C168" s="189" t="s">
        <v>249</v>
      </c>
      <c r="D168" s="189" t="s">
        <v>207</v>
      </c>
      <c r="E168" s="190" t="s">
        <v>250</v>
      </c>
      <c r="F168" s="191" t="s">
        <v>251</v>
      </c>
      <c r="G168" s="192" t="s">
        <v>210</v>
      </c>
      <c r="H168" s="193">
        <v>170.16800000000001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46</v>
      </c>
      <c r="O168" s="8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211</v>
      </c>
      <c r="AT168" s="200" t="s">
        <v>207</v>
      </c>
      <c r="AU168" s="200" t="s">
        <v>91</v>
      </c>
      <c r="AY168" s="19" t="s">
        <v>205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91</v>
      </c>
      <c r="BK168" s="202">
        <f>ROUND(I168*H168,3)</f>
        <v>0</v>
      </c>
      <c r="BL168" s="19" t="s">
        <v>211</v>
      </c>
      <c r="BM168" s="200" t="s">
        <v>252</v>
      </c>
    </row>
    <row r="169" s="14" customFormat="1">
      <c r="A169" s="14"/>
      <c r="B169" s="211"/>
      <c r="C169" s="14"/>
      <c r="D169" s="204" t="s">
        <v>213</v>
      </c>
      <c r="E169" s="212" t="s">
        <v>1</v>
      </c>
      <c r="F169" s="213" t="s">
        <v>253</v>
      </c>
      <c r="G169" s="14"/>
      <c r="H169" s="214">
        <v>170.16800000000001</v>
      </c>
      <c r="I169" s="215"/>
      <c r="J169" s="14"/>
      <c r="K169" s="14"/>
      <c r="L169" s="211"/>
      <c r="M169" s="216"/>
      <c r="N169" s="217"/>
      <c r="O169" s="217"/>
      <c r="P169" s="217"/>
      <c r="Q169" s="217"/>
      <c r="R169" s="217"/>
      <c r="S169" s="217"/>
      <c r="T169" s="21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2" t="s">
        <v>213</v>
      </c>
      <c r="AU169" s="212" t="s">
        <v>91</v>
      </c>
      <c r="AV169" s="14" t="s">
        <v>91</v>
      </c>
      <c r="AW169" s="14" t="s">
        <v>33</v>
      </c>
      <c r="AX169" s="14" t="s">
        <v>80</v>
      </c>
      <c r="AY169" s="212" t="s">
        <v>205</v>
      </c>
    </row>
    <row r="170" s="15" customFormat="1">
      <c r="A170" s="15"/>
      <c r="B170" s="219"/>
      <c r="C170" s="15"/>
      <c r="D170" s="204" t="s">
        <v>213</v>
      </c>
      <c r="E170" s="220" t="s">
        <v>1</v>
      </c>
      <c r="F170" s="221" t="s">
        <v>216</v>
      </c>
      <c r="G170" s="15"/>
      <c r="H170" s="222">
        <v>170.16800000000001</v>
      </c>
      <c r="I170" s="223"/>
      <c r="J170" s="15"/>
      <c r="K170" s="15"/>
      <c r="L170" s="219"/>
      <c r="M170" s="224"/>
      <c r="N170" s="225"/>
      <c r="O170" s="225"/>
      <c r="P170" s="225"/>
      <c r="Q170" s="225"/>
      <c r="R170" s="225"/>
      <c r="S170" s="225"/>
      <c r="T170" s="22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20" t="s">
        <v>213</v>
      </c>
      <c r="AU170" s="220" t="s">
        <v>91</v>
      </c>
      <c r="AV170" s="15" t="s">
        <v>211</v>
      </c>
      <c r="AW170" s="15" t="s">
        <v>33</v>
      </c>
      <c r="AX170" s="15" t="s">
        <v>87</v>
      </c>
      <c r="AY170" s="220" t="s">
        <v>205</v>
      </c>
    </row>
    <row r="171" s="2" customFormat="1" ht="24.15" customHeight="1">
      <c r="A171" s="38"/>
      <c r="B171" s="188"/>
      <c r="C171" s="189" t="s">
        <v>254</v>
      </c>
      <c r="D171" s="189" t="s">
        <v>207</v>
      </c>
      <c r="E171" s="190" t="s">
        <v>255</v>
      </c>
      <c r="F171" s="191" t="s">
        <v>256</v>
      </c>
      <c r="G171" s="192" t="s">
        <v>210</v>
      </c>
      <c r="H171" s="193">
        <v>170.16800000000001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257</v>
      </c>
    </row>
    <row r="172" s="2" customFormat="1" ht="24.15" customHeight="1">
      <c r="A172" s="38"/>
      <c r="B172" s="188"/>
      <c r="C172" s="189" t="s">
        <v>258</v>
      </c>
      <c r="D172" s="189" t="s">
        <v>207</v>
      </c>
      <c r="E172" s="190" t="s">
        <v>259</v>
      </c>
      <c r="F172" s="191" t="s">
        <v>260</v>
      </c>
      <c r="G172" s="192" t="s">
        <v>210</v>
      </c>
      <c r="H172" s="193">
        <v>170.16800000000001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261</v>
      </c>
    </row>
    <row r="173" s="2" customFormat="1" ht="21.75" customHeight="1">
      <c r="A173" s="38"/>
      <c r="B173" s="188"/>
      <c r="C173" s="189" t="s">
        <v>262</v>
      </c>
      <c r="D173" s="189" t="s">
        <v>207</v>
      </c>
      <c r="E173" s="190" t="s">
        <v>263</v>
      </c>
      <c r="F173" s="191" t="s">
        <v>264</v>
      </c>
      <c r="G173" s="192" t="s">
        <v>265</v>
      </c>
      <c r="H173" s="193">
        <v>295.97800000000001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266</v>
      </c>
    </row>
    <row r="174" s="13" customFormat="1">
      <c r="A174" s="13"/>
      <c r="B174" s="203"/>
      <c r="C174" s="13"/>
      <c r="D174" s="204" t="s">
        <v>213</v>
      </c>
      <c r="E174" s="205" t="s">
        <v>1</v>
      </c>
      <c r="F174" s="206" t="s">
        <v>267</v>
      </c>
      <c r="G174" s="13"/>
      <c r="H174" s="205" t="s">
        <v>1</v>
      </c>
      <c r="I174" s="207"/>
      <c r="J174" s="13"/>
      <c r="K174" s="13"/>
      <c r="L174" s="203"/>
      <c r="M174" s="208"/>
      <c r="N174" s="209"/>
      <c r="O174" s="209"/>
      <c r="P174" s="209"/>
      <c r="Q174" s="209"/>
      <c r="R174" s="209"/>
      <c r="S174" s="209"/>
      <c r="T174" s="21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5" t="s">
        <v>213</v>
      </c>
      <c r="AU174" s="205" t="s">
        <v>91</v>
      </c>
      <c r="AV174" s="13" t="s">
        <v>87</v>
      </c>
      <c r="AW174" s="13" t="s">
        <v>33</v>
      </c>
      <c r="AX174" s="13" t="s">
        <v>80</v>
      </c>
      <c r="AY174" s="205" t="s">
        <v>205</v>
      </c>
    </row>
    <row r="175" s="14" customFormat="1">
      <c r="A175" s="14"/>
      <c r="B175" s="211"/>
      <c r="C175" s="14"/>
      <c r="D175" s="204" t="s">
        <v>213</v>
      </c>
      <c r="E175" s="212" t="s">
        <v>1</v>
      </c>
      <c r="F175" s="213" t="s">
        <v>268</v>
      </c>
      <c r="G175" s="14"/>
      <c r="H175" s="214">
        <v>295.97800000000001</v>
      </c>
      <c r="I175" s="215"/>
      <c r="J175" s="14"/>
      <c r="K175" s="14"/>
      <c r="L175" s="211"/>
      <c r="M175" s="216"/>
      <c r="N175" s="217"/>
      <c r="O175" s="217"/>
      <c r="P175" s="217"/>
      <c r="Q175" s="217"/>
      <c r="R175" s="217"/>
      <c r="S175" s="217"/>
      <c r="T175" s="21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2" t="s">
        <v>213</v>
      </c>
      <c r="AU175" s="212" t="s">
        <v>91</v>
      </c>
      <c r="AV175" s="14" t="s">
        <v>91</v>
      </c>
      <c r="AW175" s="14" t="s">
        <v>33</v>
      </c>
      <c r="AX175" s="14" t="s">
        <v>80</v>
      </c>
      <c r="AY175" s="212" t="s">
        <v>205</v>
      </c>
    </row>
    <row r="176" s="15" customFormat="1">
      <c r="A176" s="15"/>
      <c r="B176" s="219"/>
      <c r="C176" s="15"/>
      <c r="D176" s="204" t="s">
        <v>213</v>
      </c>
      <c r="E176" s="220" t="s">
        <v>1</v>
      </c>
      <c r="F176" s="221" t="s">
        <v>216</v>
      </c>
      <c r="G176" s="15"/>
      <c r="H176" s="222">
        <v>295.97800000000001</v>
      </c>
      <c r="I176" s="223"/>
      <c r="J176" s="15"/>
      <c r="K176" s="15"/>
      <c r="L176" s="219"/>
      <c r="M176" s="224"/>
      <c r="N176" s="225"/>
      <c r="O176" s="225"/>
      <c r="P176" s="225"/>
      <c r="Q176" s="225"/>
      <c r="R176" s="225"/>
      <c r="S176" s="225"/>
      <c r="T176" s="22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20" t="s">
        <v>213</v>
      </c>
      <c r="AU176" s="220" t="s">
        <v>91</v>
      </c>
      <c r="AV176" s="15" t="s">
        <v>211</v>
      </c>
      <c r="AW176" s="15" t="s">
        <v>33</v>
      </c>
      <c r="AX176" s="15" t="s">
        <v>87</v>
      </c>
      <c r="AY176" s="220" t="s">
        <v>205</v>
      </c>
    </row>
    <row r="177" s="12" customFormat="1" ht="22.8" customHeight="1">
      <c r="A177" s="12"/>
      <c r="B177" s="175"/>
      <c r="C177" s="12"/>
      <c r="D177" s="176" t="s">
        <v>79</v>
      </c>
      <c r="E177" s="186" t="s">
        <v>91</v>
      </c>
      <c r="F177" s="186" t="s">
        <v>269</v>
      </c>
      <c r="G177" s="12"/>
      <c r="H177" s="12"/>
      <c r="I177" s="178"/>
      <c r="J177" s="187">
        <f>BK177</f>
        <v>0</v>
      </c>
      <c r="K177" s="12"/>
      <c r="L177" s="175"/>
      <c r="M177" s="180"/>
      <c r="N177" s="181"/>
      <c r="O177" s="181"/>
      <c r="P177" s="182">
        <f>SUM(P178:P219)</f>
        <v>0</v>
      </c>
      <c r="Q177" s="181"/>
      <c r="R177" s="182">
        <f>SUM(R178:R219)</f>
        <v>339.59481211999997</v>
      </c>
      <c r="S177" s="181"/>
      <c r="T177" s="183">
        <f>SUM(T178:T219)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6" t="s">
        <v>87</v>
      </c>
      <c r="AT177" s="184" t="s">
        <v>79</v>
      </c>
      <c r="AU177" s="184" t="s">
        <v>87</v>
      </c>
      <c r="AY177" s="176" t="s">
        <v>205</v>
      </c>
      <c r="BK177" s="185">
        <f>SUM(BK178:BK219)</f>
        <v>0</v>
      </c>
    </row>
    <row r="178" s="2" customFormat="1" ht="33" customHeight="1">
      <c r="A178" s="38"/>
      <c r="B178" s="188"/>
      <c r="C178" s="189" t="s">
        <v>270</v>
      </c>
      <c r="D178" s="189" t="s">
        <v>207</v>
      </c>
      <c r="E178" s="190" t="s">
        <v>271</v>
      </c>
      <c r="F178" s="191" t="s">
        <v>272</v>
      </c>
      <c r="G178" s="192" t="s">
        <v>265</v>
      </c>
      <c r="H178" s="193">
        <v>142.03999999999999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0.00018000000000000001</v>
      </c>
      <c r="R178" s="198">
        <f>Q178*H178</f>
        <v>0.025567200000000002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211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211</v>
      </c>
      <c r="BM178" s="200" t="s">
        <v>273</v>
      </c>
    </row>
    <row r="179" s="14" customFormat="1">
      <c r="A179" s="14"/>
      <c r="B179" s="211"/>
      <c r="C179" s="14"/>
      <c r="D179" s="204" t="s">
        <v>213</v>
      </c>
      <c r="E179" s="212" t="s">
        <v>1</v>
      </c>
      <c r="F179" s="213" t="s">
        <v>274</v>
      </c>
      <c r="G179" s="14"/>
      <c r="H179" s="214">
        <v>142.03999999999999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33</v>
      </c>
      <c r="AX179" s="14" t="s">
        <v>80</v>
      </c>
      <c r="AY179" s="212" t="s">
        <v>205</v>
      </c>
    </row>
    <row r="180" s="15" customFormat="1">
      <c r="A180" s="15"/>
      <c r="B180" s="219"/>
      <c r="C180" s="15"/>
      <c r="D180" s="204" t="s">
        <v>213</v>
      </c>
      <c r="E180" s="220" t="s">
        <v>1</v>
      </c>
      <c r="F180" s="221" t="s">
        <v>216</v>
      </c>
      <c r="G180" s="15"/>
      <c r="H180" s="222">
        <v>142.03999999999999</v>
      </c>
      <c r="I180" s="223"/>
      <c r="J180" s="15"/>
      <c r="K180" s="15"/>
      <c r="L180" s="219"/>
      <c r="M180" s="224"/>
      <c r="N180" s="225"/>
      <c r="O180" s="225"/>
      <c r="P180" s="225"/>
      <c r="Q180" s="225"/>
      <c r="R180" s="225"/>
      <c r="S180" s="225"/>
      <c r="T180" s="22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20" t="s">
        <v>213</v>
      </c>
      <c r="AU180" s="220" t="s">
        <v>91</v>
      </c>
      <c r="AV180" s="15" t="s">
        <v>211</v>
      </c>
      <c r="AW180" s="15" t="s">
        <v>33</v>
      </c>
      <c r="AX180" s="15" t="s">
        <v>87</v>
      </c>
      <c r="AY180" s="220" t="s">
        <v>205</v>
      </c>
    </row>
    <row r="181" s="2" customFormat="1" ht="16.5" customHeight="1">
      <c r="A181" s="38"/>
      <c r="B181" s="188"/>
      <c r="C181" s="227" t="s">
        <v>275</v>
      </c>
      <c r="D181" s="227" t="s">
        <v>276</v>
      </c>
      <c r="E181" s="228" t="s">
        <v>277</v>
      </c>
      <c r="F181" s="229" t="s">
        <v>278</v>
      </c>
      <c r="G181" s="230" t="s">
        <v>265</v>
      </c>
      <c r="H181" s="231">
        <v>144.881</v>
      </c>
      <c r="I181" s="232"/>
      <c r="J181" s="231">
        <f>ROUND(I181*H181,3)</f>
        <v>0</v>
      </c>
      <c r="K181" s="233"/>
      <c r="L181" s="234"/>
      <c r="M181" s="235" t="s">
        <v>1</v>
      </c>
      <c r="N181" s="236" t="s">
        <v>46</v>
      </c>
      <c r="O181" s="82"/>
      <c r="P181" s="198">
        <f>O181*H181</f>
        <v>0</v>
      </c>
      <c r="Q181" s="198">
        <v>0.00029999999999999997</v>
      </c>
      <c r="R181" s="198">
        <f>Q181*H181</f>
        <v>0.043464299999999997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254</v>
      </c>
      <c r="AT181" s="200" t="s">
        <v>276</v>
      </c>
      <c r="AU181" s="200" t="s">
        <v>91</v>
      </c>
      <c r="AY181" s="19" t="s">
        <v>205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91</v>
      </c>
      <c r="BK181" s="202">
        <f>ROUND(I181*H181,3)</f>
        <v>0</v>
      </c>
      <c r="BL181" s="19" t="s">
        <v>211</v>
      </c>
      <c r="BM181" s="200" t="s">
        <v>279</v>
      </c>
    </row>
    <row r="182" s="14" customFormat="1">
      <c r="A182" s="14"/>
      <c r="B182" s="211"/>
      <c r="C182" s="14"/>
      <c r="D182" s="204" t="s">
        <v>213</v>
      </c>
      <c r="E182" s="14"/>
      <c r="F182" s="213" t="s">
        <v>280</v>
      </c>
      <c r="G182" s="14"/>
      <c r="H182" s="214">
        <v>144.881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</v>
      </c>
      <c r="AX182" s="14" t="s">
        <v>87</v>
      </c>
      <c r="AY182" s="212" t="s">
        <v>205</v>
      </c>
    </row>
    <row r="183" s="2" customFormat="1" ht="16.5" customHeight="1">
      <c r="A183" s="38"/>
      <c r="B183" s="188"/>
      <c r="C183" s="189" t="s">
        <v>281</v>
      </c>
      <c r="D183" s="189" t="s">
        <v>207</v>
      </c>
      <c r="E183" s="190" t="s">
        <v>282</v>
      </c>
      <c r="F183" s="191" t="s">
        <v>283</v>
      </c>
      <c r="G183" s="192" t="s">
        <v>284</v>
      </c>
      <c r="H183" s="193">
        <v>42.399999999999999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46</v>
      </c>
      <c r="O183" s="82"/>
      <c r="P183" s="198">
        <f>O183*H183</f>
        <v>0</v>
      </c>
      <c r="Q183" s="198">
        <v>0.24926999999999999</v>
      </c>
      <c r="R183" s="198">
        <f>Q183*H183</f>
        <v>10.569047999999999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211</v>
      </c>
      <c r="AT183" s="200" t="s">
        <v>207</v>
      </c>
      <c r="AU183" s="200" t="s">
        <v>91</v>
      </c>
      <c r="AY183" s="19" t="s">
        <v>205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91</v>
      </c>
      <c r="BK183" s="202">
        <f>ROUND(I183*H183,3)</f>
        <v>0</v>
      </c>
      <c r="BL183" s="19" t="s">
        <v>211</v>
      </c>
      <c r="BM183" s="200" t="s">
        <v>285</v>
      </c>
    </row>
    <row r="184" s="14" customFormat="1">
      <c r="A184" s="14"/>
      <c r="B184" s="211"/>
      <c r="C184" s="14"/>
      <c r="D184" s="204" t="s">
        <v>213</v>
      </c>
      <c r="E184" s="212" t="s">
        <v>1</v>
      </c>
      <c r="F184" s="213" t="s">
        <v>286</v>
      </c>
      <c r="G184" s="14"/>
      <c r="H184" s="214">
        <v>42.399999999999999</v>
      </c>
      <c r="I184" s="215"/>
      <c r="J184" s="14"/>
      <c r="K184" s="14"/>
      <c r="L184" s="211"/>
      <c r="M184" s="216"/>
      <c r="N184" s="217"/>
      <c r="O184" s="217"/>
      <c r="P184" s="217"/>
      <c r="Q184" s="217"/>
      <c r="R184" s="217"/>
      <c r="S184" s="217"/>
      <c r="T184" s="21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2" t="s">
        <v>213</v>
      </c>
      <c r="AU184" s="212" t="s">
        <v>91</v>
      </c>
      <c r="AV184" s="14" t="s">
        <v>91</v>
      </c>
      <c r="AW184" s="14" t="s">
        <v>33</v>
      </c>
      <c r="AX184" s="14" t="s">
        <v>80</v>
      </c>
      <c r="AY184" s="212" t="s">
        <v>205</v>
      </c>
    </row>
    <row r="185" s="15" customFormat="1">
      <c r="A185" s="15"/>
      <c r="B185" s="219"/>
      <c r="C185" s="15"/>
      <c r="D185" s="204" t="s">
        <v>213</v>
      </c>
      <c r="E185" s="220" t="s">
        <v>1</v>
      </c>
      <c r="F185" s="221" t="s">
        <v>216</v>
      </c>
      <c r="G185" s="15"/>
      <c r="H185" s="222">
        <v>42.399999999999999</v>
      </c>
      <c r="I185" s="223"/>
      <c r="J185" s="15"/>
      <c r="K185" s="15"/>
      <c r="L185" s="219"/>
      <c r="M185" s="224"/>
      <c r="N185" s="225"/>
      <c r="O185" s="225"/>
      <c r="P185" s="225"/>
      <c r="Q185" s="225"/>
      <c r="R185" s="225"/>
      <c r="S185" s="225"/>
      <c r="T185" s="22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0" t="s">
        <v>213</v>
      </c>
      <c r="AU185" s="220" t="s">
        <v>91</v>
      </c>
      <c r="AV185" s="15" t="s">
        <v>211</v>
      </c>
      <c r="AW185" s="15" t="s">
        <v>33</v>
      </c>
      <c r="AX185" s="15" t="s">
        <v>87</v>
      </c>
      <c r="AY185" s="220" t="s">
        <v>205</v>
      </c>
    </row>
    <row r="186" s="2" customFormat="1" ht="24.15" customHeight="1">
      <c r="A186" s="38"/>
      <c r="B186" s="188"/>
      <c r="C186" s="189" t="s">
        <v>287</v>
      </c>
      <c r="D186" s="189" t="s">
        <v>207</v>
      </c>
      <c r="E186" s="190" t="s">
        <v>288</v>
      </c>
      <c r="F186" s="191" t="s">
        <v>289</v>
      </c>
      <c r="G186" s="192" t="s">
        <v>210</v>
      </c>
      <c r="H186" s="193">
        <v>9.6379999999999999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2.0699999999999998</v>
      </c>
      <c r="R186" s="198">
        <f>Q186*H186</f>
        <v>19.950659999999999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290</v>
      </c>
    </row>
    <row r="187" s="14" customFormat="1">
      <c r="A187" s="14"/>
      <c r="B187" s="211"/>
      <c r="C187" s="14"/>
      <c r="D187" s="204" t="s">
        <v>213</v>
      </c>
      <c r="E187" s="212" t="s">
        <v>1</v>
      </c>
      <c r="F187" s="213" t="s">
        <v>291</v>
      </c>
      <c r="G187" s="14"/>
      <c r="H187" s="214">
        <v>9.6379999999999999</v>
      </c>
      <c r="I187" s="215"/>
      <c r="J187" s="14"/>
      <c r="K187" s="14"/>
      <c r="L187" s="211"/>
      <c r="M187" s="216"/>
      <c r="N187" s="217"/>
      <c r="O187" s="217"/>
      <c r="P187" s="217"/>
      <c r="Q187" s="217"/>
      <c r="R187" s="217"/>
      <c r="S187" s="217"/>
      <c r="T187" s="21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2" t="s">
        <v>213</v>
      </c>
      <c r="AU187" s="212" t="s">
        <v>91</v>
      </c>
      <c r="AV187" s="14" t="s">
        <v>91</v>
      </c>
      <c r="AW187" s="14" t="s">
        <v>33</v>
      </c>
      <c r="AX187" s="14" t="s">
        <v>80</v>
      </c>
      <c r="AY187" s="212" t="s">
        <v>205</v>
      </c>
    </row>
    <row r="188" s="15" customFormat="1">
      <c r="A188" s="15"/>
      <c r="B188" s="219"/>
      <c r="C188" s="15"/>
      <c r="D188" s="204" t="s">
        <v>213</v>
      </c>
      <c r="E188" s="220" t="s">
        <v>1</v>
      </c>
      <c r="F188" s="221" t="s">
        <v>216</v>
      </c>
      <c r="G188" s="15"/>
      <c r="H188" s="222">
        <v>9.6379999999999999</v>
      </c>
      <c r="I188" s="223"/>
      <c r="J188" s="15"/>
      <c r="K188" s="15"/>
      <c r="L188" s="219"/>
      <c r="M188" s="224"/>
      <c r="N188" s="225"/>
      <c r="O188" s="225"/>
      <c r="P188" s="225"/>
      <c r="Q188" s="225"/>
      <c r="R188" s="225"/>
      <c r="S188" s="225"/>
      <c r="T188" s="22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20" t="s">
        <v>213</v>
      </c>
      <c r="AU188" s="220" t="s">
        <v>91</v>
      </c>
      <c r="AV188" s="15" t="s">
        <v>211</v>
      </c>
      <c r="AW188" s="15" t="s">
        <v>33</v>
      </c>
      <c r="AX188" s="15" t="s">
        <v>87</v>
      </c>
      <c r="AY188" s="220" t="s">
        <v>205</v>
      </c>
    </row>
    <row r="189" s="2" customFormat="1" ht="37.8" customHeight="1">
      <c r="A189" s="38"/>
      <c r="B189" s="188"/>
      <c r="C189" s="189" t="s">
        <v>292</v>
      </c>
      <c r="D189" s="189" t="s">
        <v>207</v>
      </c>
      <c r="E189" s="190" t="s">
        <v>293</v>
      </c>
      <c r="F189" s="191" t="s">
        <v>294</v>
      </c>
      <c r="G189" s="192" t="s">
        <v>210</v>
      </c>
      <c r="H189" s="193">
        <v>23.190999999999999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2.4157199999999999</v>
      </c>
      <c r="R189" s="198">
        <f>Q189*H189</f>
        <v>56.022962519999993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211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211</v>
      </c>
      <c r="BM189" s="200" t="s">
        <v>295</v>
      </c>
    </row>
    <row r="190" s="13" customFormat="1">
      <c r="A190" s="13"/>
      <c r="B190" s="203"/>
      <c r="C190" s="13"/>
      <c r="D190" s="204" t="s">
        <v>213</v>
      </c>
      <c r="E190" s="205" t="s">
        <v>1</v>
      </c>
      <c r="F190" s="206" t="s">
        <v>296</v>
      </c>
      <c r="G190" s="13"/>
      <c r="H190" s="205" t="s">
        <v>1</v>
      </c>
      <c r="I190" s="207"/>
      <c r="J190" s="13"/>
      <c r="K190" s="13"/>
      <c r="L190" s="203"/>
      <c r="M190" s="208"/>
      <c r="N190" s="209"/>
      <c r="O190" s="209"/>
      <c r="P190" s="209"/>
      <c r="Q190" s="209"/>
      <c r="R190" s="209"/>
      <c r="S190" s="209"/>
      <c r="T190" s="21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5" t="s">
        <v>213</v>
      </c>
      <c r="AU190" s="205" t="s">
        <v>91</v>
      </c>
      <c r="AV190" s="13" t="s">
        <v>87</v>
      </c>
      <c r="AW190" s="13" t="s">
        <v>33</v>
      </c>
      <c r="AX190" s="13" t="s">
        <v>80</v>
      </c>
      <c r="AY190" s="205" t="s">
        <v>205</v>
      </c>
    </row>
    <row r="191" s="14" customFormat="1">
      <c r="A191" s="14"/>
      <c r="B191" s="211"/>
      <c r="C191" s="14"/>
      <c r="D191" s="204" t="s">
        <v>213</v>
      </c>
      <c r="E191" s="212" t="s">
        <v>1</v>
      </c>
      <c r="F191" s="213" t="s">
        <v>297</v>
      </c>
      <c r="G191" s="14"/>
      <c r="H191" s="214">
        <v>19.702999999999999</v>
      </c>
      <c r="I191" s="215"/>
      <c r="J191" s="14"/>
      <c r="K191" s="14"/>
      <c r="L191" s="211"/>
      <c r="M191" s="216"/>
      <c r="N191" s="217"/>
      <c r="O191" s="217"/>
      <c r="P191" s="217"/>
      <c r="Q191" s="217"/>
      <c r="R191" s="217"/>
      <c r="S191" s="217"/>
      <c r="T191" s="21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2" t="s">
        <v>213</v>
      </c>
      <c r="AU191" s="212" t="s">
        <v>91</v>
      </c>
      <c r="AV191" s="14" t="s">
        <v>91</v>
      </c>
      <c r="AW191" s="14" t="s">
        <v>33</v>
      </c>
      <c r="AX191" s="14" t="s">
        <v>80</v>
      </c>
      <c r="AY191" s="212" t="s">
        <v>205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298</v>
      </c>
      <c r="G192" s="14"/>
      <c r="H192" s="214">
        <v>3.488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5" customFormat="1">
      <c r="A193" s="15"/>
      <c r="B193" s="219"/>
      <c r="C193" s="15"/>
      <c r="D193" s="204" t="s">
        <v>213</v>
      </c>
      <c r="E193" s="220" t="s">
        <v>1</v>
      </c>
      <c r="F193" s="221" t="s">
        <v>216</v>
      </c>
      <c r="G193" s="15"/>
      <c r="H193" s="222">
        <v>23.190999999999999</v>
      </c>
      <c r="I193" s="223"/>
      <c r="J193" s="15"/>
      <c r="K193" s="15"/>
      <c r="L193" s="219"/>
      <c r="M193" s="224"/>
      <c r="N193" s="225"/>
      <c r="O193" s="225"/>
      <c r="P193" s="225"/>
      <c r="Q193" s="225"/>
      <c r="R193" s="225"/>
      <c r="S193" s="225"/>
      <c r="T193" s="22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0" t="s">
        <v>213</v>
      </c>
      <c r="AU193" s="220" t="s">
        <v>91</v>
      </c>
      <c r="AV193" s="15" t="s">
        <v>211</v>
      </c>
      <c r="AW193" s="15" t="s">
        <v>33</v>
      </c>
      <c r="AX193" s="15" t="s">
        <v>87</v>
      </c>
      <c r="AY193" s="220" t="s">
        <v>205</v>
      </c>
    </row>
    <row r="194" s="2" customFormat="1" ht="21.75" customHeight="1">
      <c r="A194" s="38"/>
      <c r="B194" s="188"/>
      <c r="C194" s="189" t="s">
        <v>299</v>
      </c>
      <c r="D194" s="189" t="s">
        <v>207</v>
      </c>
      <c r="E194" s="190" t="s">
        <v>300</v>
      </c>
      <c r="F194" s="191" t="s">
        <v>301</v>
      </c>
      <c r="G194" s="192" t="s">
        <v>265</v>
      </c>
      <c r="H194" s="193">
        <v>22.949999999999999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46</v>
      </c>
      <c r="O194" s="82"/>
      <c r="P194" s="198">
        <f>O194*H194</f>
        <v>0</v>
      </c>
      <c r="Q194" s="198">
        <v>0.0015900000000000001</v>
      </c>
      <c r="R194" s="198">
        <f>Q194*H194</f>
        <v>0.036490500000000002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211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211</v>
      </c>
      <c r="BM194" s="200" t="s">
        <v>302</v>
      </c>
    </row>
    <row r="195" s="13" customFormat="1">
      <c r="A195" s="13"/>
      <c r="B195" s="203"/>
      <c r="C195" s="13"/>
      <c r="D195" s="204" t="s">
        <v>213</v>
      </c>
      <c r="E195" s="205" t="s">
        <v>1</v>
      </c>
      <c r="F195" s="206" t="s">
        <v>303</v>
      </c>
      <c r="G195" s="13"/>
      <c r="H195" s="205" t="s">
        <v>1</v>
      </c>
      <c r="I195" s="207"/>
      <c r="J195" s="13"/>
      <c r="K195" s="13"/>
      <c r="L195" s="203"/>
      <c r="M195" s="208"/>
      <c r="N195" s="209"/>
      <c r="O195" s="209"/>
      <c r="P195" s="209"/>
      <c r="Q195" s="209"/>
      <c r="R195" s="209"/>
      <c r="S195" s="209"/>
      <c r="T195" s="21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5" t="s">
        <v>213</v>
      </c>
      <c r="AU195" s="205" t="s">
        <v>91</v>
      </c>
      <c r="AV195" s="13" t="s">
        <v>87</v>
      </c>
      <c r="AW195" s="13" t="s">
        <v>33</v>
      </c>
      <c r="AX195" s="13" t="s">
        <v>80</v>
      </c>
      <c r="AY195" s="205" t="s">
        <v>205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304</v>
      </c>
      <c r="G196" s="14"/>
      <c r="H196" s="214">
        <v>14.73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4" customFormat="1">
      <c r="A197" s="14"/>
      <c r="B197" s="211"/>
      <c r="C197" s="14"/>
      <c r="D197" s="204" t="s">
        <v>213</v>
      </c>
      <c r="E197" s="212" t="s">
        <v>1</v>
      </c>
      <c r="F197" s="213" t="s">
        <v>305</v>
      </c>
      <c r="G197" s="14"/>
      <c r="H197" s="214">
        <v>8.2200000000000006</v>
      </c>
      <c r="I197" s="215"/>
      <c r="J197" s="14"/>
      <c r="K197" s="14"/>
      <c r="L197" s="211"/>
      <c r="M197" s="216"/>
      <c r="N197" s="217"/>
      <c r="O197" s="217"/>
      <c r="P197" s="217"/>
      <c r="Q197" s="217"/>
      <c r="R197" s="217"/>
      <c r="S197" s="217"/>
      <c r="T197" s="21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2" t="s">
        <v>213</v>
      </c>
      <c r="AU197" s="212" t="s">
        <v>91</v>
      </c>
      <c r="AV197" s="14" t="s">
        <v>91</v>
      </c>
      <c r="AW197" s="14" t="s">
        <v>33</v>
      </c>
      <c r="AX197" s="14" t="s">
        <v>80</v>
      </c>
      <c r="AY197" s="212" t="s">
        <v>205</v>
      </c>
    </row>
    <row r="198" s="15" customFormat="1">
      <c r="A198" s="15"/>
      <c r="B198" s="219"/>
      <c r="C198" s="15"/>
      <c r="D198" s="204" t="s">
        <v>213</v>
      </c>
      <c r="E198" s="220" t="s">
        <v>1</v>
      </c>
      <c r="F198" s="221" t="s">
        <v>216</v>
      </c>
      <c r="G198" s="15"/>
      <c r="H198" s="222">
        <v>22.950000000000003</v>
      </c>
      <c r="I198" s="223"/>
      <c r="J198" s="15"/>
      <c r="K198" s="15"/>
      <c r="L198" s="219"/>
      <c r="M198" s="224"/>
      <c r="N198" s="225"/>
      <c r="O198" s="225"/>
      <c r="P198" s="225"/>
      <c r="Q198" s="225"/>
      <c r="R198" s="225"/>
      <c r="S198" s="225"/>
      <c r="T198" s="22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0" t="s">
        <v>213</v>
      </c>
      <c r="AU198" s="220" t="s">
        <v>91</v>
      </c>
      <c r="AV198" s="15" t="s">
        <v>211</v>
      </c>
      <c r="AW198" s="15" t="s">
        <v>33</v>
      </c>
      <c r="AX198" s="15" t="s">
        <v>87</v>
      </c>
      <c r="AY198" s="220" t="s">
        <v>205</v>
      </c>
    </row>
    <row r="199" s="2" customFormat="1" ht="21.75" customHeight="1">
      <c r="A199" s="38"/>
      <c r="B199" s="188"/>
      <c r="C199" s="189" t="s">
        <v>306</v>
      </c>
      <c r="D199" s="189" t="s">
        <v>207</v>
      </c>
      <c r="E199" s="190" t="s">
        <v>307</v>
      </c>
      <c r="F199" s="191" t="s">
        <v>308</v>
      </c>
      <c r="G199" s="192" t="s">
        <v>265</v>
      </c>
      <c r="H199" s="193">
        <v>22.949999999999999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309</v>
      </c>
    </row>
    <row r="200" s="2" customFormat="1" ht="16.5" customHeight="1">
      <c r="A200" s="38"/>
      <c r="B200" s="188"/>
      <c r="C200" s="189" t="s">
        <v>310</v>
      </c>
      <c r="D200" s="189" t="s">
        <v>207</v>
      </c>
      <c r="E200" s="190" t="s">
        <v>311</v>
      </c>
      <c r="F200" s="191" t="s">
        <v>312</v>
      </c>
      <c r="G200" s="192" t="s">
        <v>313</v>
      </c>
      <c r="H200" s="193">
        <v>0.128</v>
      </c>
      <c r="I200" s="194"/>
      <c r="J200" s="193">
        <f>ROUND(I200*H200,3)</f>
        <v>0</v>
      </c>
      <c r="K200" s="195"/>
      <c r="L200" s="39"/>
      <c r="M200" s="196" t="s">
        <v>1</v>
      </c>
      <c r="N200" s="197" t="s">
        <v>46</v>
      </c>
      <c r="O200" s="82"/>
      <c r="P200" s="198">
        <f>O200*H200</f>
        <v>0</v>
      </c>
      <c r="Q200" s="198">
        <v>1.0189600000000001</v>
      </c>
      <c r="R200" s="198">
        <f>Q200*H200</f>
        <v>0.13042688000000002</v>
      </c>
      <c r="S200" s="198">
        <v>0</v>
      </c>
      <c r="T200" s="19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0" t="s">
        <v>211</v>
      </c>
      <c r="AT200" s="200" t="s">
        <v>207</v>
      </c>
      <c r="AU200" s="200" t="s">
        <v>91</v>
      </c>
      <c r="AY200" s="19" t="s">
        <v>205</v>
      </c>
      <c r="BE200" s="201">
        <f>IF(N200="základná",J200,0)</f>
        <v>0</v>
      </c>
      <c r="BF200" s="201">
        <f>IF(N200="znížená",J200,0)</f>
        <v>0</v>
      </c>
      <c r="BG200" s="201">
        <f>IF(N200="zákl. prenesená",J200,0)</f>
        <v>0</v>
      </c>
      <c r="BH200" s="201">
        <f>IF(N200="zníž. prenesená",J200,0)</f>
        <v>0</v>
      </c>
      <c r="BI200" s="201">
        <f>IF(N200="nulová",J200,0)</f>
        <v>0</v>
      </c>
      <c r="BJ200" s="19" t="s">
        <v>91</v>
      </c>
      <c r="BK200" s="202">
        <f>ROUND(I200*H200,3)</f>
        <v>0</v>
      </c>
      <c r="BL200" s="19" t="s">
        <v>211</v>
      </c>
      <c r="BM200" s="200" t="s">
        <v>314</v>
      </c>
    </row>
    <row r="201" s="14" customFormat="1">
      <c r="A201" s="14"/>
      <c r="B201" s="211"/>
      <c r="C201" s="14"/>
      <c r="D201" s="204" t="s">
        <v>213</v>
      </c>
      <c r="E201" s="212" t="s">
        <v>1</v>
      </c>
      <c r="F201" s="213" t="s">
        <v>315</v>
      </c>
      <c r="G201" s="14"/>
      <c r="H201" s="214">
        <v>0.128</v>
      </c>
      <c r="I201" s="215"/>
      <c r="J201" s="14"/>
      <c r="K201" s="14"/>
      <c r="L201" s="211"/>
      <c r="M201" s="216"/>
      <c r="N201" s="217"/>
      <c r="O201" s="217"/>
      <c r="P201" s="217"/>
      <c r="Q201" s="217"/>
      <c r="R201" s="217"/>
      <c r="S201" s="217"/>
      <c r="T201" s="21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2" t="s">
        <v>213</v>
      </c>
      <c r="AU201" s="212" t="s">
        <v>91</v>
      </c>
      <c r="AV201" s="14" t="s">
        <v>91</v>
      </c>
      <c r="AW201" s="14" t="s">
        <v>33</v>
      </c>
      <c r="AX201" s="14" t="s">
        <v>80</v>
      </c>
      <c r="AY201" s="212" t="s">
        <v>205</v>
      </c>
    </row>
    <row r="202" s="15" customFormat="1">
      <c r="A202" s="15"/>
      <c r="B202" s="219"/>
      <c r="C202" s="15"/>
      <c r="D202" s="204" t="s">
        <v>213</v>
      </c>
      <c r="E202" s="220" t="s">
        <v>1</v>
      </c>
      <c r="F202" s="221" t="s">
        <v>216</v>
      </c>
      <c r="G202" s="15"/>
      <c r="H202" s="222">
        <v>0.128</v>
      </c>
      <c r="I202" s="223"/>
      <c r="J202" s="15"/>
      <c r="K202" s="15"/>
      <c r="L202" s="219"/>
      <c r="M202" s="224"/>
      <c r="N202" s="225"/>
      <c r="O202" s="225"/>
      <c r="P202" s="225"/>
      <c r="Q202" s="225"/>
      <c r="R202" s="225"/>
      <c r="S202" s="225"/>
      <c r="T202" s="22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0" t="s">
        <v>213</v>
      </c>
      <c r="AU202" s="220" t="s">
        <v>91</v>
      </c>
      <c r="AV202" s="15" t="s">
        <v>211</v>
      </c>
      <c r="AW202" s="15" t="s">
        <v>33</v>
      </c>
      <c r="AX202" s="15" t="s">
        <v>87</v>
      </c>
      <c r="AY202" s="220" t="s">
        <v>205</v>
      </c>
    </row>
    <row r="203" s="2" customFormat="1" ht="16.5" customHeight="1">
      <c r="A203" s="38"/>
      <c r="B203" s="188"/>
      <c r="C203" s="189" t="s">
        <v>316</v>
      </c>
      <c r="D203" s="189" t="s">
        <v>207</v>
      </c>
      <c r="E203" s="190" t="s">
        <v>317</v>
      </c>
      <c r="F203" s="191" t="s">
        <v>318</v>
      </c>
      <c r="G203" s="192" t="s">
        <v>313</v>
      </c>
      <c r="H203" s="193">
        <v>0.93899999999999995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46</v>
      </c>
      <c r="O203" s="82"/>
      <c r="P203" s="198">
        <f>O203*H203</f>
        <v>0</v>
      </c>
      <c r="Q203" s="198">
        <v>1.20296</v>
      </c>
      <c r="R203" s="198">
        <f>Q203*H203</f>
        <v>1.1295794399999999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211</v>
      </c>
      <c r="AT203" s="200" t="s">
        <v>207</v>
      </c>
      <c r="AU203" s="200" t="s">
        <v>91</v>
      </c>
      <c r="AY203" s="19" t="s">
        <v>205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91</v>
      </c>
      <c r="BK203" s="202">
        <f>ROUND(I203*H203,3)</f>
        <v>0</v>
      </c>
      <c r="BL203" s="19" t="s">
        <v>211</v>
      </c>
      <c r="BM203" s="200" t="s">
        <v>319</v>
      </c>
    </row>
    <row r="204" s="14" customFormat="1">
      <c r="A204" s="14"/>
      <c r="B204" s="211"/>
      <c r="C204" s="14"/>
      <c r="D204" s="204" t="s">
        <v>213</v>
      </c>
      <c r="E204" s="212" t="s">
        <v>1</v>
      </c>
      <c r="F204" s="213" t="s">
        <v>320</v>
      </c>
      <c r="G204" s="14"/>
      <c r="H204" s="214">
        <v>0.93899999999999995</v>
      </c>
      <c r="I204" s="215"/>
      <c r="J204" s="14"/>
      <c r="K204" s="14"/>
      <c r="L204" s="211"/>
      <c r="M204" s="216"/>
      <c r="N204" s="217"/>
      <c r="O204" s="217"/>
      <c r="P204" s="217"/>
      <c r="Q204" s="217"/>
      <c r="R204" s="217"/>
      <c r="S204" s="217"/>
      <c r="T204" s="21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12" t="s">
        <v>213</v>
      </c>
      <c r="AU204" s="212" t="s">
        <v>91</v>
      </c>
      <c r="AV204" s="14" t="s">
        <v>91</v>
      </c>
      <c r="AW204" s="14" t="s">
        <v>33</v>
      </c>
      <c r="AX204" s="14" t="s">
        <v>80</v>
      </c>
      <c r="AY204" s="212" t="s">
        <v>205</v>
      </c>
    </row>
    <row r="205" s="15" customFormat="1">
      <c r="A205" s="15"/>
      <c r="B205" s="219"/>
      <c r="C205" s="15"/>
      <c r="D205" s="204" t="s">
        <v>213</v>
      </c>
      <c r="E205" s="220" t="s">
        <v>1</v>
      </c>
      <c r="F205" s="221" t="s">
        <v>216</v>
      </c>
      <c r="G205" s="15"/>
      <c r="H205" s="222">
        <v>0.93899999999999995</v>
      </c>
      <c r="I205" s="223"/>
      <c r="J205" s="15"/>
      <c r="K205" s="15"/>
      <c r="L205" s="219"/>
      <c r="M205" s="224"/>
      <c r="N205" s="225"/>
      <c r="O205" s="225"/>
      <c r="P205" s="225"/>
      <c r="Q205" s="225"/>
      <c r="R205" s="225"/>
      <c r="S205" s="225"/>
      <c r="T205" s="22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20" t="s">
        <v>213</v>
      </c>
      <c r="AU205" s="220" t="s">
        <v>91</v>
      </c>
      <c r="AV205" s="15" t="s">
        <v>211</v>
      </c>
      <c r="AW205" s="15" t="s">
        <v>33</v>
      </c>
      <c r="AX205" s="15" t="s">
        <v>87</v>
      </c>
      <c r="AY205" s="220" t="s">
        <v>205</v>
      </c>
    </row>
    <row r="206" s="2" customFormat="1" ht="37.8" customHeight="1">
      <c r="A206" s="38"/>
      <c r="B206" s="188"/>
      <c r="C206" s="189" t="s">
        <v>321</v>
      </c>
      <c r="D206" s="189" t="s">
        <v>207</v>
      </c>
      <c r="E206" s="190" t="s">
        <v>322</v>
      </c>
      <c r="F206" s="191" t="s">
        <v>323</v>
      </c>
      <c r="G206" s="192" t="s">
        <v>210</v>
      </c>
      <c r="H206" s="193">
        <v>102.50400000000001</v>
      </c>
      <c r="I206" s="194"/>
      <c r="J206" s="193">
        <f>ROUND(I206*H206,3)</f>
        <v>0</v>
      </c>
      <c r="K206" s="195"/>
      <c r="L206" s="39"/>
      <c r="M206" s="196" t="s">
        <v>1</v>
      </c>
      <c r="N206" s="197" t="s">
        <v>46</v>
      </c>
      <c r="O206" s="82"/>
      <c r="P206" s="198">
        <f>O206*H206</f>
        <v>0</v>
      </c>
      <c r="Q206" s="198">
        <v>2.4157199999999999</v>
      </c>
      <c r="R206" s="198">
        <f>Q206*H206</f>
        <v>247.62096288000001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211</v>
      </c>
      <c r="AT206" s="200" t="s">
        <v>207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324</v>
      </c>
    </row>
    <row r="207" s="13" customFormat="1">
      <c r="A207" s="13"/>
      <c r="B207" s="203"/>
      <c r="C207" s="13"/>
      <c r="D207" s="204" t="s">
        <v>213</v>
      </c>
      <c r="E207" s="205" t="s">
        <v>1</v>
      </c>
      <c r="F207" s="206" t="s">
        <v>296</v>
      </c>
      <c r="G207" s="13"/>
      <c r="H207" s="205" t="s">
        <v>1</v>
      </c>
      <c r="I207" s="207"/>
      <c r="J207" s="13"/>
      <c r="K207" s="13"/>
      <c r="L207" s="203"/>
      <c r="M207" s="208"/>
      <c r="N207" s="209"/>
      <c r="O207" s="209"/>
      <c r="P207" s="209"/>
      <c r="Q207" s="209"/>
      <c r="R207" s="209"/>
      <c r="S207" s="209"/>
      <c r="T207" s="21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5" t="s">
        <v>213</v>
      </c>
      <c r="AU207" s="205" t="s">
        <v>91</v>
      </c>
      <c r="AV207" s="13" t="s">
        <v>87</v>
      </c>
      <c r="AW207" s="13" t="s">
        <v>33</v>
      </c>
      <c r="AX207" s="13" t="s">
        <v>80</v>
      </c>
      <c r="AY207" s="205" t="s">
        <v>205</v>
      </c>
    </row>
    <row r="208" s="13" customFormat="1">
      <c r="A208" s="13"/>
      <c r="B208" s="203"/>
      <c r="C208" s="13"/>
      <c r="D208" s="204" t="s">
        <v>213</v>
      </c>
      <c r="E208" s="205" t="s">
        <v>1</v>
      </c>
      <c r="F208" s="206" t="s">
        <v>236</v>
      </c>
      <c r="G208" s="13"/>
      <c r="H208" s="205" t="s">
        <v>1</v>
      </c>
      <c r="I208" s="207"/>
      <c r="J208" s="13"/>
      <c r="K208" s="13"/>
      <c r="L208" s="203"/>
      <c r="M208" s="208"/>
      <c r="N208" s="209"/>
      <c r="O208" s="209"/>
      <c r="P208" s="209"/>
      <c r="Q208" s="209"/>
      <c r="R208" s="209"/>
      <c r="S208" s="209"/>
      <c r="T208" s="21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5" t="s">
        <v>213</v>
      </c>
      <c r="AU208" s="205" t="s">
        <v>91</v>
      </c>
      <c r="AV208" s="13" t="s">
        <v>87</v>
      </c>
      <c r="AW208" s="13" t="s">
        <v>33</v>
      </c>
      <c r="AX208" s="13" t="s">
        <v>80</v>
      </c>
      <c r="AY208" s="205" t="s">
        <v>205</v>
      </c>
    </row>
    <row r="209" s="14" customFormat="1">
      <c r="A209" s="14"/>
      <c r="B209" s="211"/>
      <c r="C209" s="14"/>
      <c r="D209" s="204" t="s">
        <v>213</v>
      </c>
      <c r="E209" s="212" t="s">
        <v>1</v>
      </c>
      <c r="F209" s="213" t="s">
        <v>237</v>
      </c>
      <c r="G209" s="14"/>
      <c r="H209" s="214">
        <v>41.149000000000001</v>
      </c>
      <c r="I209" s="215"/>
      <c r="J209" s="14"/>
      <c r="K209" s="14"/>
      <c r="L209" s="211"/>
      <c r="M209" s="216"/>
      <c r="N209" s="217"/>
      <c r="O209" s="217"/>
      <c r="P209" s="217"/>
      <c r="Q209" s="217"/>
      <c r="R209" s="217"/>
      <c r="S209" s="217"/>
      <c r="T209" s="21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2" t="s">
        <v>213</v>
      </c>
      <c r="AU209" s="212" t="s">
        <v>91</v>
      </c>
      <c r="AV209" s="14" t="s">
        <v>91</v>
      </c>
      <c r="AW209" s="14" t="s">
        <v>33</v>
      </c>
      <c r="AX209" s="14" t="s">
        <v>80</v>
      </c>
      <c r="AY209" s="212" t="s">
        <v>205</v>
      </c>
    </row>
    <row r="210" s="14" customFormat="1">
      <c r="A210" s="14"/>
      <c r="B210" s="211"/>
      <c r="C210" s="14"/>
      <c r="D210" s="204" t="s">
        <v>213</v>
      </c>
      <c r="E210" s="212" t="s">
        <v>1</v>
      </c>
      <c r="F210" s="213" t="s">
        <v>238</v>
      </c>
      <c r="G210" s="14"/>
      <c r="H210" s="214">
        <v>4.335</v>
      </c>
      <c r="I210" s="215"/>
      <c r="J210" s="14"/>
      <c r="K210" s="14"/>
      <c r="L210" s="211"/>
      <c r="M210" s="216"/>
      <c r="N210" s="217"/>
      <c r="O210" s="217"/>
      <c r="P210" s="217"/>
      <c r="Q210" s="217"/>
      <c r="R210" s="217"/>
      <c r="S210" s="217"/>
      <c r="T210" s="21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2" t="s">
        <v>213</v>
      </c>
      <c r="AU210" s="212" t="s">
        <v>91</v>
      </c>
      <c r="AV210" s="14" t="s">
        <v>91</v>
      </c>
      <c r="AW210" s="14" t="s">
        <v>33</v>
      </c>
      <c r="AX210" s="14" t="s">
        <v>80</v>
      </c>
      <c r="AY210" s="212" t="s">
        <v>205</v>
      </c>
    </row>
    <row r="211" s="14" customFormat="1">
      <c r="A211" s="14"/>
      <c r="B211" s="211"/>
      <c r="C211" s="14"/>
      <c r="D211" s="204" t="s">
        <v>213</v>
      </c>
      <c r="E211" s="212" t="s">
        <v>1</v>
      </c>
      <c r="F211" s="213" t="s">
        <v>239</v>
      </c>
      <c r="G211" s="14"/>
      <c r="H211" s="214">
        <v>0.65300000000000002</v>
      </c>
      <c r="I211" s="215"/>
      <c r="J211" s="14"/>
      <c r="K211" s="14"/>
      <c r="L211" s="211"/>
      <c r="M211" s="216"/>
      <c r="N211" s="217"/>
      <c r="O211" s="217"/>
      <c r="P211" s="217"/>
      <c r="Q211" s="217"/>
      <c r="R211" s="217"/>
      <c r="S211" s="217"/>
      <c r="T211" s="21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2" t="s">
        <v>213</v>
      </c>
      <c r="AU211" s="212" t="s">
        <v>91</v>
      </c>
      <c r="AV211" s="14" t="s">
        <v>91</v>
      </c>
      <c r="AW211" s="14" t="s">
        <v>33</v>
      </c>
      <c r="AX211" s="14" t="s">
        <v>80</v>
      </c>
      <c r="AY211" s="212" t="s">
        <v>205</v>
      </c>
    </row>
    <row r="212" s="13" customFormat="1">
      <c r="A212" s="13"/>
      <c r="B212" s="203"/>
      <c r="C212" s="13"/>
      <c r="D212" s="204" t="s">
        <v>213</v>
      </c>
      <c r="E212" s="205" t="s">
        <v>1</v>
      </c>
      <c r="F212" s="206" t="s">
        <v>240</v>
      </c>
      <c r="G212" s="13"/>
      <c r="H212" s="205" t="s">
        <v>1</v>
      </c>
      <c r="I212" s="207"/>
      <c r="J212" s="13"/>
      <c r="K212" s="13"/>
      <c r="L212" s="203"/>
      <c r="M212" s="208"/>
      <c r="N212" s="209"/>
      <c r="O212" s="209"/>
      <c r="P212" s="209"/>
      <c r="Q212" s="209"/>
      <c r="R212" s="209"/>
      <c r="S212" s="209"/>
      <c r="T212" s="21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5" t="s">
        <v>213</v>
      </c>
      <c r="AU212" s="205" t="s">
        <v>91</v>
      </c>
      <c r="AV212" s="13" t="s">
        <v>87</v>
      </c>
      <c r="AW212" s="13" t="s">
        <v>33</v>
      </c>
      <c r="AX212" s="13" t="s">
        <v>80</v>
      </c>
      <c r="AY212" s="205" t="s">
        <v>205</v>
      </c>
    </row>
    <row r="213" s="14" customFormat="1">
      <c r="A213" s="14"/>
      <c r="B213" s="211"/>
      <c r="C213" s="14"/>
      <c r="D213" s="204" t="s">
        <v>213</v>
      </c>
      <c r="E213" s="212" t="s">
        <v>1</v>
      </c>
      <c r="F213" s="213" t="s">
        <v>241</v>
      </c>
      <c r="G213" s="14"/>
      <c r="H213" s="214">
        <v>25.187000000000001</v>
      </c>
      <c r="I213" s="215"/>
      <c r="J213" s="14"/>
      <c r="K213" s="14"/>
      <c r="L213" s="211"/>
      <c r="M213" s="216"/>
      <c r="N213" s="217"/>
      <c r="O213" s="217"/>
      <c r="P213" s="217"/>
      <c r="Q213" s="217"/>
      <c r="R213" s="217"/>
      <c r="S213" s="217"/>
      <c r="T213" s="21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2" t="s">
        <v>213</v>
      </c>
      <c r="AU213" s="212" t="s">
        <v>91</v>
      </c>
      <c r="AV213" s="14" t="s">
        <v>91</v>
      </c>
      <c r="AW213" s="14" t="s">
        <v>33</v>
      </c>
      <c r="AX213" s="14" t="s">
        <v>80</v>
      </c>
      <c r="AY213" s="212" t="s">
        <v>205</v>
      </c>
    </row>
    <row r="214" s="14" customFormat="1">
      <c r="A214" s="14"/>
      <c r="B214" s="211"/>
      <c r="C214" s="14"/>
      <c r="D214" s="204" t="s">
        <v>213</v>
      </c>
      <c r="E214" s="212" t="s">
        <v>1</v>
      </c>
      <c r="F214" s="213" t="s">
        <v>325</v>
      </c>
      <c r="G214" s="14"/>
      <c r="H214" s="214">
        <v>13.661</v>
      </c>
      <c r="I214" s="215"/>
      <c r="J214" s="14"/>
      <c r="K214" s="14"/>
      <c r="L214" s="211"/>
      <c r="M214" s="216"/>
      <c r="N214" s="217"/>
      <c r="O214" s="217"/>
      <c r="P214" s="217"/>
      <c r="Q214" s="217"/>
      <c r="R214" s="217"/>
      <c r="S214" s="217"/>
      <c r="T214" s="21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2" t="s">
        <v>213</v>
      </c>
      <c r="AU214" s="212" t="s">
        <v>91</v>
      </c>
      <c r="AV214" s="14" t="s">
        <v>91</v>
      </c>
      <c r="AW214" s="14" t="s">
        <v>33</v>
      </c>
      <c r="AX214" s="14" t="s">
        <v>80</v>
      </c>
      <c r="AY214" s="212" t="s">
        <v>205</v>
      </c>
    </row>
    <row r="215" s="14" customFormat="1">
      <c r="A215" s="14"/>
      <c r="B215" s="211"/>
      <c r="C215" s="14"/>
      <c r="D215" s="204" t="s">
        <v>213</v>
      </c>
      <c r="E215" s="212" t="s">
        <v>1</v>
      </c>
      <c r="F215" s="213" t="s">
        <v>326</v>
      </c>
      <c r="G215" s="14"/>
      <c r="H215" s="214">
        <v>17.518999999999998</v>
      </c>
      <c r="I215" s="215"/>
      <c r="J215" s="14"/>
      <c r="K215" s="14"/>
      <c r="L215" s="211"/>
      <c r="M215" s="216"/>
      <c r="N215" s="217"/>
      <c r="O215" s="217"/>
      <c r="P215" s="217"/>
      <c r="Q215" s="217"/>
      <c r="R215" s="217"/>
      <c r="S215" s="217"/>
      <c r="T215" s="21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2" t="s">
        <v>213</v>
      </c>
      <c r="AU215" s="212" t="s">
        <v>91</v>
      </c>
      <c r="AV215" s="14" t="s">
        <v>91</v>
      </c>
      <c r="AW215" s="14" t="s">
        <v>33</v>
      </c>
      <c r="AX215" s="14" t="s">
        <v>80</v>
      </c>
      <c r="AY215" s="212" t="s">
        <v>205</v>
      </c>
    </row>
    <row r="216" s="15" customFormat="1">
      <c r="A216" s="15"/>
      <c r="B216" s="219"/>
      <c r="C216" s="15"/>
      <c r="D216" s="204" t="s">
        <v>213</v>
      </c>
      <c r="E216" s="220" t="s">
        <v>1</v>
      </c>
      <c r="F216" s="221" t="s">
        <v>216</v>
      </c>
      <c r="G216" s="15"/>
      <c r="H216" s="222">
        <v>102.50399999999999</v>
      </c>
      <c r="I216" s="223"/>
      <c r="J216" s="15"/>
      <c r="K216" s="15"/>
      <c r="L216" s="219"/>
      <c r="M216" s="224"/>
      <c r="N216" s="225"/>
      <c r="O216" s="225"/>
      <c r="P216" s="225"/>
      <c r="Q216" s="225"/>
      <c r="R216" s="225"/>
      <c r="S216" s="225"/>
      <c r="T216" s="22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0" t="s">
        <v>213</v>
      </c>
      <c r="AU216" s="220" t="s">
        <v>91</v>
      </c>
      <c r="AV216" s="15" t="s">
        <v>211</v>
      </c>
      <c r="AW216" s="15" t="s">
        <v>33</v>
      </c>
      <c r="AX216" s="15" t="s">
        <v>87</v>
      </c>
      <c r="AY216" s="220" t="s">
        <v>205</v>
      </c>
    </row>
    <row r="217" s="2" customFormat="1" ht="16.5" customHeight="1">
      <c r="A217" s="38"/>
      <c r="B217" s="188"/>
      <c r="C217" s="189" t="s">
        <v>327</v>
      </c>
      <c r="D217" s="189" t="s">
        <v>207</v>
      </c>
      <c r="E217" s="190" t="s">
        <v>328</v>
      </c>
      <c r="F217" s="191" t="s">
        <v>329</v>
      </c>
      <c r="G217" s="192" t="s">
        <v>313</v>
      </c>
      <c r="H217" s="193">
        <v>3.9900000000000002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46</v>
      </c>
      <c r="O217" s="82"/>
      <c r="P217" s="198">
        <f>O217*H217</f>
        <v>0</v>
      </c>
      <c r="Q217" s="198">
        <v>1.0189600000000001</v>
      </c>
      <c r="R217" s="198">
        <f>Q217*H217</f>
        <v>4.0656504000000009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211</v>
      </c>
      <c r="AT217" s="200" t="s">
        <v>207</v>
      </c>
      <c r="AU217" s="200" t="s">
        <v>91</v>
      </c>
      <c r="AY217" s="19" t="s">
        <v>205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91</v>
      </c>
      <c r="BK217" s="202">
        <f>ROUND(I217*H217,3)</f>
        <v>0</v>
      </c>
      <c r="BL217" s="19" t="s">
        <v>211</v>
      </c>
      <c r="BM217" s="200" t="s">
        <v>330</v>
      </c>
    </row>
    <row r="218" s="14" customFormat="1">
      <c r="A218" s="14"/>
      <c r="B218" s="211"/>
      <c r="C218" s="14"/>
      <c r="D218" s="204" t="s">
        <v>213</v>
      </c>
      <c r="E218" s="212" t="s">
        <v>1</v>
      </c>
      <c r="F218" s="213" t="s">
        <v>331</v>
      </c>
      <c r="G218" s="14"/>
      <c r="H218" s="214">
        <v>3.9900000000000002</v>
      </c>
      <c r="I218" s="215"/>
      <c r="J218" s="14"/>
      <c r="K218" s="14"/>
      <c r="L218" s="211"/>
      <c r="M218" s="216"/>
      <c r="N218" s="217"/>
      <c r="O218" s="217"/>
      <c r="P218" s="217"/>
      <c r="Q218" s="217"/>
      <c r="R218" s="217"/>
      <c r="S218" s="217"/>
      <c r="T218" s="21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2" t="s">
        <v>213</v>
      </c>
      <c r="AU218" s="212" t="s">
        <v>91</v>
      </c>
      <c r="AV218" s="14" t="s">
        <v>91</v>
      </c>
      <c r="AW218" s="14" t="s">
        <v>33</v>
      </c>
      <c r="AX218" s="14" t="s">
        <v>80</v>
      </c>
      <c r="AY218" s="212" t="s">
        <v>205</v>
      </c>
    </row>
    <row r="219" s="15" customFormat="1">
      <c r="A219" s="15"/>
      <c r="B219" s="219"/>
      <c r="C219" s="15"/>
      <c r="D219" s="204" t="s">
        <v>213</v>
      </c>
      <c r="E219" s="220" t="s">
        <v>1</v>
      </c>
      <c r="F219" s="221" t="s">
        <v>216</v>
      </c>
      <c r="G219" s="15"/>
      <c r="H219" s="222">
        <v>3.9900000000000002</v>
      </c>
      <c r="I219" s="223"/>
      <c r="J219" s="15"/>
      <c r="K219" s="15"/>
      <c r="L219" s="219"/>
      <c r="M219" s="224"/>
      <c r="N219" s="225"/>
      <c r="O219" s="225"/>
      <c r="P219" s="225"/>
      <c r="Q219" s="225"/>
      <c r="R219" s="225"/>
      <c r="S219" s="225"/>
      <c r="T219" s="22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20" t="s">
        <v>213</v>
      </c>
      <c r="AU219" s="220" t="s">
        <v>91</v>
      </c>
      <c r="AV219" s="15" t="s">
        <v>211</v>
      </c>
      <c r="AW219" s="15" t="s">
        <v>33</v>
      </c>
      <c r="AX219" s="15" t="s">
        <v>87</v>
      </c>
      <c r="AY219" s="220" t="s">
        <v>205</v>
      </c>
    </row>
    <row r="220" s="12" customFormat="1" ht="22.8" customHeight="1">
      <c r="A220" s="12"/>
      <c r="B220" s="175"/>
      <c r="C220" s="12"/>
      <c r="D220" s="176" t="s">
        <v>79</v>
      </c>
      <c r="E220" s="186" t="s">
        <v>221</v>
      </c>
      <c r="F220" s="186" t="s">
        <v>332</v>
      </c>
      <c r="G220" s="12"/>
      <c r="H220" s="12"/>
      <c r="I220" s="178"/>
      <c r="J220" s="187">
        <f>BK220</f>
        <v>0</v>
      </c>
      <c r="K220" s="12"/>
      <c r="L220" s="175"/>
      <c r="M220" s="180"/>
      <c r="N220" s="181"/>
      <c r="O220" s="181"/>
      <c r="P220" s="182">
        <f>SUM(P221:P362)</f>
        <v>0</v>
      </c>
      <c r="Q220" s="181"/>
      <c r="R220" s="182">
        <f>SUM(R221:R362)</f>
        <v>344.5046142299999</v>
      </c>
      <c r="S220" s="181"/>
      <c r="T220" s="183">
        <f>SUM(T221:T362)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6" t="s">
        <v>87</v>
      </c>
      <c r="AT220" s="184" t="s">
        <v>79</v>
      </c>
      <c r="AU220" s="184" t="s">
        <v>87</v>
      </c>
      <c r="AY220" s="176" t="s">
        <v>205</v>
      </c>
      <c r="BK220" s="185">
        <f>SUM(BK221:BK362)</f>
        <v>0</v>
      </c>
    </row>
    <row r="221" s="2" customFormat="1" ht="37.8" customHeight="1">
      <c r="A221" s="38"/>
      <c r="B221" s="188"/>
      <c r="C221" s="189" t="s">
        <v>333</v>
      </c>
      <c r="D221" s="189" t="s">
        <v>207</v>
      </c>
      <c r="E221" s="190" t="s">
        <v>334</v>
      </c>
      <c r="F221" s="191" t="s">
        <v>335</v>
      </c>
      <c r="G221" s="192" t="s">
        <v>210</v>
      </c>
      <c r="H221" s="193">
        <v>190.94999999999999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0.69594</v>
      </c>
      <c r="R221" s="198">
        <f>Q221*H221</f>
        <v>132.88974299999998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336</v>
      </c>
    </row>
    <row r="222" s="13" customFormat="1">
      <c r="A222" s="13"/>
      <c r="B222" s="203"/>
      <c r="C222" s="13"/>
      <c r="D222" s="204" t="s">
        <v>213</v>
      </c>
      <c r="E222" s="205" t="s">
        <v>1</v>
      </c>
      <c r="F222" s="206" t="s">
        <v>337</v>
      </c>
      <c r="G222" s="13"/>
      <c r="H222" s="205" t="s">
        <v>1</v>
      </c>
      <c r="I222" s="207"/>
      <c r="J222" s="13"/>
      <c r="K222" s="13"/>
      <c r="L222" s="203"/>
      <c r="M222" s="208"/>
      <c r="N222" s="209"/>
      <c r="O222" s="209"/>
      <c r="P222" s="209"/>
      <c r="Q222" s="209"/>
      <c r="R222" s="209"/>
      <c r="S222" s="209"/>
      <c r="T222" s="21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5" t="s">
        <v>213</v>
      </c>
      <c r="AU222" s="205" t="s">
        <v>91</v>
      </c>
      <c r="AV222" s="13" t="s">
        <v>87</v>
      </c>
      <c r="AW222" s="13" t="s">
        <v>33</v>
      </c>
      <c r="AX222" s="13" t="s">
        <v>80</v>
      </c>
      <c r="AY222" s="205" t="s">
        <v>205</v>
      </c>
    </row>
    <row r="223" s="14" customFormat="1">
      <c r="A223" s="14"/>
      <c r="B223" s="211"/>
      <c r="C223" s="14"/>
      <c r="D223" s="204" t="s">
        <v>213</v>
      </c>
      <c r="E223" s="212" t="s">
        <v>1</v>
      </c>
      <c r="F223" s="213" t="s">
        <v>338</v>
      </c>
      <c r="G223" s="14"/>
      <c r="H223" s="214">
        <v>11.038</v>
      </c>
      <c r="I223" s="215"/>
      <c r="J223" s="14"/>
      <c r="K223" s="14"/>
      <c r="L223" s="211"/>
      <c r="M223" s="216"/>
      <c r="N223" s="217"/>
      <c r="O223" s="217"/>
      <c r="P223" s="217"/>
      <c r="Q223" s="217"/>
      <c r="R223" s="217"/>
      <c r="S223" s="217"/>
      <c r="T223" s="21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12" t="s">
        <v>213</v>
      </c>
      <c r="AU223" s="212" t="s">
        <v>91</v>
      </c>
      <c r="AV223" s="14" t="s">
        <v>91</v>
      </c>
      <c r="AW223" s="14" t="s">
        <v>33</v>
      </c>
      <c r="AX223" s="14" t="s">
        <v>80</v>
      </c>
      <c r="AY223" s="212" t="s">
        <v>205</v>
      </c>
    </row>
    <row r="224" s="13" customFormat="1">
      <c r="A224" s="13"/>
      <c r="B224" s="203"/>
      <c r="C224" s="13"/>
      <c r="D224" s="204" t="s">
        <v>213</v>
      </c>
      <c r="E224" s="205" t="s">
        <v>1</v>
      </c>
      <c r="F224" s="206" t="s">
        <v>339</v>
      </c>
      <c r="G224" s="13"/>
      <c r="H224" s="205" t="s">
        <v>1</v>
      </c>
      <c r="I224" s="207"/>
      <c r="J224" s="13"/>
      <c r="K224" s="13"/>
      <c r="L224" s="203"/>
      <c r="M224" s="208"/>
      <c r="N224" s="209"/>
      <c r="O224" s="209"/>
      <c r="P224" s="209"/>
      <c r="Q224" s="209"/>
      <c r="R224" s="209"/>
      <c r="S224" s="209"/>
      <c r="T224" s="21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5" t="s">
        <v>213</v>
      </c>
      <c r="AU224" s="205" t="s">
        <v>91</v>
      </c>
      <c r="AV224" s="13" t="s">
        <v>87</v>
      </c>
      <c r="AW224" s="13" t="s">
        <v>33</v>
      </c>
      <c r="AX224" s="13" t="s">
        <v>80</v>
      </c>
      <c r="AY224" s="205" t="s">
        <v>205</v>
      </c>
    </row>
    <row r="225" s="14" customFormat="1">
      <c r="A225" s="14"/>
      <c r="B225" s="211"/>
      <c r="C225" s="14"/>
      <c r="D225" s="204" t="s">
        <v>213</v>
      </c>
      <c r="E225" s="212" t="s">
        <v>1</v>
      </c>
      <c r="F225" s="213" t="s">
        <v>340</v>
      </c>
      <c r="G225" s="14"/>
      <c r="H225" s="214">
        <v>98.524000000000001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33</v>
      </c>
      <c r="AX225" s="14" t="s">
        <v>80</v>
      </c>
      <c r="AY225" s="212" t="s">
        <v>205</v>
      </c>
    </row>
    <row r="226" s="14" customFormat="1">
      <c r="A226" s="14"/>
      <c r="B226" s="211"/>
      <c r="C226" s="14"/>
      <c r="D226" s="204" t="s">
        <v>213</v>
      </c>
      <c r="E226" s="212" t="s">
        <v>1</v>
      </c>
      <c r="F226" s="213" t="s">
        <v>341</v>
      </c>
      <c r="G226" s="14"/>
      <c r="H226" s="214">
        <v>-15.587999999999999</v>
      </c>
      <c r="I226" s="215"/>
      <c r="J226" s="14"/>
      <c r="K226" s="14"/>
      <c r="L226" s="211"/>
      <c r="M226" s="216"/>
      <c r="N226" s="217"/>
      <c r="O226" s="217"/>
      <c r="P226" s="217"/>
      <c r="Q226" s="217"/>
      <c r="R226" s="217"/>
      <c r="S226" s="217"/>
      <c r="T226" s="21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2" t="s">
        <v>213</v>
      </c>
      <c r="AU226" s="212" t="s">
        <v>91</v>
      </c>
      <c r="AV226" s="14" t="s">
        <v>91</v>
      </c>
      <c r="AW226" s="14" t="s">
        <v>33</v>
      </c>
      <c r="AX226" s="14" t="s">
        <v>80</v>
      </c>
      <c r="AY226" s="212" t="s">
        <v>205</v>
      </c>
    </row>
    <row r="227" s="13" customFormat="1">
      <c r="A227" s="13"/>
      <c r="B227" s="203"/>
      <c r="C227" s="13"/>
      <c r="D227" s="204" t="s">
        <v>213</v>
      </c>
      <c r="E227" s="205" t="s">
        <v>1</v>
      </c>
      <c r="F227" s="206" t="s">
        <v>342</v>
      </c>
      <c r="G227" s="13"/>
      <c r="H227" s="205" t="s">
        <v>1</v>
      </c>
      <c r="I227" s="207"/>
      <c r="J227" s="13"/>
      <c r="K227" s="13"/>
      <c r="L227" s="203"/>
      <c r="M227" s="208"/>
      <c r="N227" s="209"/>
      <c r="O227" s="209"/>
      <c r="P227" s="209"/>
      <c r="Q227" s="209"/>
      <c r="R227" s="209"/>
      <c r="S227" s="209"/>
      <c r="T227" s="21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5" t="s">
        <v>213</v>
      </c>
      <c r="AU227" s="205" t="s">
        <v>91</v>
      </c>
      <c r="AV227" s="13" t="s">
        <v>87</v>
      </c>
      <c r="AW227" s="13" t="s">
        <v>33</v>
      </c>
      <c r="AX227" s="13" t="s">
        <v>80</v>
      </c>
      <c r="AY227" s="205" t="s">
        <v>205</v>
      </c>
    </row>
    <row r="228" s="14" customFormat="1">
      <c r="A228" s="14"/>
      <c r="B228" s="211"/>
      <c r="C228" s="14"/>
      <c r="D228" s="204" t="s">
        <v>213</v>
      </c>
      <c r="E228" s="212" t="s">
        <v>1</v>
      </c>
      <c r="F228" s="213" t="s">
        <v>340</v>
      </c>
      <c r="G228" s="14"/>
      <c r="H228" s="214">
        <v>98.524000000000001</v>
      </c>
      <c r="I228" s="215"/>
      <c r="J228" s="14"/>
      <c r="K228" s="14"/>
      <c r="L228" s="211"/>
      <c r="M228" s="216"/>
      <c r="N228" s="217"/>
      <c r="O228" s="217"/>
      <c r="P228" s="217"/>
      <c r="Q228" s="217"/>
      <c r="R228" s="217"/>
      <c r="S228" s="217"/>
      <c r="T228" s="21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2" t="s">
        <v>213</v>
      </c>
      <c r="AU228" s="212" t="s">
        <v>91</v>
      </c>
      <c r="AV228" s="14" t="s">
        <v>91</v>
      </c>
      <c r="AW228" s="14" t="s">
        <v>33</v>
      </c>
      <c r="AX228" s="14" t="s">
        <v>80</v>
      </c>
      <c r="AY228" s="212" t="s">
        <v>205</v>
      </c>
    </row>
    <row r="229" s="14" customFormat="1">
      <c r="A229" s="14"/>
      <c r="B229" s="211"/>
      <c r="C229" s="14"/>
      <c r="D229" s="204" t="s">
        <v>213</v>
      </c>
      <c r="E229" s="212" t="s">
        <v>1</v>
      </c>
      <c r="F229" s="213" t="s">
        <v>343</v>
      </c>
      <c r="G229" s="14"/>
      <c r="H229" s="214">
        <v>-14.958</v>
      </c>
      <c r="I229" s="215"/>
      <c r="J229" s="14"/>
      <c r="K229" s="14"/>
      <c r="L229" s="211"/>
      <c r="M229" s="216"/>
      <c r="N229" s="217"/>
      <c r="O229" s="217"/>
      <c r="P229" s="217"/>
      <c r="Q229" s="217"/>
      <c r="R229" s="217"/>
      <c r="S229" s="217"/>
      <c r="T229" s="21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2" t="s">
        <v>213</v>
      </c>
      <c r="AU229" s="212" t="s">
        <v>91</v>
      </c>
      <c r="AV229" s="14" t="s">
        <v>91</v>
      </c>
      <c r="AW229" s="14" t="s">
        <v>33</v>
      </c>
      <c r="AX229" s="14" t="s">
        <v>80</v>
      </c>
      <c r="AY229" s="212" t="s">
        <v>205</v>
      </c>
    </row>
    <row r="230" s="13" customFormat="1">
      <c r="A230" s="13"/>
      <c r="B230" s="203"/>
      <c r="C230" s="13"/>
      <c r="D230" s="204" t="s">
        <v>213</v>
      </c>
      <c r="E230" s="205" t="s">
        <v>1</v>
      </c>
      <c r="F230" s="206" t="s">
        <v>344</v>
      </c>
      <c r="G230" s="13"/>
      <c r="H230" s="205" t="s">
        <v>1</v>
      </c>
      <c r="I230" s="207"/>
      <c r="J230" s="13"/>
      <c r="K230" s="13"/>
      <c r="L230" s="203"/>
      <c r="M230" s="208"/>
      <c r="N230" s="209"/>
      <c r="O230" s="209"/>
      <c r="P230" s="209"/>
      <c r="Q230" s="209"/>
      <c r="R230" s="209"/>
      <c r="S230" s="209"/>
      <c r="T230" s="21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5" t="s">
        <v>213</v>
      </c>
      <c r="AU230" s="205" t="s">
        <v>91</v>
      </c>
      <c r="AV230" s="13" t="s">
        <v>87</v>
      </c>
      <c r="AW230" s="13" t="s">
        <v>33</v>
      </c>
      <c r="AX230" s="13" t="s">
        <v>80</v>
      </c>
      <c r="AY230" s="205" t="s">
        <v>205</v>
      </c>
    </row>
    <row r="231" s="14" customFormat="1">
      <c r="A231" s="14"/>
      <c r="B231" s="211"/>
      <c r="C231" s="14"/>
      <c r="D231" s="204" t="s">
        <v>213</v>
      </c>
      <c r="E231" s="212" t="s">
        <v>1</v>
      </c>
      <c r="F231" s="213" t="s">
        <v>345</v>
      </c>
      <c r="G231" s="14"/>
      <c r="H231" s="214">
        <v>13.41</v>
      </c>
      <c r="I231" s="215"/>
      <c r="J231" s="14"/>
      <c r="K231" s="14"/>
      <c r="L231" s="211"/>
      <c r="M231" s="216"/>
      <c r="N231" s="217"/>
      <c r="O231" s="217"/>
      <c r="P231" s="217"/>
      <c r="Q231" s="217"/>
      <c r="R231" s="217"/>
      <c r="S231" s="217"/>
      <c r="T231" s="21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2" t="s">
        <v>213</v>
      </c>
      <c r="AU231" s="212" t="s">
        <v>91</v>
      </c>
      <c r="AV231" s="14" t="s">
        <v>91</v>
      </c>
      <c r="AW231" s="14" t="s">
        <v>33</v>
      </c>
      <c r="AX231" s="14" t="s">
        <v>80</v>
      </c>
      <c r="AY231" s="212" t="s">
        <v>205</v>
      </c>
    </row>
    <row r="232" s="15" customFormat="1">
      <c r="A232" s="15"/>
      <c r="B232" s="219"/>
      <c r="C232" s="15"/>
      <c r="D232" s="204" t="s">
        <v>213</v>
      </c>
      <c r="E232" s="220" t="s">
        <v>1</v>
      </c>
      <c r="F232" s="221" t="s">
        <v>216</v>
      </c>
      <c r="G232" s="15"/>
      <c r="H232" s="222">
        <v>190.94999999999999</v>
      </c>
      <c r="I232" s="223"/>
      <c r="J232" s="15"/>
      <c r="K232" s="15"/>
      <c r="L232" s="219"/>
      <c r="M232" s="224"/>
      <c r="N232" s="225"/>
      <c r="O232" s="225"/>
      <c r="P232" s="225"/>
      <c r="Q232" s="225"/>
      <c r="R232" s="225"/>
      <c r="S232" s="225"/>
      <c r="T232" s="22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20" t="s">
        <v>213</v>
      </c>
      <c r="AU232" s="220" t="s">
        <v>91</v>
      </c>
      <c r="AV232" s="15" t="s">
        <v>211</v>
      </c>
      <c r="AW232" s="15" t="s">
        <v>33</v>
      </c>
      <c r="AX232" s="15" t="s">
        <v>87</v>
      </c>
      <c r="AY232" s="220" t="s">
        <v>205</v>
      </c>
    </row>
    <row r="233" s="2" customFormat="1" ht="24.15" customHeight="1">
      <c r="A233" s="38"/>
      <c r="B233" s="188"/>
      <c r="C233" s="189" t="s">
        <v>7</v>
      </c>
      <c r="D233" s="189" t="s">
        <v>207</v>
      </c>
      <c r="E233" s="190" t="s">
        <v>346</v>
      </c>
      <c r="F233" s="191" t="s">
        <v>347</v>
      </c>
      <c r="G233" s="192" t="s">
        <v>348</v>
      </c>
      <c r="H233" s="193">
        <v>23</v>
      </c>
      <c r="I233" s="194"/>
      <c r="J233" s="193">
        <f>ROUND(I233*H233,3)</f>
        <v>0</v>
      </c>
      <c r="K233" s="195"/>
      <c r="L233" s="39"/>
      <c r="M233" s="196" t="s">
        <v>1</v>
      </c>
      <c r="N233" s="197" t="s">
        <v>46</v>
      </c>
      <c r="O233" s="82"/>
      <c r="P233" s="198">
        <f>O233*H233</f>
        <v>0</v>
      </c>
      <c r="Q233" s="198">
        <v>0.029219999999999999</v>
      </c>
      <c r="R233" s="198">
        <f>Q233*H233</f>
        <v>0.67205999999999999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211</v>
      </c>
      <c r="AT233" s="200" t="s">
        <v>207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211</v>
      </c>
      <c r="BM233" s="200" t="s">
        <v>349</v>
      </c>
    </row>
    <row r="234" s="13" customFormat="1">
      <c r="A234" s="13"/>
      <c r="B234" s="203"/>
      <c r="C234" s="13"/>
      <c r="D234" s="204" t="s">
        <v>213</v>
      </c>
      <c r="E234" s="205" t="s">
        <v>1</v>
      </c>
      <c r="F234" s="206" t="s">
        <v>350</v>
      </c>
      <c r="G234" s="13"/>
      <c r="H234" s="205" t="s">
        <v>1</v>
      </c>
      <c r="I234" s="207"/>
      <c r="J234" s="13"/>
      <c r="K234" s="13"/>
      <c r="L234" s="203"/>
      <c r="M234" s="208"/>
      <c r="N234" s="209"/>
      <c r="O234" s="209"/>
      <c r="P234" s="209"/>
      <c r="Q234" s="209"/>
      <c r="R234" s="209"/>
      <c r="S234" s="209"/>
      <c r="T234" s="21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5" t="s">
        <v>213</v>
      </c>
      <c r="AU234" s="205" t="s">
        <v>91</v>
      </c>
      <c r="AV234" s="13" t="s">
        <v>87</v>
      </c>
      <c r="AW234" s="13" t="s">
        <v>33</v>
      </c>
      <c r="AX234" s="13" t="s">
        <v>80</v>
      </c>
      <c r="AY234" s="205" t="s">
        <v>205</v>
      </c>
    </row>
    <row r="235" s="14" customFormat="1">
      <c r="A235" s="14"/>
      <c r="B235" s="211"/>
      <c r="C235" s="14"/>
      <c r="D235" s="204" t="s">
        <v>213</v>
      </c>
      <c r="E235" s="212" t="s">
        <v>1</v>
      </c>
      <c r="F235" s="213" t="s">
        <v>351</v>
      </c>
      <c r="G235" s="14"/>
      <c r="H235" s="214">
        <v>5</v>
      </c>
      <c r="I235" s="215"/>
      <c r="J235" s="14"/>
      <c r="K235" s="14"/>
      <c r="L235" s="211"/>
      <c r="M235" s="216"/>
      <c r="N235" s="217"/>
      <c r="O235" s="217"/>
      <c r="P235" s="217"/>
      <c r="Q235" s="217"/>
      <c r="R235" s="217"/>
      <c r="S235" s="217"/>
      <c r="T235" s="21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2" t="s">
        <v>213</v>
      </c>
      <c r="AU235" s="212" t="s">
        <v>91</v>
      </c>
      <c r="AV235" s="14" t="s">
        <v>91</v>
      </c>
      <c r="AW235" s="14" t="s">
        <v>33</v>
      </c>
      <c r="AX235" s="14" t="s">
        <v>80</v>
      </c>
      <c r="AY235" s="212" t="s">
        <v>205</v>
      </c>
    </row>
    <row r="236" s="13" customFormat="1">
      <c r="A236" s="13"/>
      <c r="B236" s="203"/>
      <c r="C236" s="13"/>
      <c r="D236" s="204" t="s">
        <v>213</v>
      </c>
      <c r="E236" s="205" t="s">
        <v>1</v>
      </c>
      <c r="F236" s="206" t="s">
        <v>352</v>
      </c>
      <c r="G236" s="13"/>
      <c r="H236" s="205" t="s">
        <v>1</v>
      </c>
      <c r="I236" s="207"/>
      <c r="J236" s="13"/>
      <c r="K236" s="13"/>
      <c r="L236" s="203"/>
      <c r="M236" s="208"/>
      <c r="N236" s="209"/>
      <c r="O236" s="209"/>
      <c r="P236" s="209"/>
      <c r="Q236" s="209"/>
      <c r="R236" s="209"/>
      <c r="S236" s="209"/>
      <c r="T236" s="21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5" t="s">
        <v>213</v>
      </c>
      <c r="AU236" s="205" t="s">
        <v>91</v>
      </c>
      <c r="AV236" s="13" t="s">
        <v>87</v>
      </c>
      <c r="AW236" s="13" t="s">
        <v>33</v>
      </c>
      <c r="AX236" s="13" t="s">
        <v>80</v>
      </c>
      <c r="AY236" s="205" t="s">
        <v>205</v>
      </c>
    </row>
    <row r="237" s="14" customFormat="1">
      <c r="A237" s="14"/>
      <c r="B237" s="211"/>
      <c r="C237" s="14"/>
      <c r="D237" s="204" t="s">
        <v>213</v>
      </c>
      <c r="E237" s="212" t="s">
        <v>1</v>
      </c>
      <c r="F237" s="213" t="s">
        <v>353</v>
      </c>
      <c r="G237" s="14"/>
      <c r="H237" s="214">
        <v>9</v>
      </c>
      <c r="I237" s="215"/>
      <c r="J237" s="14"/>
      <c r="K237" s="14"/>
      <c r="L237" s="211"/>
      <c r="M237" s="216"/>
      <c r="N237" s="217"/>
      <c r="O237" s="217"/>
      <c r="P237" s="217"/>
      <c r="Q237" s="217"/>
      <c r="R237" s="217"/>
      <c r="S237" s="217"/>
      <c r="T237" s="21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2" t="s">
        <v>213</v>
      </c>
      <c r="AU237" s="212" t="s">
        <v>91</v>
      </c>
      <c r="AV237" s="14" t="s">
        <v>91</v>
      </c>
      <c r="AW237" s="14" t="s">
        <v>33</v>
      </c>
      <c r="AX237" s="14" t="s">
        <v>80</v>
      </c>
      <c r="AY237" s="212" t="s">
        <v>205</v>
      </c>
    </row>
    <row r="238" s="13" customFormat="1">
      <c r="A238" s="13"/>
      <c r="B238" s="203"/>
      <c r="C238" s="13"/>
      <c r="D238" s="204" t="s">
        <v>213</v>
      </c>
      <c r="E238" s="205" t="s">
        <v>1</v>
      </c>
      <c r="F238" s="206" t="s">
        <v>354</v>
      </c>
      <c r="G238" s="13"/>
      <c r="H238" s="205" t="s">
        <v>1</v>
      </c>
      <c r="I238" s="207"/>
      <c r="J238" s="13"/>
      <c r="K238" s="13"/>
      <c r="L238" s="203"/>
      <c r="M238" s="208"/>
      <c r="N238" s="209"/>
      <c r="O238" s="209"/>
      <c r="P238" s="209"/>
      <c r="Q238" s="209"/>
      <c r="R238" s="209"/>
      <c r="S238" s="209"/>
      <c r="T238" s="21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5" t="s">
        <v>213</v>
      </c>
      <c r="AU238" s="205" t="s">
        <v>91</v>
      </c>
      <c r="AV238" s="13" t="s">
        <v>87</v>
      </c>
      <c r="AW238" s="13" t="s">
        <v>33</v>
      </c>
      <c r="AX238" s="13" t="s">
        <v>80</v>
      </c>
      <c r="AY238" s="205" t="s">
        <v>205</v>
      </c>
    </row>
    <row r="239" s="14" customFormat="1">
      <c r="A239" s="14"/>
      <c r="B239" s="211"/>
      <c r="C239" s="14"/>
      <c r="D239" s="204" t="s">
        <v>213</v>
      </c>
      <c r="E239" s="212" t="s">
        <v>1</v>
      </c>
      <c r="F239" s="213" t="s">
        <v>353</v>
      </c>
      <c r="G239" s="14"/>
      <c r="H239" s="214">
        <v>9</v>
      </c>
      <c r="I239" s="215"/>
      <c r="J239" s="14"/>
      <c r="K239" s="14"/>
      <c r="L239" s="211"/>
      <c r="M239" s="216"/>
      <c r="N239" s="217"/>
      <c r="O239" s="217"/>
      <c r="P239" s="217"/>
      <c r="Q239" s="217"/>
      <c r="R239" s="217"/>
      <c r="S239" s="217"/>
      <c r="T239" s="21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2" t="s">
        <v>213</v>
      </c>
      <c r="AU239" s="212" t="s">
        <v>91</v>
      </c>
      <c r="AV239" s="14" t="s">
        <v>91</v>
      </c>
      <c r="AW239" s="14" t="s">
        <v>33</v>
      </c>
      <c r="AX239" s="14" t="s">
        <v>80</v>
      </c>
      <c r="AY239" s="212" t="s">
        <v>205</v>
      </c>
    </row>
    <row r="240" s="15" customFormat="1">
      <c r="A240" s="15"/>
      <c r="B240" s="219"/>
      <c r="C240" s="15"/>
      <c r="D240" s="204" t="s">
        <v>213</v>
      </c>
      <c r="E240" s="220" t="s">
        <v>1</v>
      </c>
      <c r="F240" s="221" t="s">
        <v>216</v>
      </c>
      <c r="G240" s="15"/>
      <c r="H240" s="222">
        <v>23</v>
      </c>
      <c r="I240" s="223"/>
      <c r="J240" s="15"/>
      <c r="K240" s="15"/>
      <c r="L240" s="219"/>
      <c r="M240" s="224"/>
      <c r="N240" s="225"/>
      <c r="O240" s="225"/>
      <c r="P240" s="225"/>
      <c r="Q240" s="225"/>
      <c r="R240" s="225"/>
      <c r="S240" s="225"/>
      <c r="T240" s="22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20" t="s">
        <v>213</v>
      </c>
      <c r="AU240" s="220" t="s">
        <v>91</v>
      </c>
      <c r="AV240" s="15" t="s">
        <v>211</v>
      </c>
      <c r="AW240" s="15" t="s">
        <v>33</v>
      </c>
      <c r="AX240" s="15" t="s">
        <v>87</v>
      </c>
      <c r="AY240" s="220" t="s">
        <v>205</v>
      </c>
    </row>
    <row r="241" s="2" customFormat="1" ht="24.15" customHeight="1">
      <c r="A241" s="38"/>
      <c r="B241" s="188"/>
      <c r="C241" s="189" t="s">
        <v>355</v>
      </c>
      <c r="D241" s="189" t="s">
        <v>207</v>
      </c>
      <c r="E241" s="190" t="s">
        <v>356</v>
      </c>
      <c r="F241" s="191" t="s">
        <v>357</v>
      </c>
      <c r="G241" s="192" t="s">
        <v>348</v>
      </c>
      <c r="H241" s="193">
        <v>12</v>
      </c>
      <c r="I241" s="194"/>
      <c r="J241" s="193">
        <f>ROUND(I241*H241,3)</f>
        <v>0</v>
      </c>
      <c r="K241" s="195"/>
      <c r="L241" s="39"/>
      <c r="M241" s="196" t="s">
        <v>1</v>
      </c>
      <c r="N241" s="197" t="s">
        <v>46</v>
      </c>
      <c r="O241" s="82"/>
      <c r="P241" s="198">
        <f>O241*H241</f>
        <v>0</v>
      </c>
      <c r="Q241" s="198">
        <v>0.040289999999999999</v>
      </c>
      <c r="R241" s="198">
        <f>Q241*H241</f>
        <v>0.48348000000000002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211</v>
      </c>
      <c r="AT241" s="200" t="s">
        <v>207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358</v>
      </c>
    </row>
    <row r="242" s="13" customFormat="1">
      <c r="A242" s="13"/>
      <c r="B242" s="203"/>
      <c r="C242" s="13"/>
      <c r="D242" s="204" t="s">
        <v>213</v>
      </c>
      <c r="E242" s="205" t="s">
        <v>1</v>
      </c>
      <c r="F242" s="206" t="s">
        <v>350</v>
      </c>
      <c r="G242" s="13"/>
      <c r="H242" s="205" t="s">
        <v>1</v>
      </c>
      <c r="I242" s="207"/>
      <c r="J242" s="13"/>
      <c r="K242" s="13"/>
      <c r="L242" s="203"/>
      <c r="M242" s="208"/>
      <c r="N242" s="209"/>
      <c r="O242" s="209"/>
      <c r="P242" s="209"/>
      <c r="Q242" s="209"/>
      <c r="R242" s="209"/>
      <c r="S242" s="209"/>
      <c r="T242" s="21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5" t="s">
        <v>213</v>
      </c>
      <c r="AU242" s="205" t="s">
        <v>91</v>
      </c>
      <c r="AV242" s="13" t="s">
        <v>87</v>
      </c>
      <c r="AW242" s="13" t="s">
        <v>33</v>
      </c>
      <c r="AX242" s="13" t="s">
        <v>80</v>
      </c>
      <c r="AY242" s="205" t="s">
        <v>205</v>
      </c>
    </row>
    <row r="243" s="14" customFormat="1">
      <c r="A243" s="14"/>
      <c r="B243" s="211"/>
      <c r="C243" s="14"/>
      <c r="D243" s="204" t="s">
        <v>213</v>
      </c>
      <c r="E243" s="212" t="s">
        <v>1</v>
      </c>
      <c r="F243" s="213" t="s">
        <v>359</v>
      </c>
      <c r="G243" s="14"/>
      <c r="H243" s="214">
        <v>2</v>
      </c>
      <c r="I243" s="215"/>
      <c r="J243" s="14"/>
      <c r="K243" s="14"/>
      <c r="L243" s="211"/>
      <c r="M243" s="216"/>
      <c r="N243" s="217"/>
      <c r="O243" s="217"/>
      <c r="P243" s="217"/>
      <c r="Q243" s="217"/>
      <c r="R243" s="217"/>
      <c r="S243" s="217"/>
      <c r="T243" s="21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2" t="s">
        <v>213</v>
      </c>
      <c r="AU243" s="212" t="s">
        <v>91</v>
      </c>
      <c r="AV243" s="14" t="s">
        <v>91</v>
      </c>
      <c r="AW243" s="14" t="s">
        <v>33</v>
      </c>
      <c r="AX243" s="14" t="s">
        <v>80</v>
      </c>
      <c r="AY243" s="212" t="s">
        <v>205</v>
      </c>
    </row>
    <row r="244" s="13" customFormat="1">
      <c r="A244" s="13"/>
      <c r="B244" s="203"/>
      <c r="C244" s="13"/>
      <c r="D244" s="204" t="s">
        <v>213</v>
      </c>
      <c r="E244" s="205" t="s">
        <v>1</v>
      </c>
      <c r="F244" s="206" t="s">
        <v>352</v>
      </c>
      <c r="G244" s="13"/>
      <c r="H244" s="205" t="s">
        <v>1</v>
      </c>
      <c r="I244" s="207"/>
      <c r="J244" s="13"/>
      <c r="K244" s="13"/>
      <c r="L244" s="203"/>
      <c r="M244" s="208"/>
      <c r="N244" s="209"/>
      <c r="O244" s="209"/>
      <c r="P244" s="209"/>
      <c r="Q244" s="209"/>
      <c r="R244" s="209"/>
      <c r="S244" s="209"/>
      <c r="T244" s="21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5" t="s">
        <v>213</v>
      </c>
      <c r="AU244" s="205" t="s">
        <v>91</v>
      </c>
      <c r="AV244" s="13" t="s">
        <v>87</v>
      </c>
      <c r="AW244" s="13" t="s">
        <v>33</v>
      </c>
      <c r="AX244" s="13" t="s">
        <v>80</v>
      </c>
      <c r="AY244" s="205" t="s">
        <v>205</v>
      </c>
    </row>
    <row r="245" s="14" customFormat="1">
      <c r="A245" s="14"/>
      <c r="B245" s="211"/>
      <c r="C245" s="14"/>
      <c r="D245" s="204" t="s">
        <v>213</v>
      </c>
      <c r="E245" s="212" t="s">
        <v>1</v>
      </c>
      <c r="F245" s="213" t="s">
        <v>360</v>
      </c>
      <c r="G245" s="14"/>
      <c r="H245" s="214">
        <v>5</v>
      </c>
      <c r="I245" s="215"/>
      <c r="J245" s="14"/>
      <c r="K245" s="14"/>
      <c r="L245" s="211"/>
      <c r="M245" s="216"/>
      <c r="N245" s="217"/>
      <c r="O245" s="217"/>
      <c r="P245" s="217"/>
      <c r="Q245" s="217"/>
      <c r="R245" s="217"/>
      <c r="S245" s="217"/>
      <c r="T245" s="21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2" t="s">
        <v>213</v>
      </c>
      <c r="AU245" s="212" t="s">
        <v>91</v>
      </c>
      <c r="AV245" s="14" t="s">
        <v>91</v>
      </c>
      <c r="AW245" s="14" t="s">
        <v>33</v>
      </c>
      <c r="AX245" s="14" t="s">
        <v>80</v>
      </c>
      <c r="AY245" s="212" t="s">
        <v>205</v>
      </c>
    </row>
    <row r="246" s="13" customFormat="1">
      <c r="A246" s="13"/>
      <c r="B246" s="203"/>
      <c r="C246" s="13"/>
      <c r="D246" s="204" t="s">
        <v>213</v>
      </c>
      <c r="E246" s="205" t="s">
        <v>1</v>
      </c>
      <c r="F246" s="206" t="s">
        <v>354</v>
      </c>
      <c r="G246" s="13"/>
      <c r="H246" s="205" t="s">
        <v>1</v>
      </c>
      <c r="I246" s="207"/>
      <c r="J246" s="13"/>
      <c r="K246" s="13"/>
      <c r="L246" s="203"/>
      <c r="M246" s="208"/>
      <c r="N246" s="209"/>
      <c r="O246" s="209"/>
      <c r="P246" s="209"/>
      <c r="Q246" s="209"/>
      <c r="R246" s="209"/>
      <c r="S246" s="209"/>
      <c r="T246" s="21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5" t="s">
        <v>213</v>
      </c>
      <c r="AU246" s="205" t="s">
        <v>91</v>
      </c>
      <c r="AV246" s="13" t="s">
        <v>87</v>
      </c>
      <c r="AW246" s="13" t="s">
        <v>33</v>
      </c>
      <c r="AX246" s="13" t="s">
        <v>80</v>
      </c>
      <c r="AY246" s="205" t="s">
        <v>205</v>
      </c>
    </row>
    <row r="247" s="14" customFormat="1">
      <c r="A247" s="14"/>
      <c r="B247" s="211"/>
      <c r="C247" s="14"/>
      <c r="D247" s="204" t="s">
        <v>213</v>
      </c>
      <c r="E247" s="212" t="s">
        <v>1</v>
      </c>
      <c r="F247" s="213" t="s">
        <v>360</v>
      </c>
      <c r="G247" s="14"/>
      <c r="H247" s="214">
        <v>5</v>
      </c>
      <c r="I247" s="215"/>
      <c r="J247" s="14"/>
      <c r="K247" s="14"/>
      <c r="L247" s="211"/>
      <c r="M247" s="216"/>
      <c r="N247" s="217"/>
      <c r="O247" s="217"/>
      <c r="P247" s="217"/>
      <c r="Q247" s="217"/>
      <c r="R247" s="217"/>
      <c r="S247" s="217"/>
      <c r="T247" s="21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2" t="s">
        <v>213</v>
      </c>
      <c r="AU247" s="212" t="s">
        <v>91</v>
      </c>
      <c r="AV247" s="14" t="s">
        <v>91</v>
      </c>
      <c r="AW247" s="14" t="s">
        <v>33</v>
      </c>
      <c r="AX247" s="14" t="s">
        <v>80</v>
      </c>
      <c r="AY247" s="212" t="s">
        <v>205</v>
      </c>
    </row>
    <row r="248" s="15" customFormat="1">
      <c r="A248" s="15"/>
      <c r="B248" s="219"/>
      <c r="C248" s="15"/>
      <c r="D248" s="204" t="s">
        <v>213</v>
      </c>
      <c r="E248" s="220" t="s">
        <v>1</v>
      </c>
      <c r="F248" s="221" t="s">
        <v>216</v>
      </c>
      <c r="G248" s="15"/>
      <c r="H248" s="222">
        <v>12</v>
      </c>
      <c r="I248" s="223"/>
      <c r="J248" s="15"/>
      <c r="K248" s="15"/>
      <c r="L248" s="219"/>
      <c r="M248" s="224"/>
      <c r="N248" s="225"/>
      <c r="O248" s="225"/>
      <c r="P248" s="225"/>
      <c r="Q248" s="225"/>
      <c r="R248" s="225"/>
      <c r="S248" s="225"/>
      <c r="T248" s="22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20" t="s">
        <v>213</v>
      </c>
      <c r="AU248" s="220" t="s">
        <v>91</v>
      </c>
      <c r="AV248" s="15" t="s">
        <v>211</v>
      </c>
      <c r="AW248" s="15" t="s">
        <v>33</v>
      </c>
      <c r="AX248" s="15" t="s">
        <v>87</v>
      </c>
      <c r="AY248" s="220" t="s">
        <v>205</v>
      </c>
    </row>
    <row r="249" s="2" customFormat="1" ht="24.15" customHeight="1">
      <c r="A249" s="38"/>
      <c r="B249" s="188"/>
      <c r="C249" s="189" t="s">
        <v>361</v>
      </c>
      <c r="D249" s="189" t="s">
        <v>207</v>
      </c>
      <c r="E249" s="190" t="s">
        <v>362</v>
      </c>
      <c r="F249" s="191" t="s">
        <v>363</v>
      </c>
      <c r="G249" s="192" t="s">
        <v>348</v>
      </c>
      <c r="H249" s="193">
        <v>2</v>
      </c>
      <c r="I249" s="194"/>
      <c r="J249" s="193">
        <f>ROUND(I249*H249,3)</f>
        <v>0</v>
      </c>
      <c r="K249" s="195"/>
      <c r="L249" s="39"/>
      <c r="M249" s="196" t="s">
        <v>1</v>
      </c>
      <c r="N249" s="197" t="s">
        <v>46</v>
      </c>
      <c r="O249" s="82"/>
      <c r="P249" s="198">
        <f>O249*H249</f>
        <v>0</v>
      </c>
      <c r="Q249" s="198">
        <v>0.057450000000000001</v>
      </c>
      <c r="R249" s="198">
        <f>Q249*H249</f>
        <v>0.1149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211</v>
      </c>
      <c r="AT249" s="200" t="s">
        <v>207</v>
      </c>
      <c r="AU249" s="200" t="s">
        <v>91</v>
      </c>
      <c r="AY249" s="19" t="s">
        <v>205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91</v>
      </c>
      <c r="BK249" s="202">
        <f>ROUND(I249*H249,3)</f>
        <v>0</v>
      </c>
      <c r="BL249" s="19" t="s">
        <v>211</v>
      </c>
      <c r="BM249" s="200" t="s">
        <v>364</v>
      </c>
    </row>
    <row r="250" s="13" customFormat="1">
      <c r="A250" s="13"/>
      <c r="B250" s="203"/>
      <c r="C250" s="13"/>
      <c r="D250" s="204" t="s">
        <v>213</v>
      </c>
      <c r="E250" s="205" t="s">
        <v>1</v>
      </c>
      <c r="F250" s="206" t="s">
        <v>352</v>
      </c>
      <c r="G250" s="13"/>
      <c r="H250" s="205" t="s">
        <v>1</v>
      </c>
      <c r="I250" s="207"/>
      <c r="J250" s="13"/>
      <c r="K250" s="13"/>
      <c r="L250" s="203"/>
      <c r="M250" s="208"/>
      <c r="N250" s="209"/>
      <c r="O250" s="209"/>
      <c r="P250" s="209"/>
      <c r="Q250" s="209"/>
      <c r="R250" s="209"/>
      <c r="S250" s="209"/>
      <c r="T250" s="21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5" t="s">
        <v>213</v>
      </c>
      <c r="AU250" s="205" t="s">
        <v>91</v>
      </c>
      <c r="AV250" s="13" t="s">
        <v>87</v>
      </c>
      <c r="AW250" s="13" t="s">
        <v>33</v>
      </c>
      <c r="AX250" s="13" t="s">
        <v>80</v>
      </c>
      <c r="AY250" s="205" t="s">
        <v>205</v>
      </c>
    </row>
    <row r="251" s="14" customFormat="1">
      <c r="A251" s="14"/>
      <c r="B251" s="211"/>
      <c r="C251" s="14"/>
      <c r="D251" s="204" t="s">
        <v>213</v>
      </c>
      <c r="E251" s="212" t="s">
        <v>1</v>
      </c>
      <c r="F251" s="213" t="s">
        <v>365</v>
      </c>
      <c r="G251" s="14"/>
      <c r="H251" s="214">
        <v>1</v>
      </c>
      <c r="I251" s="215"/>
      <c r="J251" s="14"/>
      <c r="K251" s="14"/>
      <c r="L251" s="211"/>
      <c r="M251" s="216"/>
      <c r="N251" s="217"/>
      <c r="O251" s="217"/>
      <c r="P251" s="217"/>
      <c r="Q251" s="217"/>
      <c r="R251" s="217"/>
      <c r="S251" s="217"/>
      <c r="T251" s="21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12" t="s">
        <v>213</v>
      </c>
      <c r="AU251" s="212" t="s">
        <v>91</v>
      </c>
      <c r="AV251" s="14" t="s">
        <v>91</v>
      </c>
      <c r="AW251" s="14" t="s">
        <v>33</v>
      </c>
      <c r="AX251" s="14" t="s">
        <v>80</v>
      </c>
      <c r="AY251" s="212" t="s">
        <v>205</v>
      </c>
    </row>
    <row r="252" s="13" customFormat="1">
      <c r="A252" s="13"/>
      <c r="B252" s="203"/>
      <c r="C252" s="13"/>
      <c r="D252" s="204" t="s">
        <v>213</v>
      </c>
      <c r="E252" s="205" t="s">
        <v>1</v>
      </c>
      <c r="F252" s="206" t="s">
        <v>354</v>
      </c>
      <c r="G252" s="13"/>
      <c r="H252" s="205" t="s">
        <v>1</v>
      </c>
      <c r="I252" s="207"/>
      <c r="J252" s="13"/>
      <c r="K252" s="13"/>
      <c r="L252" s="203"/>
      <c r="M252" s="208"/>
      <c r="N252" s="209"/>
      <c r="O252" s="209"/>
      <c r="P252" s="209"/>
      <c r="Q252" s="209"/>
      <c r="R252" s="209"/>
      <c r="S252" s="209"/>
      <c r="T252" s="21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5" t="s">
        <v>213</v>
      </c>
      <c r="AU252" s="205" t="s">
        <v>91</v>
      </c>
      <c r="AV252" s="13" t="s">
        <v>87</v>
      </c>
      <c r="AW252" s="13" t="s">
        <v>33</v>
      </c>
      <c r="AX252" s="13" t="s">
        <v>80</v>
      </c>
      <c r="AY252" s="205" t="s">
        <v>205</v>
      </c>
    </row>
    <row r="253" s="14" customFormat="1">
      <c r="A253" s="14"/>
      <c r="B253" s="211"/>
      <c r="C253" s="14"/>
      <c r="D253" s="204" t="s">
        <v>213</v>
      </c>
      <c r="E253" s="212" t="s">
        <v>1</v>
      </c>
      <c r="F253" s="213" t="s">
        <v>365</v>
      </c>
      <c r="G253" s="14"/>
      <c r="H253" s="214">
        <v>1</v>
      </c>
      <c r="I253" s="215"/>
      <c r="J253" s="14"/>
      <c r="K253" s="14"/>
      <c r="L253" s="211"/>
      <c r="M253" s="216"/>
      <c r="N253" s="217"/>
      <c r="O253" s="217"/>
      <c r="P253" s="217"/>
      <c r="Q253" s="217"/>
      <c r="R253" s="217"/>
      <c r="S253" s="217"/>
      <c r="T253" s="21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2" t="s">
        <v>213</v>
      </c>
      <c r="AU253" s="212" t="s">
        <v>91</v>
      </c>
      <c r="AV253" s="14" t="s">
        <v>91</v>
      </c>
      <c r="AW253" s="14" t="s">
        <v>33</v>
      </c>
      <c r="AX253" s="14" t="s">
        <v>80</v>
      </c>
      <c r="AY253" s="212" t="s">
        <v>205</v>
      </c>
    </row>
    <row r="254" s="15" customFormat="1">
      <c r="A254" s="15"/>
      <c r="B254" s="219"/>
      <c r="C254" s="15"/>
      <c r="D254" s="204" t="s">
        <v>213</v>
      </c>
      <c r="E254" s="220" t="s">
        <v>1</v>
      </c>
      <c r="F254" s="221" t="s">
        <v>216</v>
      </c>
      <c r="G254" s="15"/>
      <c r="H254" s="222">
        <v>2</v>
      </c>
      <c r="I254" s="223"/>
      <c r="J254" s="15"/>
      <c r="K254" s="15"/>
      <c r="L254" s="219"/>
      <c r="M254" s="224"/>
      <c r="N254" s="225"/>
      <c r="O254" s="225"/>
      <c r="P254" s="225"/>
      <c r="Q254" s="225"/>
      <c r="R254" s="225"/>
      <c r="S254" s="225"/>
      <c r="T254" s="22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20" t="s">
        <v>213</v>
      </c>
      <c r="AU254" s="220" t="s">
        <v>91</v>
      </c>
      <c r="AV254" s="15" t="s">
        <v>211</v>
      </c>
      <c r="AW254" s="15" t="s">
        <v>33</v>
      </c>
      <c r="AX254" s="15" t="s">
        <v>87</v>
      </c>
      <c r="AY254" s="220" t="s">
        <v>205</v>
      </c>
    </row>
    <row r="255" s="2" customFormat="1" ht="24.15" customHeight="1">
      <c r="A255" s="38"/>
      <c r="B255" s="188"/>
      <c r="C255" s="189" t="s">
        <v>366</v>
      </c>
      <c r="D255" s="189" t="s">
        <v>207</v>
      </c>
      <c r="E255" s="190" t="s">
        <v>367</v>
      </c>
      <c r="F255" s="191" t="s">
        <v>368</v>
      </c>
      <c r="G255" s="192" t="s">
        <v>348</v>
      </c>
      <c r="H255" s="193">
        <v>26</v>
      </c>
      <c r="I255" s="194"/>
      <c r="J255" s="193">
        <f>ROUND(I255*H255,3)</f>
        <v>0</v>
      </c>
      <c r="K255" s="195"/>
      <c r="L255" s="39"/>
      <c r="M255" s="196" t="s">
        <v>1</v>
      </c>
      <c r="N255" s="197" t="s">
        <v>46</v>
      </c>
      <c r="O255" s="82"/>
      <c r="P255" s="198">
        <f>O255*H255</f>
        <v>0</v>
      </c>
      <c r="Q255" s="198">
        <v>0.046300000000000001</v>
      </c>
      <c r="R255" s="198">
        <f>Q255*H255</f>
        <v>1.2038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211</v>
      </c>
      <c r="AT255" s="200" t="s">
        <v>207</v>
      </c>
      <c r="AU255" s="200" t="s">
        <v>91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211</v>
      </c>
      <c r="BM255" s="200" t="s">
        <v>369</v>
      </c>
    </row>
    <row r="256" s="13" customFormat="1">
      <c r="A256" s="13"/>
      <c r="B256" s="203"/>
      <c r="C256" s="13"/>
      <c r="D256" s="204" t="s">
        <v>213</v>
      </c>
      <c r="E256" s="205" t="s">
        <v>1</v>
      </c>
      <c r="F256" s="206" t="s">
        <v>370</v>
      </c>
      <c r="G256" s="13"/>
      <c r="H256" s="205" t="s">
        <v>1</v>
      </c>
      <c r="I256" s="207"/>
      <c r="J256" s="13"/>
      <c r="K256" s="13"/>
      <c r="L256" s="203"/>
      <c r="M256" s="208"/>
      <c r="N256" s="209"/>
      <c r="O256" s="209"/>
      <c r="P256" s="209"/>
      <c r="Q256" s="209"/>
      <c r="R256" s="209"/>
      <c r="S256" s="209"/>
      <c r="T256" s="21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5" t="s">
        <v>213</v>
      </c>
      <c r="AU256" s="205" t="s">
        <v>91</v>
      </c>
      <c r="AV256" s="13" t="s">
        <v>87</v>
      </c>
      <c r="AW256" s="13" t="s">
        <v>33</v>
      </c>
      <c r="AX256" s="13" t="s">
        <v>80</v>
      </c>
      <c r="AY256" s="205" t="s">
        <v>205</v>
      </c>
    </row>
    <row r="257" s="14" customFormat="1">
      <c r="A257" s="14"/>
      <c r="B257" s="211"/>
      <c r="C257" s="14"/>
      <c r="D257" s="204" t="s">
        <v>213</v>
      </c>
      <c r="E257" s="212" t="s">
        <v>1</v>
      </c>
      <c r="F257" s="213" t="s">
        <v>371</v>
      </c>
      <c r="G257" s="14"/>
      <c r="H257" s="214">
        <v>8</v>
      </c>
      <c r="I257" s="215"/>
      <c r="J257" s="14"/>
      <c r="K257" s="14"/>
      <c r="L257" s="211"/>
      <c r="M257" s="216"/>
      <c r="N257" s="217"/>
      <c r="O257" s="217"/>
      <c r="P257" s="217"/>
      <c r="Q257" s="217"/>
      <c r="R257" s="217"/>
      <c r="S257" s="217"/>
      <c r="T257" s="21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2" t="s">
        <v>213</v>
      </c>
      <c r="AU257" s="212" t="s">
        <v>91</v>
      </c>
      <c r="AV257" s="14" t="s">
        <v>91</v>
      </c>
      <c r="AW257" s="14" t="s">
        <v>33</v>
      </c>
      <c r="AX257" s="14" t="s">
        <v>80</v>
      </c>
      <c r="AY257" s="212" t="s">
        <v>205</v>
      </c>
    </row>
    <row r="258" s="13" customFormat="1">
      <c r="A258" s="13"/>
      <c r="B258" s="203"/>
      <c r="C258" s="13"/>
      <c r="D258" s="204" t="s">
        <v>213</v>
      </c>
      <c r="E258" s="205" t="s">
        <v>1</v>
      </c>
      <c r="F258" s="206" t="s">
        <v>372</v>
      </c>
      <c r="G258" s="13"/>
      <c r="H258" s="205" t="s">
        <v>1</v>
      </c>
      <c r="I258" s="207"/>
      <c r="J258" s="13"/>
      <c r="K258" s="13"/>
      <c r="L258" s="203"/>
      <c r="M258" s="208"/>
      <c r="N258" s="209"/>
      <c r="O258" s="209"/>
      <c r="P258" s="209"/>
      <c r="Q258" s="209"/>
      <c r="R258" s="209"/>
      <c r="S258" s="209"/>
      <c r="T258" s="21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5" t="s">
        <v>213</v>
      </c>
      <c r="AU258" s="205" t="s">
        <v>91</v>
      </c>
      <c r="AV258" s="13" t="s">
        <v>87</v>
      </c>
      <c r="AW258" s="13" t="s">
        <v>33</v>
      </c>
      <c r="AX258" s="13" t="s">
        <v>80</v>
      </c>
      <c r="AY258" s="205" t="s">
        <v>205</v>
      </c>
    </row>
    <row r="259" s="14" customFormat="1">
      <c r="A259" s="14"/>
      <c r="B259" s="211"/>
      <c r="C259" s="14"/>
      <c r="D259" s="204" t="s">
        <v>213</v>
      </c>
      <c r="E259" s="212" t="s">
        <v>1</v>
      </c>
      <c r="F259" s="213" t="s">
        <v>373</v>
      </c>
      <c r="G259" s="14"/>
      <c r="H259" s="214">
        <v>9</v>
      </c>
      <c r="I259" s="215"/>
      <c r="J259" s="14"/>
      <c r="K259" s="14"/>
      <c r="L259" s="211"/>
      <c r="M259" s="216"/>
      <c r="N259" s="217"/>
      <c r="O259" s="217"/>
      <c r="P259" s="217"/>
      <c r="Q259" s="217"/>
      <c r="R259" s="217"/>
      <c r="S259" s="217"/>
      <c r="T259" s="21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2" t="s">
        <v>213</v>
      </c>
      <c r="AU259" s="212" t="s">
        <v>91</v>
      </c>
      <c r="AV259" s="14" t="s">
        <v>91</v>
      </c>
      <c r="AW259" s="14" t="s">
        <v>33</v>
      </c>
      <c r="AX259" s="14" t="s">
        <v>80</v>
      </c>
      <c r="AY259" s="212" t="s">
        <v>205</v>
      </c>
    </row>
    <row r="260" s="13" customFormat="1">
      <c r="A260" s="13"/>
      <c r="B260" s="203"/>
      <c r="C260" s="13"/>
      <c r="D260" s="204" t="s">
        <v>213</v>
      </c>
      <c r="E260" s="205" t="s">
        <v>1</v>
      </c>
      <c r="F260" s="206" t="s">
        <v>374</v>
      </c>
      <c r="G260" s="13"/>
      <c r="H260" s="205" t="s">
        <v>1</v>
      </c>
      <c r="I260" s="207"/>
      <c r="J260" s="13"/>
      <c r="K260" s="13"/>
      <c r="L260" s="203"/>
      <c r="M260" s="208"/>
      <c r="N260" s="209"/>
      <c r="O260" s="209"/>
      <c r="P260" s="209"/>
      <c r="Q260" s="209"/>
      <c r="R260" s="209"/>
      <c r="S260" s="209"/>
      <c r="T260" s="21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5" t="s">
        <v>213</v>
      </c>
      <c r="AU260" s="205" t="s">
        <v>91</v>
      </c>
      <c r="AV260" s="13" t="s">
        <v>87</v>
      </c>
      <c r="AW260" s="13" t="s">
        <v>33</v>
      </c>
      <c r="AX260" s="13" t="s">
        <v>80</v>
      </c>
      <c r="AY260" s="205" t="s">
        <v>205</v>
      </c>
    </row>
    <row r="261" s="14" customFormat="1">
      <c r="A261" s="14"/>
      <c r="B261" s="211"/>
      <c r="C261" s="14"/>
      <c r="D261" s="204" t="s">
        <v>213</v>
      </c>
      <c r="E261" s="212" t="s">
        <v>1</v>
      </c>
      <c r="F261" s="213" t="s">
        <v>373</v>
      </c>
      <c r="G261" s="14"/>
      <c r="H261" s="214">
        <v>9</v>
      </c>
      <c r="I261" s="215"/>
      <c r="J261" s="14"/>
      <c r="K261" s="14"/>
      <c r="L261" s="211"/>
      <c r="M261" s="216"/>
      <c r="N261" s="217"/>
      <c r="O261" s="217"/>
      <c r="P261" s="217"/>
      <c r="Q261" s="217"/>
      <c r="R261" s="217"/>
      <c r="S261" s="217"/>
      <c r="T261" s="21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2" t="s">
        <v>213</v>
      </c>
      <c r="AU261" s="212" t="s">
        <v>91</v>
      </c>
      <c r="AV261" s="14" t="s">
        <v>91</v>
      </c>
      <c r="AW261" s="14" t="s">
        <v>33</v>
      </c>
      <c r="AX261" s="14" t="s">
        <v>80</v>
      </c>
      <c r="AY261" s="212" t="s">
        <v>205</v>
      </c>
    </row>
    <row r="262" s="15" customFormat="1">
      <c r="A262" s="15"/>
      <c r="B262" s="219"/>
      <c r="C262" s="15"/>
      <c r="D262" s="204" t="s">
        <v>213</v>
      </c>
      <c r="E262" s="220" t="s">
        <v>1</v>
      </c>
      <c r="F262" s="221" t="s">
        <v>216</v>
      </c>
      <c r="G262" s="15"/>
      <c r="H262" s="222">
        <v>26</v>
      </c>
      <c r="I262" s="223"/>
      <c r="J262" s="15"/>
      <c r="K262" s="15"/>
      <c r="L262" s="219"/>
      <c r="M262" s="224"/>
      <c r="N262" s="225"/>
      <c r="O262" s="225"/>
      <c r="P262" s="225"/>
      <c r="Q262" s="225"/>
      <c r="R262" s="225"/>
      <c r="S262" s="225"/>
      <c r="T262" s="22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20" t="s">
        <v>213</v>
      </c>
      <c r="AU262" s="220" t="s">
        <v>91</v>
      </c>
      <c r="AV262" s="15" t="s">
        <v>211</v>
      </c>
      <c r="AW262" s="15" t="s">
        <v>33</v>
      </c>
      <c r="AX262" s="15" t="s">
        <v>87</v>
      </c>
      <c r="AY262" s="220" t="s">
        <v>205</v>
      </c>
    </row>
    <row r="263" s="2" customFormat="1" ht="24.15" customHeight="1">
      <c r="A263" s="38"/>
      <c r="B263" s="188"/>
      <c r="C263" s="189" t="s">
        <v>375</v>
      </c>
      <c r="D263" s="189" t="s">
        <v>207</v>
      </c>
      <c r="E263" s="190" t="s">
        <v>376</v>
      </c>
      <c r="F263" s="191" t="s">
        <v>377</v>
      </c>
      <c r="G263" s="192" t="s">
        <v>348</v>
      </c>
      <c r="H263" s="193">
        <v>16</v>
      </c>
      <c r="I263" s="194"/>
      <c r="J263" s="193">
        <f>ROUND(I263*H263,3)</f>
        <v>0</v>
      </c>
      <c r="K263" s="195"/>
      <c r="L263" s="39"/>
      <c r="M263" s="196" t="s">
        <v>1</v>
      </c>
      <c r="N263" s="197" t="s">
        <v>46</v>
      </c>
      <c r="O263" s="82"/>
      <c r="P263" s="198">
        <f>O263*H263</f>
        <v>0</v>
      </c>
      <c r="Q263" s="198">
        <v>0.064659999999999995</v>
      </c>
      <c r="R263" s="198">
        <f>Q263*H263</f>
        <v>1.0345599999999999</v>
      </c>
      <c r="S263" s="198">
        <v>0</v>
      </c>
      <c r="T263" s="199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00" t="s">
        <v>211</v>
      </c>
      <c r="AT263" s="200" t="s">
        <v>207</v>
      </c>
      <c r="AU263" s="200" t="s">
        <v>91</v>
      </c>
      <c r="AY263" s="19" t="s">
        <v>205</v>
      </c>
      <c r="BE263" s="201">
        <f>IF(N263="základná",J263,0)</f>
        <v>0</v>
      </c>
      <c r="BF263" s="201">
        <f>IF(N263="znížená",J263,0)</f>
        <v>0</v>
      </c>
      <c r="BG263" s="201">
        <f>IF(N263="zákl. prenesená",J263,0)</f>
        <v>0</v>
      </c>
      <c r="BH263" s="201">
        <f>IF(N263="zníž. prenesená",J263,0)</f>
        <v>0</v>
      </c>
      <c r="BI263" s="201">
        <f>IF(N263="nulová",J263,0)</f>
        <v>0</v>
      </c>
      <c r="BJ263" s="19" t="s">
        <v>91</v>
      </c>
      <c r="BK263" s="202">
        <f>ROUND(I263*H263,3)</f>
        <v>0</v>
      </c>
      <c r="BL263" s="19" t="s">
        <v>211</v>
      </c>
      <c r="BM263" s="200" t="s">
        <v>378</v>
      </c>
    </row>
    <row r="264" s="13" customFormat="1">
      <c r="A264" s="13"/>
      <c r="B264" s="203"/>
      <c r="C264" s="13"/>
      <c r="D264" s="204" t="s">
        <v>213</v>
      </c>
      <c r="E264" s="205" t="s">
        <v>1</v>
      </c>
      <c r="F264" s="206" t="s">
        <v>372</v>
      </c>
      <c r="G264" s="13"/>
      <c r="H264" s="205" t="s">
        <v>1</v>
      </c>
      <c r="I264" s="207"/>
      <c r="J264" s="13"/>
      <c r="K264" s="13"/>
      <c r="L264" s="203"/>
      <c r="M264" s="208"/>
      <c r="N264" s="209"/>
      <c r="O264" s="209"/>
      <c r="P264" s="209"/>
      <c r="Q264" s="209"/>
      <c r="R264" s="209"/>
      <c r="S264" s="209"/>
      <c r="T264" s="21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5" t="s">
        <v>213</v>
      </c>
      <c r="AU264" s="205" t="s">
        <v>91</v>
      </c>
      <c r="AV264" s="13" t="s">
        <v>87</v>
      </c>
      <c r="AW264" s="13" t="s">
        <v>33</v>
      </c>
      <c r="AX264" s="13" t="s">
        <v>80</v>
      </c>
      <c r="AY264" s="205" t="s">
        <v>205</v>
      </c>
    </row>
    <row r="265" s="14" customFormat="1">
      <c r="A265" s="14"/>
      <c r="B265" s="211"/>
      <c r="C265" s="14"/>
      <c r="D265" s="204" t="s">
        <v>213</v>
      </c>
      <c r="E265" s="212" t="s">
        <v>1</v>
      </c>
      <c r="F265" s="213" t="s">
        <v>379</v>
      </c>
      <c r="G265" s="14"/>
      <c r="H265" s="214">
        <v>8</v>
      </c>
      <c r="I265" s="215"/>
      <c r="J265" s="14"/>
      <c r="K265" s="14"/>
      <c r="L265" s="211"/>
      <c r="M265" s="216"/>
      <c r="N265" s="217"/>
      <c r="O265" s="217"/>
      <c r="P265" s="217"/>
      <c r="Q265" s="217"/>
      <c r="R265" s="217"/>
      <c r="S265" s="217"/>
      <c r="T265" s="21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2" t="s">
        <v>213</v>
      </c>
      <c r="AU265" s="212" t="s">
        <v>91</v>
      </c>
      <c r="AV265" s="14" t="s">
        <v>91</v>
      </c>
      <c r="AW265" s="14" t="s">
        <v>33</v>
      </c>
      <c r="AX265" s="14" t="s">
        <v>80</v>
      </c>
      <c r="AY265" s="212" t="s">
        <v>205</v>
      </c>
    </row>
    <row r="266" s="13" customFormat="1">
      <c r="A266" s="13"/>
      <c r="B266" s="203"/>
      <c r="C266" s="13"/>
      <c r="D266" s="204" t="s">
        <v>213</v>
      </c>
      <c r="E266" s="205" t="s">
        <v>1</v>
      </c>
      <c r="F266" s="206" t="s">
        <v>374</v>
      </c>
      <c r="G266" s="13"/>
      <c r="H266" s="205" t="s">
        <v>1</v>
      </c>
      <c r="I266" s="207"/>
      <c r="J266" s="13"/>
      <c r="K266" s="13"/>
      <c r="L266" s="203"/>
      <c r="M266" s="208"/>
      <c r="N266" s="209"/>
      <c r="O266" s="209"/>
      <c r="P266" s="209"/>
      <c r="Q266" s="209"/>
      <c r="R266" s="209"/>
      <c r="S266" s="209"/>
      <c r="T266" s="21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5" t="s">
        <v>213</v>
      </c>
      <c r="AU266" s="205" t="s">
        <v>91</v>
      </c>
      <c r="AV266" s="13" t="s">
        <v>87</v>
      </c>
      <c r="AW266" s="13" t="s">
        <v>33</v>
      </c>
      <c r="AX266" s="13" t="s">
        <v>80</v>
      </c>
      <c r="AY266" s="205" t="s">
        <v>205</v>
      </c>
    </row>
    <row r="267" s="14" customFormat="1">
      <c r="A267" s="14"/>
      <c r="B267" s="211"/>
      <c r="C267" s="14"/>
      <c r="D267" s="204" t="s">
        <v>213</v>
      </c>
      <c r="E267" s="212" t="s">
        <v>1</v>
      </c>
      <c r="F267" s="213" t="s">
        <v>379</v>
      </c>
      <c r="G267" s="14"/>
      <c r="H267" s="214">
        <v>8</v>
      </c>
      <c r="I267" s="215"/>
      <c r="J267" s="14"/>
      <c r="K267" s="14"/>
      <c r="L267" s="211"/>
      <c r="M267" s="216"/>
      <c r="N267" s="217"/>
      <c r="O267" s="217"/>
      <c r="P267" s="217"/>
      <c r="Q267" s="217"/>
      <c r="R267" s="217"/>
      <c r="S267" s="217"/>
      <c r="T267" s="21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12" t="s">
        <v>213</v>
      </c>
      <c r="AU267" s="212" t="s">
        <v>91</v>
      </c>
      <c r="AV267" s="14" t="s">
        <v>91</v>
      </c>
      <c r="AW267" s="14" t="s">
        <v>33</v>
      </c>
      <c r="AX267" s="14" t="s">
        <v>80</v>
      </c>
      <c r="AY267" s="212" t="s">
        <v>205</v>
      </c>
    </row>
    <row r="268" s="15" customFormat="1">
      <c r="A268" s="15"/>
      <c r="B268" s="219"/>
      <c r="C268" s="15"/>
      <c r="D268" s="204" t="s">
        <v>213</v>
      </c>
      <c r="E268" s="220" t="s">
        <v>1</v>
      </c>
      <c r="F268" s="221" t="s">
        <v>216</v>
      </c>
      <c r="G268" s="15"/>
      <c r="H268" s="222">
        <v>16</v>
      </c>
      <c r="I268" s="223"/>
      <c r="J268" s="15"/>
      <c r="K268" s="15"/>
      <c r="L268" s="219"/>
      <c r="M268" s="224"/>
      <c r="N268" s="225"/>
      <c r="O268" s="225"/>
      <c r="P268" s="225"/>
      <c r="Q268" s="225"/>
      <c r="R268" s="225"/>
      <c r="S268" s="225"/>
      <c r="T268" s="226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20" t="s">
        <v>213</v>
      </c>
      <c r="AU268" s="220" t="s">
        <v>91</v>
      </c>
      <c r="AV268" s="15" t="s">
        <v>211</v>
      </c>
      <c r="AW268" s="15" t="s">
        <v>33</v>
      </c>
      <c r="AX268" s="15" t="s">
        <v>87</v>
      </c>
      <c r="AY268" s="220" t="s">
        <v>205</v>
      </c>
    </row>
    <row r="269" s="2" customFormat="1" ht="24.15" customHeight="1">
      <c r="A269" s="38"/>
      <c r="B269" s="188"/>
      <c r="C269" s="189" t="s">
        <v>380</v>
      </c>
      <c r="D269" s="189" t="s">
        <v>207</v>
      </c>
      <c r="E269" s="190" t="s">
        <v>381</v>
      </c>
      <c r="F269" s="191" t="s">
        <v>382</v>
      </c>
      <c r="G269" s="192" t="s">
        <v>348</v>
      </c>
      <c r="H269" s="193">
        <v>42</v>
      </c>
      <c r="I269" s="194"/>
      <c r="J269" s="193">
        <f>ROUND(I269*H269,3)</f>
        <v>0</v>
      </c>
      <c r="K269" s="195"/>
      <c r="L269" s="39"/>
      <c r="M269" s="196" t="s">
        <v>1</v>
      </c>
      <c r="N269" s="197" t="s">
        <v>46</v>
      </c>
      <c r="O269" s="82"/>
      <c r="P269" s="198">
        <f>O269*H269</f>
        <v>0</v>
      </c>
      <c r="Q269" s="198">
        <v>0.092600000000000002</v>
      </c>
      <c r="R269" s="198">
        <f>Q269*H269</f>
        <v>3.8892000000000002</v>
      </c>
      <c r="S269" s="198">
        <v>0</v>
      </c>
      <c r="T269" s="199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0" t="s">
        <v>211</v>
      </c>
      <c r="AT269" s="200" t="s">
        <v>207</v>
      </c>
      <c r="AU269" s="200" t="s">
        <v>91</v>
      </c>
      <c r="AY269" s="19" t="s">
        <v>205</v>
      </c>
      <c r="BE269" s="201">
        <f>IF(N269="základná",J269,0)</f>
        <v>0</v>
      </c>
      <c r="BF269" s="201">
        <f>IF(N269="znížená",J269,0)</f>
        <v>0</v>
      </c>
      <c r="BG269" s="201">
        <f>IF(N269="zákl. prenesená",J269,0)</f>
        <v>0</v>
      </c>
      <c r="BH269" s="201">
        <f>IF(N269="zníž. prenesená",J269,0)</f>
        <v>0</v>
      </c>
      <c r="BI269" s="201">
        <f>IF(N269="nulová",J269,0)</f>
        <v>0</v>
      </c>
      <c r="BJ269" s="19" t="s">
        <v>91</v>
      </c>
      <c r="BK269" s="202">
        <f>ROUND(I269*H269,3)</f>
        <v>0</v>
      </c>
      <c r="BL269" s="19" t="s">
        <v>211</v>
      </c>
      <c r="BM269" s="200" t="s">
        <v>383</v>
      </c>
    </row>
    <row r="270" s="13" customFormat="1">
      <c r="A270" s="13"/>
      <c r="B270" s="203"/>
      <c r="C270" s="13"/>
      <c r="D270" s="204" t="s">
        <v>213</v>
      </c>
      <c r="E270" s="205" t="s">
        <v>1</v>
      </c>
      <c r="F270" s="206" t="s">
        <v>372</v>
      </c>
      <c r="G270" s="13"/>
      <c r="H270" s="205" t="s">
        <v>1</v>
      </c>
      <c r="I270" s="207"/>
      <c r="J270" s="13"/>
      <c r="K270" s="13"/>
      <c r="L270" s="203"/>
      <c r="M270" s="208"/>
      <c r="N270" s="209"/>
      <c r="O270" s="209"/>
      <c r="P270" s="209"/>
      <c r="Q270" s="209"/>
      <c r="R270" s="209"/>
      <c r="S270" s="209"/>
      <c r="T270" s="21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5" t="s">
        <v>213</v>
      </c>
      <c r="AU270" s="205" t="s">
        <v>91</v>
      </c>
      <c r="AV270" s="13" t="s">
        <v>87</v>
      </c>
      <c r="AW270" s="13" t="s">
        <v>33</v>
      </c>
      <c r="AX270" s="13" t="s">
        <v>80</v>
      </c>
      <c r="AY270" s="205" t="s">
        <v>205</v>
      </c>
    </row>
    <row r="271" s="14" customFormat="1">
      <c r="A271" s="14"/>
      <c r="B271" s="211"/>
      <c r="C271" s="14"/>
      <c r="D271" s="204" t="s">
        <v>213</v>
      </c>
      <c r="E271" s="212" t="s">
        <v>1</v>
      </c>
      <c r="F271" s="213" t="s">
        <v>384</v>
      </c>
      <c r="G271" s="14"/>
      <c r="H271" s="214">
        <v>21</v>
      </c>
      <c r="I271" s="215"/>
      <c r="J271" s="14"/>
      <c r="K271" s="14"/>
      <c r="L271" s="211"/>
      <c r="M271" s="216"/>
      <c r="N271" s="217"/>
      <c r="O271" s="217"/>
      <c r="P271" s="217"/>
      <c r="Q271" s="217"/>
      <c r="R271" s="217"/>
      <c r="S271" s="217"/>
      <c r="T271" s="21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2" t="s">
        <v>213</v>
      </c>
      <c r="AU271" s="212" t="s">
        <v>91</v>
      </c>
      <c r="AV271" s="14" t="s">
        <v>91</v>
      </c>
      <c r="AW271" s="14" t="s">
        <v>33</v>
      </c>
      <c r="AX271" s="14" t="s">
        <v>80</v>
      </c>
      <c r="AY271" s="212" t="s">
        <v>205</v>
      </c>
    </row>
    <row r="272" s="13" customFormat="1">
      <c r="A272" s="13"/>
      <c r="B272" s="203"/>
      <c r="C272" s="13"/>
      <c r="D272" s="204" t="s">
        <v>213</v>
      </c>
      <c r="E272" s="205" t="s">
        <v>1</v>
      </c>
      <c r="F272" s="206" t="s">
        <v>374</v>
      </c>
      <c r="G272" s="13"/>
      <c r="H272" s="205" t="s">
        <v>1</v>
      </c>
      <c r="I272" s="207"/>
      <c r="J272" s="13"/>
      <c r="K272" s="13"/>
      <c r="L272" s="203"/>
      <c r="M272" s="208"/>
      <c r="N272" s="209"/>
      <c r="O272" s="209"/>
      <c r="P272" s="209"/>
      <c r="Q272" s="209"/>
      <c r="R272" s="209"/>
      <c r="S272" s="209"/>
      <c r="T272" s="21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5" t="s">
        <v>213</v>
      </c>
      <c r="AU272" s="205" t="s">
        <v>91</v>
      </c>
      <c r="AV272" s="13" t="s">
        <v>87</v>
      </c>
      <c r="AW272" s="13" t="s">
        <v>33</v>
      </c>
      <c r="AX272" s="13" t="s">
        <v>80</v>
      </c>
      <c r="AY272" s="205" t="s">
        <v>205</v>
      </c>
    </row>
    <row r="273" s="14" customFormat="1">
      <c r="A273" s="14"/>
      <c r="B273" s="211"/>
      <c r="C273" s="14"/>
      <c r="D273" s="204" t="s">
        <v>213</v>
      </c>
      <c r="E273" s="212" t="s">
        <v>1</v>
      </c>
      <c r="F273" s="213" t="s">
        <v>384</v>
      </c>
      <c r="G273" s="14"/>
      <c r="H273" s="214">
        <v>21</v>
      </c>
      <c r="I273" s="215"/>
      <c r="J273" s="14"/>
      <c r="K273" s="14"/>
      <c r="L273" s="211"/>
      <c r="M273" s="216"/>
      <c r="N273" s="217"/>
      <c r="O273" s="217"/>
      <c r="P273" s="217"/>
      <c r="Q273" s="217"/>
      <c r="R273" s="217"/>
      <c r="S273" s="217"/>
      <c r="T273" s="21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2" t="s">
        <v>213</v>
      </c>
      <c r="AU273" s="212" t="s">
        <v>91</v>
      </c>
      <c r="AV273" s="14" t="s">
        <v>91</v>
      </c>
      <c r="AW273" s="14" t="s">
        <v>33</v>
      </c>
      <c r="AX273" s="14" t="s">
        <v>80</v>
      </c>
      <c r="AY273" s="212" t="s">
        <v>205</v>
      </c>
    </row>
    <row r="274" s="15" customFormat="1">
      <c r="A274" s="15"/>
      <c r="B274" s="219"/>
      <c r="C274" s="15"/>
      <c r="D274" s="204" t="s">
        <v>213</v>
      </c>
      <c r="E274" s="220" t="s">
        <v>1</v>
      </c>
      <c r="F274" s="221" t="s">
        <v>216</v>
      </c>
      <c r="G274" s="15"/>
      <c r="H274" s="222">
        <v>42</v>
      </c>
      <c r="I274" s="223"/>
      <c r="J274" s="15"/>
      <c r="K274" s="15"/>
      <c r="L274" s="219"/>
      <c r="M274" s="224"/>
      <c r="N274" s="225"/>
      <c r="O274" s="225"/>
      <c r="P274" s="225"/>
      <c r="Q274" s="225"/>
      <c r="R274" s="225"/>
      <c r="S274" s="225"/>
      <c r="T274" s="22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20" t="s">
        <v>213</v>
      </c>
      <c r="AU274" s="220" t="s">
        <v>91</v>
      </c>
      <c r="AV274" s="15" t="s">
        <v>211</v>
      </c>
      <c r="AW274" s="15" t="s">
        <v>33</v>
      </c>
      <c r="AX274" s="15" t="s">
        <v>87</v>
      </c>
      <c r="AY274" s="220" t="s">
        <v>205</v>
      </c>
    </row>
    <row r="275" s="2" customFormat="1" ht="24.15" customHeight="1">
      <c r="A275" s="38"/>
      <c r="B275" s="188"/>
      <c r="C275" s="189" t="s">
        <v>385</v>
      </c>
      <c r="D275" s="189" t="s">
        <v>207</v>
      </c>
      <c r="E275" s="190" t="s">
        <v>386</v>
      </c>
      <c r="F275" s="191" t="s">
        <v>387</v>
      </c>
      <c r="G275" s="192" t="s">
        <v>348</v>
      </c>
      <c r="H275" s="193">
        <v>8</v>
      </c>
      <c r="I275" s="194"/>
      <c r="J275" s="193">
        <f>ROUND(I275*H275,3)</f>
        <v>0</v>
      </c>
      <c r="K275" s="195"/>
      <c r="L275" s="39"/>
      <c r="M275" s="196" t="s">
        <v>1</v>
      </c>
      <c r="N275" s="197" t="s">
        <v>46</v>
      </c>
      <c r="O275" s="82"/>
      <c r="P275" s="198">
        <f>O275*H275</f>
        <v>0</v>
      </c>
      <c r="Q275" s="198">
        <v>0.12014</v>
      </c>
      <c r="R275" s="198">
        <f>Q275*H275</f>
        <v>0.96111999999999997</v>
      </c>
      <c r="S275" s="198">
        <v>0</v>
      </c>
      <c r="T275" s="199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00" t="s">
        <v>211</v>
      </c>
      <c r="AT275" s="200" t="s">
        <v>207</v>
      </c>
      <c r="AU275" s="200" t="s">
        <v>91</v>
      </c>
      <c r="AY275" s="19" t="s">
        <v>205</v>
      </c>
      <c r="BE275" s="201">
        <f>IF(N275="základná",J275,0)</f>
        <v>0</v>
      </c>
      <c r="BF275" s="201">
        <f>IF(N275="znížená",J275,0)</f>
        <v>0</v>
      </c>
      <c r="BG275" s="201">
        <f>IF(N275="zákl. prenesená",J275,0)</f>
        <v>0</v>
      </c>
      <c r="BH275" s="201">
        <f>IF(N275="zníž. prenesená",J275,0)</f>
        <v>0</v>
      </c>
      <c r="BI275" s="201">
        <f>IF(N275="nulová",J275,0)</f>
        <v>0</v>
      </c>
      <c r="BJ275" s="19" t="s">
        <v>91</v>
      </c>
      <c r="BK275" s="202">
        <f>ROUND(I275*H275,3)</f>
        <v>0</v>
      </c>
      <c r="BL275" s="19" t="s">
        <v>211</v>
      </c>
      <c r="BM275" s="200" t="s">
        <v>388</v>
      </c>
    </row>
    <row r="276" s="13" customFormat="1">
      <c r="A276" s="13"/>
      <c r="B276" s="203"/>
      <c r="C276" s="13"/>
      <c r="D276" s="204" t="s">
        <v>213</v>
      </c>
      <c r="E276" s="205" t="s">
        <v>1</v>
      </c>
      <c r="F276" s="206" t="s">
        <v>352</v>
      </c>
      <c r="G276" s="13"/>
      <c r="H276" s="205" t="s">
        <v>1</v>
      </c>
      <c r="I276" s="207"/>
      <c r="J276" s="13"/>
      <c r="K276" s="13"/>
      <c r="L276" s="203"/>
      <c r="M276" s="208"/>
      <c r="N276" s="209"/>
      <c r="O276" s="209"/>
      <c r="P276" s="209"/>
      <c r="Q276" s="209"/>
      <c r="R276" s="209"/>
      <c r="S276" s="209"/>
      <c r="T276" s="21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5" t="s">
        <v>213</v>
      </c>
      <c r="AU276" s="205" t="s">
        <v>91</v>
      </c>
      <c r="AV276" s="13" t="s">
        <v>87</v>
      </c>
      <c r="AW276" s="13" t="s">
        <v>33</v>
      </c>
      <c r="AX276" s="13" t="s">
        <v>80</v>
      </c>
      <c r="AY276" s="205" t="s">
        <v>205</v>
      </c>
    </row>
    <row r="277" s="14" customFormat="1">
      <c r="A277" s="14"/>
      <c r="B277" s="211"/>
      <c r="C277" s="14"/>
      <c r="D277" s="204" t="s">
        <v>213</v>
      </c>
      <c r="E277" s="212" t="s">
        <v>1</v>
      </c>
      <c r="F277" s="213" t="s">
        <v>389</v>
      </c>
      <c r="G277" s="14"/>
      <c r="H277" s="214">
        <v>4</v>
      </c>
      <c r="I277" s="215"/>
      <c r="J277" s="14"/>
      <c r="K277" s="14"/>
      <c r="L277" s="211"/>
      <c r="M277" s="216"/>
      <c r="N277" s="217"/>
      <c r="O277" s="217"/>
      <c r="P277" s="217"/>
      <c r="Q277" s="217"/>
      <c r="R277" s="217"/>
      <c r="S277" s="217"/>
      <c r="T277" s="21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2" t="s">
        <v>213</v>
      </c>
      <c r="AU277" s="212" t="s">
        <v>91</v>
      </c>
      <c r="AV277" s="14" t="s">
        <v>91</v>
      </c>
      <c r="AW277" s="14" t="s">
        <v>33</v>
      </c>
      <c r="AX277" s="14" t="s">
        <v>80</v>
      </c>
      <c r="AY277" s="212" t="s">
        <v>205</v>
      </c>
    </row>
    <row r="278" s="13" customFormat="1">
      <c r="A278" s="13"/>
      <c r="B278" s="203"/>
      <c r="C278" s="13"/>
      <c r="D278" s="204" t="s">
        <v>213</v>
      </c>
      <c r="E278" s="205" t="s">
        <v>1</v>
      </c>
      <c r="F278" s="206" t="s">
        <v>354</v>
      </c>
      <c r="G278" s="13"/>
      <c r="H278" s="205" t="s">
        <v>1</v>
      </c>
      <c r="I278" s="207"/>
      <c r="J278" s="13"/>
      <c r="K278" s="13"/>
      <c r="L278" s="203"/>
      <c r="M278" s="208"/>
      <c r="N278" s="209"/>
      <c r="O278" s="209"/>
      <c r="P278" s="209"/>
      <c r="Q278" s="209"/>
      <c r="R278" s="209"/>
      <c r="S278" s="209"/>
      <c r="T278" s="21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5" t="s">
        <v>213</v>
      </c>
      <c r="AU278" s="205" t="s">
        <v>91</v>
      </c>
      <c r="AV278" s="13" t="s">
        <v>87</v>
      </c>
      <c r="AW278" s="13" t="s">
        <v>33</v>
      </c>
      <c r="AX278" s="13" t="s">
        <v>80</v>
      </c>
      <c r="AY278" s="205" t="s">
        <v>205</v>
      </c>
    </row>
    <row r="279" s="14" customFormat="1">
      <c r="A279" s="14"/>
      <c r="B279" s="211"/>
      <c r="C279" s="14"/>
      <c r="D279" s="204" t="s">
        <v>213</v>
      </c>
      <c r="E279" s="212" t="s">
        <v>1</v>
      </c>
      <c r="F279" s="213" t="s">
        <v>389</v>
      </c>
      <c r="G279" s="14"/>
      <c r="H279" s="214">
        <v>4</v>
      </c>
      <c r="I279" s="215"/>
      <c r="J279" s="14"/>
      <c r="K279" s="14"/>
      <c r="L279" s="211"/>
      <c r="M279" s="216"/>
      <c r="N279" s="217"/>
      <c r="O279" s="217"/>
      <c r="P279" s="217"/>
      <c r="Q279" s="217"/>
      <c r="R279" s="217"/>
      <c r="S279" s="217"/>
      <c r="T279" s="21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2" t="s">
        <v>213</v>
      </c>
      <c r="AU279" s="212" t="s">
        <v>91</v>
      </c>
      <c r="AV279" s="14" t="s">
        <v>91</v>
      </c>
      <c r="AW279" s="14" t="s">
        <v>33</v>
      </c>
      <c r="AX279" s="14" t="s">
        <v>80</v>
      </c>
      <c r="AY279" s="212" t="s">
        <v>205</v>
      </c>
    </row>
    <row r="280" s="15" customFormat="1">
      <c r="A280" s="15"/>
      <c r="B280" s="219"/>
      <c r="C280" s="15"/>
      <c r="D280" s="204" t="s">
        <v>213</v>
      </c>
      <c r="E280" s="220" t="s">
        <v>1</v>
      </c>
      <c r="F280" s="221" t="s">
        <v>216</v>
      </c>
      <c r="G280" s="15"/>
      <c r="H280" s="222">
        <v>8</v>
      </c>
      <c r="I280" s="223"/>
      <c r="J280" s="15"/>
      <c r="K280" s="15"/>
      <c r="L280" s="219"/>
      <c r="M280" s="224"/>
      <c r="N280" s="225"/>
      <c r="O280" s="225"/>
      <c r="P280" s="225"/>
      <c r="Q280" s="225"/>
      <c r="R280" s="225"/>
      <c r="S280" s="225"/>
      <c r="T280" s="22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0" t="s">
        <v>213</v>
      </c>
      <c r="AU280" s="220" t="s">
        <v>91</v>
      </c>
      <c r="AV280" s="15" t="s">
        <v>211</v>
      </c>
      <c r="AW280" s="15" t="s">
        <v>33</v>
      </c>
      <c r="AX280" s="15" t="s">
        <v>87</v>
      </c>
      <c r="AY280" s="220" t="s">
        <v>205</v>
      </c>
    </row>
    <row r="281" s="2" customFormat="1" ht="24.15" customHeight="1">
      <c r="A281" s="38"/>
      <c r="B281" s="188"/>
      <c r="C281" s="189" t="s">
        <v>390</v>
      </c>
      <c r="D281" s="189" t="s">
        <v>207</v>
      </c>
      <c r="E281" s="190" t="s">
        <v>391</v>
      </c>
      <c r="F281" s="191" t="s">
        <v>392</v>
      </c>
      <c r="G281" s="192" t="s">
        <v>348</v>
      </c>
      <c r="H281" s="193">
        <v>12</v>
      </c>
      <c r="I281" s="194"/>
      <c r="J281" s="193">
        <f>ROUND(I281*H281,3)</f>
        <v>0</v>
      </c>
      <c r="K281" s="195"/>
      <c r="L281" s="39"/>
      <c r="M281" s="196" t="s">
        <v>1</v>
      </c>
      <c r="N281" s="197" t="s">
        <v>46</v>
      </c>
      <c r="O281" s="82"/>
      <c r="P281" s="198">
        <f>O281*H281</f>
        <v>0</v>
      </c>
      <c r="Q281" s="198">
        <v>0.13911000000000001</v>
      </c>
      <c r="R281" s="198">
        <f>Q281*H281</f>
        <v>1.6693200000000001</v>
      </c>
      <c r="S281" s="198">
        <v>0</v>
      </c>
      <c r="T281" s="199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0" t="s">
        <v>211</v>
      </c>
      <c r="AT281" s="200" t="s">
        <v>207</v>
      </c>
      <c r="AU281" s="200" t="s">
        <v>91</v>
      </c>
      <c r="AY281" s="19" t="s">
        <v>205</v>
      </c>
      <c r="BE281" s="201">
        <f>IF(N281="základná",J281,0)</f>
        <v>0</v>
      </c>
      <c r="BF281" s="201">
        <f>IF(N281="znížená",J281,0)</f>
        <v>0</v>
      </c>
      <c r="BG281" s="201">
        <f>IF(N281="zákl. prenesená",J281,0)</f>
        <v>0</v>
      </c>
      <c r="BH281" s="201">
        <f>IF(N281="zníž. prenesená",J281,0)</f>
        <v>0</v>
      </c>
      <c r="BI281" s="201">
        <f>IF(N281="nulová",J281,0)</f>
        <v>0</v>
      </c>
      <c r="BJ281" s="19" t="s">
        <v>91</v>
      </c>
      <c r="BK281" s="202">
        <f>ROUND(I281*H281,3)</f>
        <v>0</v>
      </c>
      <c r="BL281" s="19" t="s">
        <v>211</v>
      </c>
      <c r="BM281" s="200" t="s">
        <v>393</v>
      </c>
    </row>
    <row r="282" s="13" customFormat="1">
      <c r="A282" s="13"/>
      <c r="B282" s="203"/>
      <c r="C282" s="13"/>
      <c r="D282" s="204" t="s">
        <v>213</v>
      </c>
      <c r="E282" s="205" t="s">
        <v>1</v>
      </c>
      <c r="F282" s="206" t="s">
        <v>372</v>
      </c>
      <c r="G282" s="13"/>
      <c r="H282" s="205" t="s">
        <v>1</v>
      </c>
      <c r="I282" s="207"/>
      <c r="J282" s="13"/>
      <c r="K282" s="13"/>
      <c r="L282" s="203"/>
      <c r="M282" s="208"/>
      <c r="N282" s="209"/>
      <c r="O282" s="209"/>
      <c r="P282" s="209"/>
      <c r="Q282" s="209"/>
      <c r="R282" s="209"/>
      <c r="S282" s="209"/>
      <c r="T282" s="21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5" t="s">
        <v>213</v>
      </c>
      <c r="AU282" s="205" t="s">
        <v>91</v>
      </c>
      <c r="AV282" s="13" t="s">
        <v>87</v>
      </c>
      <c r="AW282" s="13" t="s">
        <v>33</v>
      </c>
      <c r="AX282" s="13" t="s">
        <v>80</v>
      </c>
      <c r="AY282" s="205" t="s">
        <v>205</v>
      </c>
    </row>
    <row r="283" s="14" customFormat="1">
      <c r="A283" s="14"/>
      <c r="B283" s="211"/>
      <c r="C283" s="14"/>
      <c r="D283" s="204" t="s">
        <v>213</v>
      </c>
      <c r="E283" s="212" t="s">
        <v>1</v>
      </c>
      <c r="F283" s="213" t="s">
        <v>394</v>
      </c>
      <c r="G283" s="14"/>
      <c r="H283" s="214">
        <v>6</v>
      </c>
      <c r="I283" s="215"/>
      <c r="J283" s="14"/>
      <c r="K283" s="14"/>
      <c r="L283" s="211"/>
      <c r="M283" s="216"/>
      <c r="N283" s="217"/>
      <c r="O283" s="217"/>
      <c r="P283" s="217"/>
      <c r="Q283" s="217"/>
      <c r="R283" s="217"/>
      <c r="S283" s="217"/>
      <c r="T283" s="21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2" t="s">
        <v>213</v>
      </c>
      <c r="AU283" s="212" t="s">
        <v>91</v>
      </c>
      <c r="AV283" s="14" t="s">
        <v>91</v>
      </c>
      <c r="AW283" s="14" t="s">
        <v>33</v>
      </c>
      <c r="AX283" s="14" t="s">
        <v>80</v>
      </c>
      <c r="AY283" s="212" t="s">
        <v>205</v>
      </c>
    </row>
    <row r="284" s="13" customFormat="1">
      <c r="A284" s="13"/>
      <c r="B284" s="203"/>
      <c r="C284" s="13"/>
      <c r="D284" s="204" t="s">
        <v>213</v>
      </c>
      <c r="E284" s="205" t="s">
        <v>1</v>
      </c>
      <c r="F284" s="206" t="s">
        <v>374</v>
      </c>
      <c r="G284" s="13"/>
      <c r="H284" s="205" t="s">
        <v>1</v>
      </c>
      <c r="I284" s="207"/>
      <c r="J284" s="13"/>
      <c r="K284" s="13"/>
      <c r="L284" s="203"/>
      <c r="M284" s="208"/>
      <c r="N284" s="209"/>
      <c r="O284" s="209"/>
      <c r="P284" s="209"/>
      <c r="Q284" s="209"/>
      <c r="R284" s="209"/>
      <c r="S284" s="209"/>
      <c r="T284" s="21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5" t="s">
        <v>213</v>
      </c>
      <c r="AU284" s="205" t="s">
        <v>91</v>
      </c>
      <c r="AV284" s="13" t="s">
        <v>87</v>
      </c>
      <c r="AW284" s="13" t="s">
        <v>33</v>
      </c>
      <c r="AX284" s="13" t="s">
        <v>80</v>
      </c>
      <c r="AY284" s="205" t="s">
        <v>205</v>
      </c>
    </row>
    <row r="285" s="14" customFormat="1">
      <c r="A285" s="14"/>
      <c r="B285" s="211"/>
      <c r="C285" s="14"/>
      <c r="D285" s="204" t="s">
        <v>213</v>
      </c>
      <c r="E285" s="212" t="s">
        <v>1</v>
      </c>
      <c r="F285" s="213" t="s">
        <v>394</v>
      </c>
      <c r="G285" s="14"/>
      <c r="H285" s="214">
        <v>6</v>
      </c>
      <c r="I285" s="215"/>
      <c r="J285" s="14"/>
      <c r="K285" s="14"/>
      <c r="L285" s="211"/>
      <c r="M285" s="216"/>
      <c r="N285" s="217"/>
      <c r="O285" s="217"/>
      <c r="P285" s="217"/>
      <c r="Q285" s="217"/>
      <c r="R285" s="217"/>
      <c r="S285" s="217"/>
      <c r="T285" s="21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12" t="s">
        <v>213</v>
      </c>
      <c r="AU285" s="212" t="s">
        <v>91</v>
      </c>
      <c r="AV285" s="14" t="s">
        <v>91</v>
      </c>
      <c r="AW285" s="14" t="s">
        <v>33</v>
      </c>
      <c r="AX285" s="14" t="s">
        <v>80</v>
      </c>
      <c r="AY285" s="212" t="s">
        <v>205</v>
      </c>
    </row>
    <row r="286" s="15" customFormat="1">
      <c r="A286" s="15"/>
      <c r="B286" s="219"/>
      <c r="C286" s="15"/>
      <c r="D286" s="204" t="s">
        <v>213</v>
      </c>
      <c r="E286" s="220" t="s">
        <v>1</v>
      </c>
      <c r="F286" s="221" t="s">
        <v>216</v>
      </c>
      <c r="G286" s="15"/>
      <c r="H286" s="222">
        <v>12</v>
      </c>
      <c r="I286" s="223"/>
      <c r="J286" s="15"/>
      <c r="K286" s="15"/>
      <c r="L286" s="219"/>
      <c r="M286" s="224"/>
      <c r="N286" s="225"/>
      <c r="O286" s="225"/>
      <c r="P286" s="225"/>
      <c r="Q286" s="225"/>
      <c r="R286" s="225"/>
      <c r="S286" s="225"/>
      <c r="T286" s="22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20" t="s">
        <v>213</v>
      </c>
      <c r="AU286" s="220" t="s">
        <v>91</v>
      </c>
      <c r="AV286" s="15" t="s">
        <v>211</v>
      </c>
      <c r="AW286" s="15" t="s">
        <v>33</v>
      </c>
      <c r="AX286" s="15" t="s">
        <v>87</v>
      </c>
      <c r="AY286" s="220" t="s">
        <v>205</v>
      </c>
    </row>
    <row r="287" s="2" customFormat="1" ht="24.15" customHeight="1">
      <c r="A287" s="38"/>
      <c r="B287" s="188"/>
      <c r="C287" s="189" t="s">
        <v>395</v>
      </c>
      <c r="D287" s="189" t="s">
        <v>207</v>
      </c>
      <c r="E287" s="190" t="s">
        <v>396</v>
      </c>
      <c r="F287" s="191" t="s">
        <v>397</v>
      </c>
      <c r="G287" s="192" t="s">
        <v>348</v>
      </c>
      <c r="H287" s="193">
        <v>6</v>
      </c>
      <c r="I287" s="194"/>
      <c r="J287" s="193">
        <f>ROUND(I287*H287,3)</f>
        <v>0</v>
      </c>
      <c r="K287" s="195"/>
      <c r="L287" s="39"/>
      <c r="M287" s="196" t="s">
        <v>1</v>
      </c>
      <c r="N287" s="197" t="s">
        <v>46</v>
      </c>
      <c r="O287" s="82"/>
      <c r="P287" s="198">
        <f>O287*H287</f>
        <v>0</v>
      </c>
      <c r="Q287" s="198">
        <v>0.0097900000000000001</v>
      </c>
      <c r="R287" s="198">
        <f>Q287*H287</f>
        <v>0.058740000000000001</v>
      </c>
      <c r="S287" s="198">
        <v>0</v>
      </c>
      <c r="T287" s="199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00" t="s">
        <v>211</v>
      </c>
      <c r="AT287" s="200" t="s">
        <v>207</v>
      </c>
      <c r="AU287" s="200" t="s">
        <v>91</v>
      </c>
      <c r="AY287" s="19" t="s">
        <v>205</v>
      </c>
      <c r="BE287" s="201">
        <f>IF(N287="základná",J287,0)</f>
        <v>0</v>
      </c>
      <c r="BF287" s="201">
        <f>IF(N287="znížená",J287,0)</f>
        <v>0</v>
      </c>
      <c r="BG287" s="201">
        <f>IF(N287="zákl. prenesená",J287,0)</f>
        <v>0</v>
      </c>
      <c r="BH287" s="201">
        <f>IF(N287="zníž. prenesená",J287,0)</f>
        <v>0</v>
      </c>
      <c r="BI287" s="201">
        <f>IF(N287="nulová",J287,0)</f>
        <v>0</v>
      </c>
      <c r="BJ287" s="19" t="s">
        <v>91</v>
      </c>
      <c r="BK287" s="202">
        <f>ROUND(I287*H287,3)</f>
        <v>0</v>
      </c>
      <c r="BL287" s="19" t="s">
        <v>211</v>
      </c>
      <c r="BM287" s="200" t="s">
        <v>398</v>
      </c>
    </row>
    <row r="288" s="14" customFormat="1">
      <c r="A288" s="14"/>
      <c r="B288" s="211"/>
      <c r="C288" s="14"/>
      <c r="D288" s="204" t="s">
        <v>213</v>
      </c>
      <c r="E288" s="212" t="s">
        <v>1</v>
      </c>
      <c r="F288" s="213" t="s">
        <v>399</v>
      </c>
      <c r="G288" s="14"/>
      <c r="H288" s="214">
        <v>4</v>
      </c>
      <c r="I288" s="215"/>
      <c r="J288" s="14"/>
      <c r="K288" s="14"/>
      <c r="L288" s="211"/>
      <c r="M288" s="216"/>
      <c r="N288" s="217"/>
      <c r="O288" s="217"/>
      <c r="P288" s="217"/>
      <c r="Q288" s="217"/>
      <c r="R288" s="217"/>
      <c r="S288" s="217"/>
      <c r="T288" s="21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12" t="s">
        <v>213</v>
      </c>
      <c r="AU288" s="212" t="s">
        <v>91</v>
      </c>
      <c r="AV288" s="14" t="s">
        <v>91</v>
      </c>
      <c r="AW288" s="14" t="s">
        <v>33</v>
      </c>
      <c r="AX288" s="14" t="s">
        <v>80</v>
      </c>
      <c r="AY288" s="212" t="s">
        <v>205</v>
      </c>
    </row>
    <row r="289" s="14" customFormat="1">
      <c r="A289" s="14"/>
      <c r="B289" s="211"/>
      <c r="C289" s="14"/>
      <c r="D289" s="204" t="s">
        <v>213</v>
      </c>
      <c r="E289" s="212" t="s">
        <v>1</v>
      </c>
      <c r="F289" s="213" t="s">
        <v>400</v>
      </c>
      <c r="G289" s="14"/>
      <c r="H289" s="214">
        <v>2</v>
      </c>
      <c r="I289" s="215"/>
      <c r="J289" s="14"/>
      <c r="K289" s="14"/>
      <c r="L289" s="211"/>
      <c r="M289" s="216"/>
      <c r="N289" s="217"/>
      <c r="O289" s="217"/>
      <c r="P289" s="217"/>
      <c r="Q289" s="217"/>
      <c r="R289" s="217"/>
      <c r="S289" s="217"/>
      <c r="T289" s="21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12" t="s">
        <v>213</v>
      </c>
      <c r="AU289" s="212" t="s">
        <v>91</v>
      </c>
      <c r="AV289" s="14" t="s">
        <v>91</v>
      </c>
      <c r="AW289" s="14" t="s">
        <v>33</v>
      </c>
      <c r="AX289" s="14" t="s">
        <v>80</v>
      </c>
      <c r="AY289" s="212" t="s">
        <v>205</v>
      </c>
    </row>
    <row r="290" s="15" customFormat="1">
      <c r="A290" s="15"/>
      <c r="B290" s="219"/>
      <c r="C290" s="15"/>
      <c r="D290" s="204" t="s">
        <v>213</v>
      </c>
      <c r="E290" s="220" t="s">
        <v>1</v>
      </c>
      <c r="F290" s="221" t="s">
        <v>216</v>
      </c>
      <c r="G290" s="15"/>
      <c r="H290" s="222">
        <v>6</v>
      </c>
      <c r="I290" s="223"/>
      <c r="J290" s="15"/>
      <c r="K290" s="15"/>
      <c r="L290" s="219"/>
      <c r="M290" s="224"/>
      <c r="N290" s="225"/>
      <c r="O290" s="225"/>
      <c r="P290" s="225"/>
      <c r="Q290" s="225"/>
      <c r="R290" s="225"/>
      <c r="S290" s="225"/>
      <c r="T290" s="22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20" t="s">
        <v>213</v>
      </c>
      <c r="AU290" s="220" t="s">
        <v>91</v>
      </c>
      <c r="AV290" s="15" t="s">
        <v>211</v>
      </c>
      <c r="AW290" s="15" t="s">
        <v>33</v>
      </c>
      <c r="AX290" s="15" t="s">
        <v>87</v>
      </c>
      <c r="AY290" s="220" t="s">
        <v>205</v>
      </c>
    </row>
    <row r="291" s="2" customFormat="1" ht="24.15" customHeight="1">
      <c r="A291" s="38"/>
      <c r="B291" s="188"/>
      <c r="C291" s="189" t="s">
        <v>401</v>
      </c>
      <c r="D291" s="189" t="s">
        <v>207</v>
      </c>
      <c r="E291" s="190" t="s">
        <v>402</v>
      </c>
      <c r="F291" s="191" t="s">
        <v>403</v>
      </c>
      <c r="G291" s="192" t="s">
        <v>348</v>
      </c>
      <c r="H291" s="193">
        <v>14</v>
      </c>
      <c r="I291" s="194"/>
      <c r="J291" s="193">
        <f>ROUND(I291*H291,3)</f>
        <v>0</v>
      </c>
      <c r="K291" s="195"/>
      <c r="L291" s="39"/>
      <c r="M291" s="196" t="s">
        <v>1</v>
      </c>
      <c r="N291" s="197" t="s">
        <v>46</v>
      </c>
      <c r="O291" s="82"/>
      <c r="P291" s="198">
        <f>O291*H291</f>
        <v>0</v>
      </c>
      <c r="Q291" s="198">
        <v>0.023199999999999998</v>
      </c>
      <c r="R291" s="198">
        <f>Q291*H291</f>
        <v>0.32479999999999998</v>
      </c>
      <c r="S291" s="198">
        <v>0</v>
      </c>
      <c r="T291" s="199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00" t="s">
        <v>211</v>
      </c>
      <c r="AT291" s="200" t="s">
        <v>207</v>
      </c>
      <c r="AU291" s="200" t="s">
        <v>91</v>
      </c>
      <c r="AY291" s="19" t="s">
        <v>205</v>
      </c>
      <c r="BE291" s="201">
        <f>IF(N291="základná",J291,0)</f>
        <v>0</v>
      </c>
      <c r="BF291" s="201">
        <f>IF(N291="znížená",J291,0)</f>
        <v>0</v>
      </c>
      <c r="BG291" s="201">
        <f>IF(N291="zákl. prenesená",J291,0)</f>
        <v>0</v>
      </c>
      <c r="BH291" s="201">
        <f>IF(N291="zníž. prenesená",J291,0)</f>
        <v>0</v>
      </c>
      <c r="BI291" s="201">
        <f>IF(N291="nulová",J291,0)</f>
        <v>0</v>
      </c>
      <c r="BJ291" s="19" t="s">
        <v>91</v>
      </c>
      <c r="BK291" s="202">
        <f>ROUND(I291*H291,3)</f>
        <v>0</v>
      </c>
      <c r="BL291" s="19" t="s">
        <v>211</v>
      </c>
      <c r="BM291" s="200" t="s">
        <v>404</v>
      </c>
    </row>
    <row r="292" s="14" customFormat="1">
      <c r="A292" s="14"/>
      <c r="B292" s="211"/>
      <c r="C292" s="14"/>
      <c r="D292" s="204" t="s">
        <v>213</v>
      </c>
      <c r="E292" s="212" t="s">
        <v>1</v>
      </c>
      <c r="F292" s="213" t="s">
        <v>405</v>
      </c>
      <c r="G292" s="14"/>
      <c r="H292" s="214">
        <v>10</v>
      </c>
      <c r="I292" s="215"/>
      <c r="J292" s="14"/>
      <c r="K292" s="14"/>
      <c r="L292" s="211"/>
      <c r="M292" s="216"/>
      <c r="N292" s="217"/>
      <c r="O292" s="217"/>
      <c r="P292" s="217"/>
      <c r="Q292" s="217"/>
      <c r="R292" s="217"/>
      <c r="S292" s="217"/>
      <c r="T292" s="21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12" t="s">
        <v>213</v>
      </c>
      <c r="AU292" s="212" t="s">
        <v>91</v>
      </c>
      <c r="AV292" s="14" t="s">
        <v>91</v>
      </c>
      <c r="AW292" s="14" t="s">
        <v>33</v>
      </c>
      <c r="AX292" s="14" t="s">
        <v>80</v>
      </c>
      <c r="AY292" s="212" t="s">
        <v>205</v>
      </c>
    </row>
    <row r="293" s="14" customFormat="1">
      <c r="A293" s="14"/>
      <c r="B293" s="211"/>
      <c r="C293" s="14"/>
      <c r="D293" s="204" t="s">
        <v>213</v>
      </c>
      <c r="E293" s="212" t="s">
        <v>1</v>
      </c>
      <c r="F293" s="213" t="s">
        <v>406</v>
      </c>
      <c r="G293" s="14"/>
      <c r="H293" s="214">
        <v>1</v>
      </c>
      <c r="I293" s="215"/>
      <c r="J293" s="14"/>
      <c r="K293" s="14"/>
      <c r="L293" s="211"/>
      <c r="M293" s="216"/>
      <c r="N293" s="217"/>
      <c r="O293" s="217"/>
      <c r="P293" s="217"/>
      <c r="Q293" s="217"/>
      <c r="R293" s="217"/>
      <c r="S293" s="217"/>
      <c r="T293" s="21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12" t="s">
        <v>213</v>
      </c>
      <c r="AU293" s="212" t="s">
        <v>91</v>
      </c>
      <c r="AV293" s="14" t="s">
        <v>91</v>
      </c>
      <c r="AW293" s="14" t="s">
        <v>33</v>
      </c>
      <c r="AX293" s="14" t="s">
        <v>80</v>
      </c>
      <c r="AY293" s="212" t="s">
        <v>205</v>
      </c>
    </row>
    <row r="294" s="14" customFormat="1">
      <c r="A294" s="14"/>
      <c r="B294" s="211"/>
      <c r="C294" s="14"/>
      <c r="D294" s="204" t="s">
        <v>213</v>
      </c>
      <c r="E294" s="212" t="s">
        <v>1</v>
      </c>
      <c r="F294" s="213" t="s">
        <v>407</v>
      </c>
      <c r="G294" s="14"/>
      <c r="H294" s="214">
        <v>3</v>
      </c>
      <c r="I294" s="215"/>
      <c r="J294" s="14"/>
      <c r="K294" s="14"/>
      <c r="L294" s="211"/>
      <c r="M294" s="216"/>
      <c r="N294" s="217"/>
      <c r="O294" s="217"/>
      <c r="P294" s="217"/>
      <c r="Q294" s="217"/>
      <c r="R294" s="217"/>
      <c r="S294" s="217"/>
      <c r="T294" s="21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12" t="s">
        <v>213</v>
      </c>
      <c r="AU294" s="212" t="s">
        <v>91</v>
      </c>
      <c r="AV294" s="14" t="s">
        <v>91</v>
      </c>
      <c r="AW294" s="14" t="s">
        <v>33</v>
      </c>
      <c r="AX294" s="14" t="s">
        <v>80</v>
      </c>
      <c r="AY294" s="212" t="s">
        <v>205</v>
      </c>
    </row>
    <row r="295" s="15" customFormat="1">
      <c r="A295" s="15"/>
      <c r="B295" s="219"/>
      <c r="C295" s="15"/>
      <c r="D295" s="204" t="s">
        <v>213</v>
      </c>
      <c r="E295" s="220" t="s">
        <v>1</v>
      </c>
      <c r="F295" s="221" t="s">
        <v>216</v>
      </c>
      <c r="G295" s="15"/>
      <c r="H295" s="222">
        <v>14</v>
      </c>
      <c r="I295" s="223"/>
      <c r="J295" s="15"/>
      <c r="K295" s="15"/>
      <c r="L295" s="219"/>
      <c r="M295" s="224"/>
      <c r="N295" s="225"/>
      <c r="O295" s="225"/>
      <c r="P295" s="225"/>
      <c r="Q295" s="225"/>
      <c r="R295" s="225"/>
      <c r="S295" s="225"/>
      <c r="T295" s="22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20" t="s">
        <v>213</v>
      </c>
      <c r="AU295" s="220" t="s">
        <v>91</v>
      </c>
      <c r="AV295" s="15" t="s">
        <v>211</v>
      </c>
      <c r="AW295" s="15" t="s">
        <v>33</v>
      </c>
      <c r="AX295" s="15" t="s">
        <v>87</v>
      </c>
      <c r="AY295" s="220" t="s">
        <v>205</v>
      </c>
    </row>
    <row r="296" s="2" customFormat="1" ht="49.05" customHeight="1">
      <c r="A296" s="38"/>
      <c r="B296" s="188"/>
      <c r="C296" s="189" t="s">
        <v>408</v>
      </c>
      <c r="D296" s="189" t="s">
        <v>207</v>
      </c>
      <c r="E296" s="190" t="s">
        <v>409</v>
      </c>
      <c r="F296" s="191" t="s">
        <v>410</v>
      </c>
      <c r="G296" s="192" t="s">
        <v>210</v>
      </c>
      <c r="H296" s="193">
        <v>2.5310000000000001</v>
      </c>
      <c r="I296" s="194"/>
      <c r="J296" s="193">
        <f>ROUND(I296*H296,3)</f>
        <v>0</v>
      </c>
      <c r="K296" s="195"/>
      <c r="L296" s="39"/>
      <c r="M296" s="196" t="s">
        <v>1</v>
      </c>
      <c r="N296" s="197" t="s">
        <v>46</v>
      </c>
      <c r="O296" s="82"/>
      <c r="P296" s="198">
        <f>O296*H296</f>
        <v>0</v>
      </c>
      <c r="Q296" s="198">
        <v>2.3140299999999998</v>
      </c>
      <c r="R296" s="198">
        <f>Q296*H296</f>
        <v>5.8568099299999998</v>
      </c>
      <c r="S296" s="198">
        <v>0</v>
      </c>
      <c r="T296" s="199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00" t="s">
        <v>211</v>
      </c>
      <c r="AT296" s="200" t="s">
        <v>207</v>
      </c>
      <c r="AU296" s="200" t="s">
        <v>91</v>
      </c>
      <c r="AY296" s="19" t="s">
        <v>205</v>
      </c>
      <c r="BE296" s="201">
        <f>IF(N296="základná",J296,0)</f>
        <v>0</v>
      </c>
      <c r="BF296" s="201">
        <f>IF(N296="znížená",J296,0)</f>
        <v>0</v>
      </c>
      <c r="BG296" s="201">
        <f>IF(N296="zákl. prenesená",J296,0)</f>
        <v>0</v>
      </c>
      <c r="BH296" s="201">
        <f>IF(N296="zníž. prenesená",J296,0)</f>
        <v>0</v>
      </c>
      <c r="BI296" s="201">
        <f>IF(N296="nulová",J296,0)</f>
        <v>0</v>
      </c>
      <c r="BJ296" s="19" t="s">
        <v>91</v>
      </c>
      <c r="BK296" s="202">
        <f>ROUND(I296*H296,3)</f>
        <v>0</v>
      </c>
      <c r="BL296" s="19" t="s">
        <v>211</v>
      </c>
      <c r="BM296" s="200" t="s">
        <v>411</v>
      </c>
    </row>
    <row r="297" s="13" customFormat="1">
      <c r="A297" s="13"/>
      <c r="B297" s="203"/>
      <c r="C297" s="13"/>
      <c r="D297" s="204" t="s">
        <v>213</v>
      </c>
      <c r="E297" s="205" t="s">
        <v>1</v>
      </c>
      <c r="F297" s="206" t="s">
        <v>412</v>
      </c>
      <c r="G297" s="13"/>
      <c r="H297" s="205" t="s">
        <v>1</v>
      </c>
      <c r="I297" s="207"/>
      <c r="J297" s="13"/>
      <c r="K297" s="13"/>
      <c r="L297" s="203"/>
      <c r="M297" s="208"/>
      <c r="N297" s="209"/>
      <c r="O297" s="209"/>
      <c r="P297" s="209"/>
      <c r="Q297" s="209"/>
      <c r="R297" s="209"/>
      <c r="S297" s="209"/>
      <c r="T297" s="21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5" t="s">
        <v>213</v>
      </c>
      <c r="AU297" s="205" t="s">
        <v>91</v>
      </c>
      <c r="AV297" s="13" t="s">
        <v>87</v>
      </c>
      <c r="AW297" s="13" t="s">
        <v>33</v>
      </c>
      <c r="AX297" s="13" t="s">
        <v>80</v>
      </c>
      <c r="AY297" s="205" t="s">
        <v>205</v>
      </c>
    </row>
    <row r="298" s="14" customFormat="1">
      <c r="A298" s="14"/>
      <c r="B298" s="211"/>
      <c r="C298" s="14"/>
      <c r="D298" s="204" t="s">
        <v>213</v>
      </c>
      <c r="E298" s="212" t="s">
        <v>1</v>
      </c>
      <c r="F298" s="213" t="s">
        <v>413</v>
      </c>
      <c r="G298" s="14"/>
      <c r="H298" s="214">
        <v>2.5310000000000001</v>
      </c>
      <c r="I298" s="215"/>
      <c r="J298" s="14"/>
      <c r="K298" s="14"/>
      <c r="L298" s="211"/>
      <c r="M298" s="216"/>
      <c r="N298" s="217"/>
      <c r="O298" s="217"/>
      <c r="P298" s="217"/>
      <c r="Q298" s="217"/>
      <c r="R298" s="217"/>
      <c r="S298" s="217"/>
      <c r="T298" s="21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12" t="s">
        <v>213</v>
      </c>
      <c r="AU298" s="212" t="s">
        <v>91</v>
      </c>
      <c r="AV298" s="14" t="s">
        <v>91</v>
      </c>
      <c r="AW298" s="14" t="s">
        <v>33</v>
      </c>
      <c r="AX298" s="14" t="s">
        <v>80</v>
      </c>
      <c r="AY298" s="212" t="s">
        <v>205</v>
      </c>
    </row>
    <row r="299" s="15" customFormat="1">
      <c r="A299" s="15"/>
      <c r="B299" s="219"/>
      <c r="C299" s="15"/>
      <c r="D299" s="204" t="s">
        <v>213</v>
      </c>
      <c r="E299" s="220" t="s">
        <v>1</v>
      </c>
      <c r="F299" s="221" t="s">
        <v>216</v>
      </c>
      <c r="G299" s="15"/>
      <c r="H299" s="222">
        <v>2.5310000000000001</v>
      </c>
      <c r="I299" s="223"/>
      <c r="J299" s="15"/>
      <c r="K299" s="15"/>
      <c r="L299" s="219"/>
      <c r="M299" s="224"/>
      <c r="N299" s="225"/>
      <c r="O299" s="225"/>
      <c r="P299" s="225"/>
      <c r="Q299" s="225"/>
      <c r="R299" s="225"/>
      <c r="S299" s="225"/>
      <c r="T299" s="22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20" t="s">
        <v>213</v>
      </c>
      <c r="AU299" s="220" t="s">
        <v>91</v>
      </c>
      <c r="AV299" s="15" t="s">
        <v>211</v>
      </c>
      <c r="AW299" s="15" t="s">
        <v>33</v>
      </c>
      <c r="AX299" s="15" t="s">
        <v>87</v>
      </c>
      <c r="AY299" s="220" t="s">
        <v>205</v>
      </c>
    </row>
    <row r="300" s="2" customFormat="1" ht="24.15" customHeight="1">
      <c r="A300" s="38"/>
      <c r="B300" s="188"/>
      <c r="C300" s="189" t="s">
        <v>414</v>
      </c>
      <c r="D300" s="189" t="s">
        <v>207</v>
      </c>
      <c r="E300" s="190" t="s">
        <v>415</v>
      </c>
      <c r="F300" s="191" t="s">
        <v>416</v>
      </c>
      <c r="G300" s="192" t="s">
        <v>265</v>
      </c>
      <c r="H300" s="193">
        <v>40.5</v>
      </c>
      <c r="I300" s="194"/>
      <c r="J300" s="193">
        <f>ROUND(I300*H300,3)</f>
        <v>0</v>
      </c>
      <c r="K300" s="195"/>
      <c r="L300" s="39"/>
      <c r="M300" s="196" t="s">
        <v>1</v>
      </c>
      <c r="N300" s="197" t="s">
        <v>46</v>
      </c>
      <c r="O300" s="82"/>
      <c r="P300" s="198">
        <f>O300*H300</f>
        <v>0</v>
      </c>
      <c r="Q300" s="198">
        <v>0.0017899999999999999</v>
      </c>
      <c r="R300" s="198">
        <f>Q300*H300</f>
        <v>0.072495000000000004</v>
      </c>
      <c r="S300" s="198">
        <v>0</v>
      </c>
      <c r="T300" s="199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00" t="s">
        <v>211</v>
      </c>
      <c r="AT300" s="200" t="s">
        <v>207</v>
      </c>
      <c r="AU300" s="200" t="s">
        <v>91</v>
      </c>
      <c r="AY300" s="19" t="s">
        <v>205</v>
      </c>
      <c r="BE300" s="201">
        <f>IF(N300="základná",J300,0)</f>
        <v>0</v>
      </c>
      <c r="BF300" s="201">
        <f>IF(N300="znížená",J300,0)</f>
        <v>0</v>
      </c>
      <c r="BG300" s="201">
        <f>IF(N300="zákl. prenesená",J300,0)</f>
        <v>0</v>
      </c>
      <c r="BH300" s="201">
        <f>IF(N300="zníž. prenesená",J300,0)</f>
        <v>0</v>
      </c>
      <c r="BI300" s="201">
        <f>IF(N300="nulová",J300,0)</f>
        <v>0</v>
      </c>
      <c r="BJ300" s="19" t="s">
        <v>91</v>
      </c>
      <c r="BK300" s="202">
        <f>ROUND(I300*H300,3)</f>
        <v>0</v>
      </c>
      <c r="BL300" s="19" t="s">
        <v>211</v>
      </c>
      <c r="BM300" s="200" t="s">
        <v>417</v>
      </c>
    </row>
    <row r="301" s="13" customFormat="1">
      <c r="A301" s="13"/>
      <c r="B301" s="203"/>
      <c r="C301" s="13"/>
      <c r="D301" s="204" t="s">
        <v>213</v>
      </c>
      <c r="E301" s="205" t="s">
        <v>1</v>
      </c>
      <c r="F301" s="206" t="s">
        <v>412</v>
      </c>
      <c r="G301" s="13"/>
      <c r="H301" s="205" t="s">
        <v>1</v>
      </c>
      <c r="I301" s="207"/>
      <c r="J301" s="13"/>
      <c r="K301" s="13"/>
      <c r="L301" s="203"/>
      <c r="M301" s="208"/>
      <c r="N301" s="209"/>
      <c r="O301" s="209"/>
      <c r="P301" s="209"/>
      <c r="Q301" s="209"/>
      <c r="R301" s="209"/>
      <c r="S301" s="209"/>
      <c r="T301" s="21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5" t="s">
        <v>213</v>
      </c>
      <c r="AU301" s="205" t="s">
        <v>91</v>
      </c>
      <c r="AV301" s="13" t="s">
        <v>87</v>
      </c>
      <c r="AW301" s="13" t="s">
        <v>33</v>
      </c>
      <c r="AX301" s="13" t="s">
        <v>80</v>
      </c>
      <c r="AY301" s="205" t="s">
        <v>205</v>
      </c>
    </row>
    <row r="302" s="14" customFormat="1">
      <c r="A302" s="14"/>
      <c r="B302" s="211"/>
      <c r="C302" s="14"/>
      <c r="D302" s="204" t="s">
        <v>213</v>
      </c>
      <c r="E302" s="212" t="s">
        <v>1</v>
      </c>
      <c r="F302" s="213" t="s">
        <v>418</v>
      </c>
      <c r="G302" s="14"/>
      <c r="H302" s="214">
        <v>40.5</v>
      </c>
      <c r="I302" s="215"/>
      <c r="J302" s="14"/>
      <c r="K302" s="14"/>
      <c r="L302" s="211"/>
      <c r="M302" s="216"/>
      <c r="N302" s="217"/>
      <c r="O302" s="217"/>
      <c r="P302" s="217"/>
      <c r="Q302" s="217"/>
      <c r="R302" s="217"/>
      <c r="S302" s="217"/>
      <c r="T302" s="21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12" t="s">
        <v>213</v>
      </c>
      <c r="AU302" s="212" t="s">
        <v>91</v>
      </c>
      <c r="AV302" s="14" t="s">
        <v>91</v>
      </c>
      <c r="AW302" s="14" t="s">
        <v>33</v>
      </c>
      <c r="AX302" s="14" t="s">
        <v>80</v>
      </c>
      <c r="AY302" s="212" t="s">
        <v>205</v>
      </c>
    </row>
    <row r="303" s="15" customFormat="1">
      <c r="A303" s="15"/>
      <c r="B303" s="219"/>
      <c r="C303" s="15"/>
      <c r="D303" s="204" t="s">
        <v>213</v>
      </c>
      <c r="E303" s="220" t="s">
        <v>1</v>
      </c>
      <c r="F303" s="221" t="s">
        <v>216</v>
      </c>
      <c r="G303" s="15"/>
      <c r="H303" s="222">
        <v>40.5</v>
      </c>
      <c r="I303" s="223"/>
      <c r="J303" s="15"/>
      <c r="K303" s="15"/>
      <c r="L303" s="219"/>
      <c r="M303" s="224"/>
      <c r="N303" s="225"/>
      <c r="O303" s="225"/>
      <c r="P303" s="225"/>
      <c r="Q303" s="225"/>
      <c r="R303" s="225"/>
      <c r="S303" s="225"/>
      <c r="T303" s="22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20" t="s">
        <v>213</v>
      </c>
      <c r="AU303" s="220" t="s">
        <v>91</v>
      </c>
      <c r="AV303" s="15" t="s">
        <v>211</v>
      </c>
      <c r="AW303" s="15" t="s">
        <v>33</v>
      </c>
      <c r="AX303" s="15" t="s">
        <v>87</v>
      </c>
      <c r="AY303" s="220" t="s">
        <v>205</v>
      </c>
    </row>
    <row r="304" s="2" customFormat="1" ht="24.15" customHeight="1">
      <c r="A304" s="38"/>
      <c r="B304" s="188"/>
      <c r="C304" s="189" t="s">
        <v>419</v>
      </c>
      <c r="D304" s="189" t="s">
        <v>207</v>
      </c>
      <c r="E304" s="190" t="s">
        <v>420</v>
      </c>
      <c r="F304" s="191" t="s">
        <v>421</v>
      </c>
      <c r="G304" s="192" t="s">
        <v>265</v>
      </c>
      <c r="H304" s="193">
        <v>40.5</v>
      </c>
      <c r="I304" s="194"/>
      <c r="J304" s="193">
        <f>ROUND(I304*H304,3)</f>
        <v>0</v>
      </c>
      <c r="K304" s="195"/>
      <c r="L304" s="39"/>
      <c r="M304" s="196" t="s">
        <v>1</v>
      </c>
      <c r="N304" s="197" t="s">
        <v>46</v>
      </c>
      <c r="O304" s="82"/>
      <c r="P304" s="198">
        <f>O304*H304</f>
        <v>0</v>
      </c>
      <c r="Q304" s="198">
        <v>0</v>
      </c>
      <c r="R304" s="198">
        <f>Q304*H304</f>
        <v>0</v>
      </c>
      <c r="S304" s="198">
        <v>0</v>
      </c>
      <c r="T304" s="199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0" t="s">
        <v>211</v>
      </c>
      <c r="AT304" s="200" t="s">
        <v>207</v>
      </c>
      <c r="AU304" s="200" t="s">
        <v>91</v>
      </c>
      <c r="AY304" s="19" t="s">
        <v>205</v>
      </c>
      <c r="BE304" s="201">
        <f>IF(N304="základná",J304,0)</f>
        <v>0</v>
      </c>
      <c r="BF304" s="201">
        <f>IF(N304="znížená",J304,0)</f>
        <v>0</v>
      </c>
      <c r="BG304" s="201">
        <f>IF(N304="zákl. prenesená",J304,0)</f>
        <v>0</v>
      </c>
      <c r="BH304" s="201">
        <f>IF(N304="zníž. prenesená",J304,0)</f>
        <v>0</v>
      </c>
      <c r="BI304" s="201">
        <f>IF(N304="nulová",J304,0)</f>
        <v>0</v>
      </c>
      <c r="BJ304" s="19" t="s">
        <v>91</v>
      </c>
      <c r="BK304" s="202">
        <f>ROUND(I304*H304,3)</f>
        <v>0</v>
      </c>
      <c r="BL304" s="19" t="s">
        <v>211</v>
      </c>
      <c r="BM304" s="200" t="s">
        <v>422</v>
      </c>
    </row>
    <row r="305" s="2" customFormat="1" ht="37.8" customHeight="1">
      <c r="A305" s="38"/>
      <c r="B305" s="188"/>
      <c r="C305" s="189" t="s">
        <v>423</v>
      </c>
      <c r="D305" s="189" t="s">
        <v>207</v>
      </c>
      <c r="E305" s="190" t="s">
        <v>424</v>
      </c>
      <c r="F305" s="191" t="s">
        <v>425</v>
      </c>
      <c r="G305" s="192" t="s">
        <v>210</v>
      </c>
      <c r="H305" s="193">
        <v>63.049999999999997</v>
      </c>
      <c r="I305" s="194"/>
      <c r="J305" s="193">
        <f>ROUND(I305*H305,3)</f>
        <v>0</v>
      </c>
      <c r="K305" s="195"/>
      <c r="L305" s="39"/>
      <c r="M305" s="196" t="s">
        <v>1</v>
      </c>
      <c r="N305" s="197" t="s">
        <v>46</v>
      </c>
      <c r="O305" s="82"/>
      <c r="P305" s="198">
        <f>O305*H305</f>
        <v>0</v>
      </c>
      <c r="Q305" s="198">
        <v>2.40177</v>
      </c>
      <c r="R305" s="198">
        <f>Q305*H305</f>
        <v>151.43159849999998</v>
      </c>
      <c r="S305" s="198">
        <v>0</v>
      </c>
      <c r="T305" s="199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00" t="s">
        <v>211</v>
      </c>
      <c r="AT305" s="200" t="s">
        <v>207</v>
      </c>
      <c r="AU305" s="200" t="s">
        <v>91</v>
      </c>
      <c r="AY305" s="19" t="s">
        <v>205</v>
      </c>
      <c r="BE305" s="201">
        <f>IF(N305="základná",J305,0)</f>
        <v>0</v>
      </c>
      <c r="BF305" s="201">
        <f>IF(N305="znížená",J305,0)</f>
        <v>0</v>
      </c>
      <c r="BG305" s="201">
        <f>IF(N305="zákl. prenesená",J305,0)</f>
        <v>0</v>
      </c>
      <c r="BH305" s="201">
        <f>IF(N305="zníž. prenesená",J305,0)</f>
        <v>0</v>
      </c>
      <c r="BI305" s="201">
        <f>IF(N305="nulová",J305,0)</f>
        <v>0</v>
      </c>
      <c r="BJ305" s="19" t="s">
        <v>91</v>
      </c>
      <c r="BK305" s="202">
        <f>ROUND(I305*H305,3)</f>
        <v>0</v>
      </c>
      <c r="BL305" s="19" t="s">
        <v>211</v>
      </c>
      <c r="BM305" s="200" t="s">
        <v>426</v>
      </c>
    </row>
    <row r="306" s="13" customFormat="1">
      <c r="A306" s="13"/>
      <c r="B306" s="203"/>
      <c r="C306" s="13"/>
      <c r="D306" s="204" t="s">
        <v>213</v>
      </c>
      <c r="E306" s="205" t="s">
        <v>1</v>
      </c>
      <c r="F306" s="206" t="s">
        <v>412</v>
      </c>
      <c r="G306" s="13"/>
      <c r="H306" s="205" t="s">
        <v>1</v>
      </c>
      <c r="I306" s="207"/>
      <c r="J306" s="13"/>
      <c r="K306" s="13"/>
      <c r="L306" s="203"/>
      <c r="M306" s="208"/>
      <c r="N306" s="209"/>
      <c r="O306" s="209"/>
      <c r="P306" s="209"/>
      <c r="Q306" s="209"/>
      <c r="R306" s="209"/>
      <c r="S306" s="209"/>
      <c r="T306" s="21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5" t="s">
        <v>213</v>
      </c>
      <c r="AU306" s="205" t="s">
        <v>91</v>
      </c>
      <c r="AV306" s="13" t="s">
        <v>87</v>
      </c>
      <c r="AW306" s="13" t="s">
        <v>33</v>
      </c>
      <c r="AX306" s="13" t="s">
        <v>80</v>
      </c>
      <c r="AY306" s="205" t="s">
        <v>205</v>
      </c>
    </row>
    <row r="307" s="14" customFormat="1">
      <c r="A307" s="14"/>
      <c r="B307" s="211"/>
      <c r="C307" s="14"/>
      <c r="D307" s="204" t="s">
        <v>213</v>
      </c>
      <c r="E307" s="212" t="s">
        <v>1</v>
      </c>
      <c r="F307" s="213" t="s">
        <v>427</v>
      </c>
      <c r="G307" s="14"/>
      <c r="H307" s="214">
        <v>7.7960000000000003</v>
      </c>
      <c r="I307" s="215"/>
      <c r="J307" s="14"/>
      <c r="K307" s="14"/>
      <c r="L307" s="211"/>
      <c r="M307" s="216"/>
      <c r="N307" s="217"/>
      <c r="O307" s="217"/>
      <c r="P307" s="217"/>
      <c r="Q307" s="217"/>
      <c r="R307" s="217"/>
      <c r="S307" s="217"/>
      <c r="T307" s="21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12" t="s">
        <v>213</v>
      </c>
      <c r="AU307" s="212" t="s">
        <v>91</v>
      </c>
      <c r="AV307" s="14" t="s">
        <v>91</v>
      </c>
      <c r="AW307" s="14" t="s">
        <v>33</v>
      </c>
      <c r="AX307" s="14" t="s">
        <v>80</v>
      </c>
      <c r="AY307" s="212" t="s">
        <v>205</v>
      </c>
    </row>
    <row r="308" s="14" customFormat="1">
      <c r="A308" s="14"/>
      <c r="B308" s="211"/>
      <c r="C308" s="14"/>
      <c r="D308" s="204" t="s">
        <v>213</v>
      </c>
      <c r="E308" s="212" t="s">
        <v>1</v>
      </c>
      <c r="F308" s="213" t="s">
        <v>428</v>
      </c>
      <c r="G308" s="14"/>
      <c r="H308" s="214">
        <v>9.7420000000000009</v>
      </c>
      <c r="I308" s="215"/>
      <c r="J308" s="14"/>
      <c r="K308" s="14"/>
      <c r="L308" s="211"/>
      <c r="M308" s="216"/>
      <c r="N308" s="217"/>
      <c r="O308" s="217"/>
      <c r="P308" s="217"/>
      <c r="Q308" s="217"/>
      <c r="R308" s="217"/>
      <c r="S308" s="217"/>
      <c r="T308" s="21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12" t="s">
        <v>213</v>
      </c>
      <c r="AU308" s="212" t="s">
        <v>91</v>
      </c>
      <c r="AV308" s="14" t="s">
        <v>91</v>
      </c>
      <c r="AW308" s="14" t="s">
        <v>33</v>
      </c>
      <c r="AX308" s="14" t="s">
        <v>80</v>
      </c>
      <c r="AY308" s="212" t="s">
        <v>205</v>
      </c>
    </row>
    <row r="309" s="14" customFormat="1">
      <c r="A309" s="14"/>
      <c r="B309" s="211"/>
      <c r="C309" s="14"/>
      <c r="D309" s="204" t="s">
        <v>213</v>
      </c>
      <c r="E309" s="212" t="s">
        <v>1</v>
      </c>
      <c r="F309" s="213" t="s">
        <v>429</v>
      </c>
      <c r="G309" s="14"/>
      <c r="H309" s="214">
        <v>7.7960000000000003</v>
      </c>
      <c r="I309" s="215"/>
      <c r="J309" s="14"/>
      <c r="K309" s="14"/>
      <c r="L309" s="211"/>
      <c r="M309" s="216"/>
      <c r="N309" s="217"/>
      <c r="O309" s="217"/>
      <c r="P309" s="217"/>
      <c r="Q309" s="217"/>
      <c r="R309" s="217"/>
      <c r="S309" s="217"/>
      <c r="T309" s="21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2" t="s">
        <v>213</v>
      </c>
      <c r="AU309" s="212" t="s">
        <v>91</v>
      </c>
      <c r="AV309" s="14" t="s">
        <v>91</v>
      </c>
      <c r="AW309" s="14" t="s">
        <v>33</v>
      </c>
      <c r="AX309" s="14" t="s">
        <v>80</v>
      </c>
      <c r="AY309" s="212" t="s">
        <v>205</v>
      </c>
    </row>
    <row r="310" s="14" customFormat="1">
      <c r="A310" s="14"/>
      <c r="B310" s="211"/>
      <c r="C310" s="14"/>
      <c r="D310" s="204" t="s">
        <v>213</v>
      </c>
      <c r="E310" s="212" t="s">
        <v>1</v>
      </c>
      <c r="F310" s="213" t="s">
        <v>430</v>
      </c>
      <c r="G310" s="14"/>
      <c r="H310" s="214">
        <v>14.837</v>
      </c>
      <c r="I310" s="215"/>
      <c r="J310" s="14"/>
      <c r="K310" s="14"/>
      <c r="L310" s="211"/>
      <c r="M310" s="216"/>
      <c r="N310" s="217"/>
      <c r="O310" s="217"/>
      <c r="P310" s="217"/>
      <c r="Q310" s="217"/>
      <c r="R310" s="217"/>
      <c r="S310" s="217"/>
      <c r="T310" s="21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12" t="s">
        <v>213</v>
      </c>
      <c r="AU310" s="212" t="s">
        <v>91</v>
      </c>
      <c r="AV310" s="14" t="s">
        <v>91</v>
      </c>
      <c r="AW310" s="14" t="s">
        <v>33</v>
      </c>
      <c r="AX310" s="14" t="s">
        <v>80</v>
      </c>
      <c r="AY310" s="212" t="s">
        <v>205</v>
      </c>
    </row>
    <row r="311" s="14" customFormat="1">
      <c r="A311" s="14"/>
      <c r="B311" s="211"/>
      <c r="C311" s="14"/>
      <c r="D311" s="204" t="s">
        <v>213</v>
      </c>
      <c r="E311" s="212" t="s">
        <v>1</v>
      </c>
      <c r="F311" s="213" t="s">
        <v>431</v>
      </c>
      <c r="G311" s="14"/>
      <c r="H311" s="214">
        <v>2.016</v>
      </c>
      <c r="I311" s="215"/>
      <c r="J311" s="14"/>
      <c r="K311" s="14"/>
      <c r="L311" s="211"/>
      <c r="M311" s="216"/>
      <c r="N311" s="217"/>
      <c r="O311" s="217"/>
      <c r="P311" s="217"/>
      <c r="Q311" s="217"/>
      <c r="R311" s="217"/>
      <c r="S311" s="217"/>
      <c r="T311" s="21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12" t="s">
        <v>213</v>
      </c>
      <c r="AU311" s="212" t="s">
        <v>91</v>
      </c>
      <c r="AV311" s="14" t="s">
        <v>91</v>
      </c>
      <c r="AW311" s="14" t="s">
        <v>33</v>
      </c>
      <c r="AX311" s="14" t="s">
        <v>80</v>
      </c>
      <c r="AY311" s="212" t="s">
        <v>205</v>
      </c>
    </row>
    <row r="312" s="14" customFormat="1">
      <c r="A312" s="14"/>
      <c r="B312" s="211"/>
      <c r="C312" s="14"/>
      <c r="D312" s="204" t="s">
        <v>213</v>
      </c>
      <c r="E312" s="212" t="s">
        <v>1</v>
      </c>
      <c r="F312" s="213" t="s">
        <v>432</v>
      </c>
      <c r="G312" s="14"/>
      <c r="H312" s="214">
        <v>0.64400000000000002</v>
      </c>
      <c r="I312" s="215"/>
      <c r="J312" s="14"/>
      <c r="K312" s="14"/>
      <c r="L312" s="211"/>
      <c r="M312" s="216"/>
      <c r="N312" s="217"/>
      <c r="O312" s="217"/>
      <c r="P312" s="217"/>
      <c r="Q312" s="217"/>
      <c r="R312" s="217"/>
      <c r="S312" s="217"/>
      <c r="T312" s="21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12" t="s">
        <v>213</v>
      </c>
      <c r="AU312" s="212" t="s">
        <v>91</v>
      </c>
      <c r="AV312" s="14" t="s">
        <v>91</v>
      </c>
      <c r="AW312" s="14" t="s">
        <v>33</v>
      </c>
      <c r="AX312" s="14" t="s">
        <v>80</v>
      </c>
      <c r="AY312" s="212" t="s">
        <v>205</v>
      </c>
    </row>
    <row r="313" s="13" customFormat="1">
      <c r="A313" s="13"/>
      <c r="B313" s="203"/>
      <c r="C313" s="13"/>
      <c r="D313" s="204" t="s">
        <v>213</v>
      </c>
      <c r="E313" s="205" t="s">
        <v>1</v>
      </c>
      <c r="F313" s="206" t="s">
        <v>433</v>
      </c>
      <c r="G313" s="13"/>
      <c r="H313" s="205" t="s">
        <v>1</v>
      </c>
      <c r="I313" s="207"/>
      <c r="J313" s="13"/>
      <c r="K313" s="13"/>
      <c r="L313" s="203"/>
      <c r="M313" s="208"/>
      <c r="N313" s="209"/>
      <c r="O313" s="209"/>
      <c r="P313" s="209"/>
      <c r="Q313" s="209"/>
      <c r="R313" s="209"/>
      <c r="S313" s="209"/>
      <c r="T313" s="21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5" t="s">
        <v>213</v>
      </c>
      <c r="AU313" s="205" t="s">
        <v>91</v>
      </c>
      <c r="AV313" s="13" t="s">
        <v>87</v>
      </c>
      <c r="AW313" s="13" t="s">
        <v>33</v>
      </c>
      <c r="AX313" s="13" t="s">
        <v>80</v>
      </c>
      <c r="AY313" s="205" t="s">
        <v>205</v>
      </c>
    </row>
    <row r="314" s="14" customFormat="1">
      <c r="A314" s="14"/>
      <c r="B314" s="211"/>
      <c r="C314" s="14"/>
      <c r="D314" s="204" t="s">
        <v>213</v>
      </c>
      <c r="E314" s="212" t="s">
        <v>1</v>
      </c>
      <c r="F314" s="213" t="s">
        <v>434</v>
      </c>
      <c r="G314" s="14"/>
      <c r="H314" s="214">
        <v>2.4380000000000002</v>
      </c>
      <c r="I314" s="215"/>
      <c r="J314" s="14"/>
      <c r="K314" s="14"/>
      <c r="L314" s="211"/>
      <c r="M314" s="216"/>
      <c r="N314" s="217"/>
      <c r="O314" s="217"/>
      <c r="P314" s="217"/>
      <c r="Q314" s="217"/>
      <c r="R314" s="217"/>
      <c r="S314" s="217"/>
      <c r="T314" s="21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2" t="s">
        <v>213</v>
      </c>
      <c r="AU314" s="212" t="s">
        <v>91</v>
      </c>
      <c r="AV314" s="14" t="s">
        <v>91</v>
      </c>
      <c r="AW314" s="14" t="s">
        <v>33</v>
      </c>
      <c r="AX314" s="14" t="s">
        <v>80</v>
      </c>
      <c r="AY314" s="212" t="s">
        <v>205</v>
      </c>
    </row>
    <row r="315" s="14" customFormat="1">
      <c r="A315" s="14"/>
      <c r="B315" s="211"/>
      <c r="C315" s="14"/>
      <c r="D315" s="204" t="s">
        <v>213</v>
      </c>
      <c r="E315" s="212" t="s">
        <v>1</v>
      </c>
      <c r="F315" s="213" t="s">
        <v>435</v>
      </c>
      <c r="G315" s="14"/>
      <c r="H315" s="214">
        <v>3.1200000000000001</v>
      </c>
      <c r="I315" s="215"/>
      <c r="J315" s="14"/>
      <c r="K315" s="14"/>
      <c r="L315" s="211"/>
      <c r="M315" s="216"/>
      <c r="N315" s="217"/>
      <c r="O315" s="217"/>
      <c r="P315" s="217"/>
      <c r="Q315" s="217"/>
      <c r="R315" s="217"/>
      <c r="S315" s="217"/>
      <c r="T315" s="21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12" t="s">
        <v>213</v>
      </c>
      <c r="AU315" s="212" t="s">
        <v>91</v>
      </c>
      <c r="AV315" s="14" t="s">
        <v>91</v>
      </c>
      <c r="AW315" s="14" t="s">
        <v>33</v>
      </c>
      <c r="AX315" s="14" t="s">
        <v>80</v>
      </c>
      <c r="AY315" s="212" t="s">
        <v>205</v>
      </c>
    </row>
    <row r="316" s="14" customFormat="1">
      <c r="A316" s="14"/>
      <c r="B316" s="211"/>
      <c r="C316" s="14"/>
      <c r="D316" s="204" t="s">
        <v>213</v>
      </c>
      <c r="E316" s="212" t="s">
        <v>1</v>
      </c>
      <c r="F316" s="213" t="s">
        <v>436</v>
      </c>
      <c r="G316" s="14"/>
      <c r="H316" s="214">
        <v>2.0800000000000001</v>
      </c>
      <c r="I316" s="215"/>
      <c r="J316" s="14"/>
      <c r="K316" s="14"/>
      <c r="L316" s="211"/>
      <c r="M316" s="216"/>
      <c r="N316" s="217"/>
      <c r="O316" s="217"/>
      <c r="P316" s="217"/>
      <c r="Q316" s="217"/>
      <c r="R316" s="217"/>
      <c r="S316" s="217"/>
      <c r="T316" s="21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12" t="s">
        <v>213</v>
      </c>
      <c r="AU316" s="212" t="s">
        <v>91</v>
      </c>
      <c r="AV316" s="14" t="s">
        <v>91</v>
      </c>
      <c r="AW316" s="14" t="s">
        <v>33</v>
      </c>
      <c r="AX316" s="14" t="s">
        <v>80</v>
      </c>
      <c r="AY316" s="212" t="s">
        <v>205</v>
      </c>
    </row>
    <row r="317" s="14" customFormat="1">
      <c r="A317" s="14"/>
      <c r="B317" s="211"/>
      <c r="C317" s="14"/>
      <c r="D317" s="204" t="s">
        <v>213</v>
      </c>
      <c r="E317" s="212" t="s">
        <v>1</v>
      </c>
      <c r="F317" s="213" t="s">
        <v>437</v>
      </c>
      <c r="G317" s="14"/>
      <c r="H317" s="214">
        <v>0.68400000000000005</v>
      </c>
      <c r="I317" s="215"/>
      <c r="J317" s="14"/>
      <c r="K317" s="14"/>
      <c r="L317" s="211"/>
      <c r="M317" s="216"/>
      <c r="N317" s="217"/>
      <c r="O317" s="217"/>
      <c r="P317" s="217"/>
      <c r="Q317" s="217"/>
      <c r="R317" s="217"/>
      <c r="S317" s="217"/>
      <c r="T317" s="21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12" t="s">
        <v>213</v>
      </c>
      <c r="AU317" s="212" t="s">
        <v>91</v>
      </c>
      <c r="AV317" s="14" t="s">
        <v>91</v>
      </c>
      <c r="AW317" s="14" t="s">
        <v>33</v>
      </c>
      <c r="AX317" s="14" t="s">
        <v>80</v>
      </c>
      <c r="AY317" s="212" t="s">
        <v>205</v>
      </c>
    </row>
    <row r="318" s="13" customFormat="1">
      <c r="A318" s="13"/>
      <c r="B318" s="203"/>
      <c r="C318" s="13"/>
      <c r="D318" s="204" t="s">
        <v>213</v>
      </c>
      <c r="E318" s="205" t="s">
        <v>1</v>
      </c>
      <c r="F318" s="206" t="s">
        <v>438</v>
      </c>
      <c r="G318" s="13"/>
      <c r="H318" s="205" t="s">
        <v>1</v>
      </c>
      <c r="I318" s="207"/>
      <c r="J318" s="13"/>
      <c r="K318" s="13"/>
      <c r="L318" s="203"/>
      <c r="M318" s="208"/>
      <c r="N318" s="209"/>
      <c r="O318" s="209"/>
      <c r="P318" s="209"/>
      <c r="Q318" s="209"/>
      <c r="R318" s="209"/>
      <c r="S318" s="209"/>
      <c r="T318" s="21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5" t="s">
        <v>213</v>
      </c>
      <c r="AU318" s="205" t="s">
        <v>91</v>
      </c>
      <c r="AV318" s="13" t="s">
        <v>87</v>
      </c>
      <c r="AW318" s="13" t="s">
        <v>33</v>
      </c>
      <c r="AX318" s="13" t="s">
        <v>80</v>
      </c>
      <c r="AY318" s="205" t="s">
        <v>205</v>
      </c>
    </row>
    <row r="319" s="14" customFormat="1">
      <c r="A319" s="14"/>
      <c r="B319" s="211"/>
      <c r="C319" s="14"/>
      <c r="D319" s="204" t="s">
        <v>213</v>
      </c>
      <c r="E319" s="212" t="s">
        <v>1</v>
      </c>
      <c r="F319" s="213" t="s">
        <v>439</v>
      </c>
      <c r="G319" s="14"/>
      <c r="H319" s="214">
        <v>3.4129999999999998</v>
      </c>
      <c r="I319" s="215"/>
      <c r="J319" s="14"/>
      <c r="K319" s="14"/>
      <c r="L319" s="211"/>
      <c r="M319" s="216"/>
      <c r="N319" s="217"/>
      <c r="O319" s="217"/>
      <c r="P319" s="217"/>
      <c r="Q319" s="217"/>
      <c r="R319" s="217"/>
      <c r="S319" s="217"/>
      <c r="T319" s="21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12" t="s">
        <v>213</v>
      </c>
      <c r="AU319" s="212" t="s">
        <v>91</v>
      </c>
      <c r="AV319" s="14" t="s">
        <v>91</v>
      </c>
      <c r="AW319" s="14" t="s">
        <v>33</v>
      </c>
      <c r="AX319" s="14" t="s">
        <v>80</v>
      </c>
      <c r="AY319" s="212" t="s">
        <v>205</v>
      </c>
    </row>
    <row r="320" s="14" customFormat="1">
      <c r="A320" s="14"/>
      <c r="B320" s="211"/>
      <c r="C320" s="14"/>
      <c r="D320" s="204" t="s">
        <v>213</v>
      </c>
      <c r="E320" s="212" t="s">
        <v>1</v>
      </c>
      <c r="F320" s="213" t="s">
        <v>440</v>
      </c>
      <c r="G320" s="14"/>
      <c r="H320" s="214">
        <v>4.3680000000000003</v>
      </c>
      <c r="I320" s="215"/>
      <c r="J320" s="14"/>
      <c r="K320" s="14"/>
      <c r="L320" s="211"/>
      <c r="M320" s="216"/>
      <c r="N320" s="217"/>
      <c r="O320" s="217"/>
      <c r="P320" s="217"/>
      <c r="Q320" s="217"/>
      <c r="R320" s="217"/>
      <c r="S320" s="217"/>
      <c r="T320" s="21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2" t="s">
        <v>213</v>
      </c>
      <c r="AU320" s="212" t="s">
        <v>91</v>
      </c>
      <c r="AV320" s="14" t="s">
        <v>91</v>
      </c>
      <c r="AW320" s="14" t="s">
        <v>33</v>
      </c>
      <c r="AX320" s="14" t="s">
        <v>80</v>
      </c>
      <c r="AY320" s="212" t="s">
        <v>205</v>
      </c>
    </row>
    <row r="321" s="14" customFormat="1">
      <c r="A321" s="14"/>
      <c r="B321" s="211"/>
      <c r="C321" s="14"/>
      <c r="D321" s="204" t="s">
        <v>213</v>
      </c>
      <c r="E321" s="212" t="s">
        <v>1</v>
      </c>
      <c r="F321" s="213" t="s">
        <v>441</v>
      </c>
      <c r="G321" s="14"/>
      <c r="H321" s="214">
        <v>2.9119999999999999</v>
      </c>
      <c r="I321" s="215"/>
      <c r="J321" s="14"/>
      <c r="K321" s="14"/>
      <c r="L321" s="211"/>
      <c r="M321" s="216"/>
      <c r="N321" s="217"/>
      <c r="O321" s="217"/>
      <c r="P321" s="217"/>
      <c r="Q321" s="217"/>
      <c r="R321" s="217"/>
      <c r="S321" s="217"/>
      <c r="T321" s="21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12" t="s">
        <v>213</v>
      </c>
      <c r="AU321" s="212" t="s">
        <v>91</v>
      </c>
      <c r="AV321" s="14" t="s">
        <v>91</v>
      </c>
      <c r="AW321" s="14" t="s">
        <v>33</v>
      </c>
      <c r="AX321" s="14" t="s">
        <v>80</v>
      </c>
      <c r="AY321" s="212" t="s">
        <v>205</v>
      </c>
    </row>
    <row r="322" s="14" customFormat="1">
      <c r="A322" s="14"/>
      <c r="B322" s="211"/>
      <c r="C322" s="14"/>
      <c r="D322" s="204" t="s">
        <v>213</v>
      </c>
      <c r="E322" s="212" t="s">
        <v>1</v>
      </c>
      <c r="F322" s="213" t="s">
        <v>442</v>
      </c>
      <c r="G322" s="14"/>
      <c r="H322" s="214">
        <v>1.204</v>
      </c>
      <c r="I322" s="215"/>
      <c r="J322" s="14"/>
      <c r="K322" s="14"/>
      <c r="L322" s="211"/>
      <c r="M322" s="216"/>
      <c r="N322" s="217"/>
      <c r="O322" s="217"/>
      <c r="P322" s="217"/>
      <c r="Q322" s="217"/>
      <c r="R322" s="217"/>
      <c r="S322" s="217"/>
      <c r="T322" s="21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12" t="s">
        <v>213</v>
      </c>
      <c r="AU322" s="212" t="s">
        <v>91</v>
      </c>
      <c r="AV322" s="14" t="s">
        <v>91</v>
      </c>
      <c r="AW322" s="14" t="s">
        <v>33</v>
      </c>
      <c r="AX322" s="14" t="s">
        <v>80</v>
      </c>
      <c r="AY322" s="212" t="s">
        <v>205</v>
      </c>
    </row>
    <row r="323" s="15" customFormat="1">
      <c r="A323" s="15"/>
      <c r="B323" s="219"/>
      <c r="C323" s="15"/>
      <c r="D323" s="204" t="s">
        <v>213</v>
      </c>
      <c r="E323" s="220" t="s">
        <v>1</v>
      </c>
      <c r="F323" s="221" t="s">
        <v>216</v>
      </c>
      <c r="G323" s="15"/>
      <c r="H323" s="222">
        <v>63.04999999999999</v>
      </c>
      <c r="I323" s="223"/>
      <c r="J323" s="15"/>
      <c r="K323" s="15"/>
      <c r="L323" s="219"/>
      <c r="M323" s="224"/>
      <c r="N323" s="225"/>
      <c r="O323" s="225"/>
      <c r="P323" s="225"/>
      <c r="Q323" s="225"/>
      <c r="R323" s="225"/>
      <c r="S323" s="225"/>
      <c r="T323" s="22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20" t="s">
        <v>213</v>
      </c>
      <c r="AU323" s="220" t="s">
        <v>91</v>
      </c>
      <c r="AV323" s="15" t="s">
        <v>211</v>
      </c>
      <c r="AW323" s="15" t="s">
        <v>33</v>
      </c>
      <c r="AX323" s="15" t="s">
        <v>87</v>
      </c>
      <c r="AY323" s="220" t="s">
        <v>205</v>
      </c>
    </row>
    <row r="324" s="2" customFormat="1" ht="24.15" customHeight="1">
      <c r="A324" s="38"/>
      <c r="B324" s="188"/>
      <c r="C324" s="189" t="s">
        <v>443</v>
      </c>
      <c r="D324" s="189" t="s">
        <v>207</v>
      </c>
      <c r="E324" s="190" t="s">
        <v>444</v>
      </c>
      <c r="F324" s="191" t="s">
        <v>445</v>
      </c>
      <c r="G324" s="192" t="s">
        <v>265</v>
      </c>
      <c r="H324" s="193">
        <v>461.29700000000003</v>
      </c>
      <c r="I324" s="194"/>
      <c r="J324" s="193">
        <f>ROUND(I324*H324,3)</f>
        <v>0</v>
      </c>
      <c r="K324" s="195"/>
      <c r="L324" s="39"/>
      <c r="M324" s="196" t="s">
        <v>1</v>
      </c>
      <c r="N324" s="197" t="s">
        <v>46</v>
      </c>
      <c r="O324" s="82"/>
      <c r="P324" s="198">
        <f>O324*H324</f>
        <v>0</v>
      </c>
      <c r="Q324" s="198">
        <v>0.0023</v>
      </c>
      <c r="R324" s="198">
        <f>Q324*H324</f>
        <v>1.0609831000000001</v>
      </c>
      <c r="S324" s="198">
        <v>0</v>
      </c>
      <c r="T324" s="19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0" t="s">
        <v>211</v>
      </c>
      <c r="AT324" s="200" t="s">
        <v>207</v>
      </c>
      <c r="AU324" s="200" t="s">
        <v>91</v>
      </c>
      <c r="AY324" s="19" t="s">
        <v>205</v>
      </c>
      <c r="BE324" s="201">
        <f>IF(N324="základná",J324,0)</f>
        <v>0</v>
      </c>
      <c r="BF324" s="201">
        <f>IF(N324="znížená",J324,0)</f>
        <v>0</v>
      </c>
      <c r="BG324" s="201">
        <f>IF(N324="zákl. prenesená",J324,0)</f>
        <v>0</v>
      </c>
      <c r="BH324" s="201">
        <f>IF(N324="zníž. prenesená",J324,0)</f>
        <v>0</v>
      </c>
      <c r="BI324" s="201">
        <f>IF(N324="nulová",J324,0)</f>
        <v>0</v>
      </c>
      <c r="BJ324" s="19" t="s">
        <v>91</v>
      </c>
      <c r="BK324" s="202">
        <f>ROUND(I324*H324,3)</f>
        <v>0</v>
      </c>
      <c r="BL324" s="19" t="s">
        <v>211</v>
      </c>
      <c r="BM324" s="200" t="s">
        <v>446</v>
      </c>
    </row>
    <row r="325" s="13" customFormat="1">
      <c r="A325" s="13"/>
      <c r="B325" s="203"/>
      <c r="C325" s="13"/>
      <c r="D325" s="204" t="s">
        <v>213</v>
      </c>
      <c r="E325" s="205" t="s">
        <v>1</v>
      </c>
      <c r="F325" s="206" t="s">
        <v>412</v>
      </c>
      <c r="G325" s="13"/>
      <c r="H325" s="205" t="s">
        <v>1</v>
      </c>
      <c r="I325" s="207"/>
      <c r="J325" s="13"/>
      <c r="K325" s="13"/>
      <c r="L325" s="203"/>
      <c r="M325" s="208"/>
      <c r="N325" s="209"/>
      <c r="O325" s="209"/>
      <c r="P325" s="209"/>
      <c r="Q325" s="209"/>
      <c r="R325" s="209"/>
      <c r="S325" s="209"/>
      <c r="T325" s="21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5" t="s">
        <v>213</v>
      </c>
      <c r="AU325" s="205" t="s">
        <v>91</v>
      </c>
      <c r="AV325" s="13" t="s">
        <v>87</v>
      </c>
      <c r="AW325" s="13" t="s">
        <v>33</v>
      </c>
      <c r="AX325" s="13" t="s">
        <v>80</v>
      </c>
      <c r="AY325" s="205" t="s">
        <v>205</v>
      </c>
    </row>
    <row r="326" s="14" customFormat="1">
      <c r="A326" s="14"/>
      <c r="B326" s="211"/>
      <c r="C326" s="14"/>
      <c r="D326" s="204" t="s">
        <v>213</v>
      </c>
      <c r="E326" s="212" t="s">
        <v>1</v>
      </c>
      <c r="F326" s="213" t="s">
        <v>447</v>
      </c>
      <c r="G326" s="14"/>
      <c r="H326" s="214">
        <v>51.975000000000001</v>
      </c>
      <c r="I326" s="215"/>
      <c r="J326" s="14"/>
      <c r="K326" s="14"/>
      <c r="L326" s="211"/>
      <c r="M326" s="216"/>
      <c r="N326" s="217"/>
      <c r="O326" s="217"/>
      <c r="P326" s="217"/>
      <c r="Q326" s="217"/>
      <c r="R326" s="217"/>
      <c r="S326" s="217"/>
      <c r="T326" s="21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12" t="s">
        <v>213</v>
      </c>
      <c r="AU326" s="212" t="s">
        <v>91</v>
      </c>
      <c r="AV326" s="14" t="s">
        <v>91</v>
      </c>
      <c r="AW326" s="14" t="s">
        <v>33</v>
      </c>
      <c r="AX326" s="14" t="s">
        <v>80</v>
      </c>
      <c r="AY326" s="212" t="s">
        <v>205</v>
      </c>
    </row>
    <row r="327" s="14" customFormat="1">
      <c r="A327" s="14"/>
      <c r="B327" s="211"/>
      <c r="C327" s="14"/>
      <c r="D327" s="204" t="s">
        <v>213</v>
      </c>
      <c r="E327" s="212" t="s">
        <v>1</v>
      </c>
      <c r="F327" s="213" t="s">
        <v>448</v>
      </c>
      <c r="G327" s="14"/>
      <c r="H327" s="214">
        <v>70.057000000000002</v>
      </c>
      <c r="I327" s="215"/>
      <c r="J327" s="14"/>
      <c r="K327" s="14"/>
      <c r="L327" s="211"/>
      <c r="M327" s="216"/>
      <c r="N327" s="217"/>
      <c r="O327" s="217"/>
      <c r="P327" s="217"/>
      <c r="Q327" s="217"/>
      <c r="R327" s="217"/>
      <c r="S327" s="217"/>
      <c r="T327" s="21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12" t="s">
        <v>213</v>
      </c>
      <c r="AU327" s="212" t="s">
        <v>91</v>
      </c>
      <c r="AV327" s="14" t="s">
        <v>91</v>
      </c>
      <c r="AW327" s="14" t="s">
        <v>33</v>
      </c>
      <c r="AX327" s="14" t="s">
        <v>80</v>
      </c>
      <c r="AY327" s="212" t="s">
        <v>205</v>
      </c>
    </row>
    <row r="328" s="14" customFormat="1">
      <c r="A328" s="14"/>
      <c r="B328" s="211"/>
      <c r="C328" s="14"/>
      <c r="D328" s="204" t="s">
        <v>213</v>
      </c>
      <c r="E328" s="212" t="s">
        <v>1</v>
      </c>
      <c r="F328" s="213" t="s">
        <v>449</v>
      </c>
      <c r="G328" s="14"/>
      <c r="H328" s="214">
        <v>51.975000000000001</v>
      </c>
      <c r="I328" s="215"/>
      <c r="J328" s="14"/>
      <c r="K328" s="14"/>
      <c r="L328" s="211"/>
      <c r="M328" s="216"/>
      <c r="N328" s="217"/>
      <c r="O328" s="217"/>
      <c r="P328" s="217"/>
      <c r="Q328" s="217"/>
      <c r="R328" s="217"/>
      <c r="S328" s="217"/>
      <c r="T328" s="21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12" t="s">
        <v>213</v>
      </c>
      <c r="AU328" s="212" t="s">
        <v>91</v>
      </c>
      <c r="AV328" s="14" t="s">
        <v>91</v>
      </c>
      <c r="AW328" s="14" t="s">
        <v>33</v>
      </c>
      <c r="AX328" s="14" t="s">
        <v>80</v>
      </c>
      <c r="AY328" s="212" t="s">
        <v>205</v>
      </c>
    </row>
    <row r="329" s="14" customFormat="1">
      <c r="A329" s="14"/>
      <c r="B329" s="211"/>
      <c r="C329" s="14"/>
      <c r="D329" s="204" t="s">
        <v>213</v>
      </c>
      <c r="E329" s="212" t="s">
        <v>1</v>
      </c>
      <c r="F329" s="213" t="s">
        <v>450</v>
      </c>
      <c r="G329" s="14"/>
      <c r="H329" s="214">
        <v>98.909999999999997</v>
      </c>
      <c r="I329" s="215"/>
      <c r="J329" s="14"/>
      <c r="K329" s="14"/>
      <c r="L329" s="211"/>
      <c r="M329" s="216"/>
      <c r="N329" s="217"/>
      <c r="O329" s="217"/>
      <c r="P329" s="217"/>
      <c r="Q329" s="217"/>
      <c r="R329" s="217"/>
      <c r="S329" s="217"/>
      <c r="T329" s="21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12" t="s">
        <v>213</v>
      </c>
      <c r="AU329" s="212" t="s">
        <v>91</v>
      </c>
      <c r="AV329" s="14" t="s">
        <v>91</v>
      </c>
      <c r="AW329" s="14" t="s">
        <v>33</v>
      </c>
      <c r="AX329" s="14" t="s">
        <v>80</v>
      </c>
      <c r="AY329" s="212" t="s">
        <v>205</v>
      </c>
    </row>
    <row r="330" s="14" customFormat="1">
      <c r="A330" s="14"/>
      <c r="B330" s="211"/>
      <c r="C330" s="14"/>
      <c r="D330" s="204" t="s">
        <v>213</v>
      </c>
      <c r="E330" s="212" t="s">
        <v>1</v>
      </c>
      <c r="F330" s="213" t="s">
        <v>451</v>
      </c>
      <c r="G330" s="14"/>
      <c r="H330" s="214">
        <v>20.16</v>
      </c>
      <c r="I330" s="215"/>
      <c r="J330" s="14"/>
      <c r="K330" s="14"/>
      <c r="L330" s="211"/>
      <c r="M330" s="216"/>
      <c r="N330" s="217"/>
      <c r="O330" s="217"/>
      <c r="P330" s="217"/>
      <c r="Q330" s="217"/>
      <c r="R330" s="217"/>
      <c r="S330" s="217"/>
      <c r="T330" s="21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12" t="s">
        <v>213</v>
      </c>
      <c r="AU330" s="212" t="s">
        <v>91</v>
      </c>
      <c r="AV330" s="14" t="s">
        <v>91</v>
      </c>
      <c r="AW330" s="14" t="s">
        <v>33</v>
      </c>
      <c r="AX330" s="14" t="s">
        <v>80</v>
      </c>
      <c r="AY330" s="212" t="s">
        <v>205</v>
      </c>
    </row>
    <row r="331" s="14" customFormat="1">
      <c r="A331" s="14"/>
      <c r="B331" s="211"/>
      <c r="C331" s="14"/>
      <c r="D331" s="204" t="s">
        <v>213</v>
      </c>
      <c r="E331" s="212" t="s">
        <v>1</v>
      </c>
      <c r="F331" s="213" t="s">
        <v>452</v>
      </c>
      <c r="G331" s="14"/>
      <c r="H331" s="214">
        <v>8.1799999999999997</v>
      </c>
      <c r="I331" s="215"/>
      <c r="J331" s="14"/>
      <c r="K331" s="14"/>
      <c r="L331" s="211"/>
      <c r="M331" s="216"/>
      <c r="N331" s="217"/>
      <c r="O331" s="217"/>
      <c r="P331" s="217"/>
      <c r="Q331" s="217"/>
      <c r="R331" s="217"/>
      <c r="S331" s="217"/>
      <c r="T331" s="21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12" t="s">
        <v>213</v>
      </c>
      <c r="AU331" s="212" t="s">
        <v>91</v>
      </c>
      <c r="AV331" s="14" t="s">
        <v>91</v>
      </c>
      <c r="AW331" s="14" t="s">
        <v>33</v>
      </c>
      <c r="AX331" s="14" t="s">
        <v>80</v>
      </c>
      <c r="AY331" s="212" t="s">
        <v>205</v>
      </c>
    </row>
    <row r="332" s="13" customFormat="1">
      <c r="A332" s="13"/>
      <c r="B332" s="203"/>
      <c r="C332" s="13"/>
      <c r="D332" s="204" t="s">
        <v>213</v>
      </c>
      <c r="E332" s="205" t="s">
        <v>1</v>
      </c>
      <c r="F332" s="206" t="s">
        <v>433</v>
      </c>
      <c r="G332" s="13"/>
      <c r="H332" s="205" t="s">
        <v>1</v>
      </c>
      <c r="I332" s="207"/>
      <c r="J332" s="13"/>
      <c r="K332" s="13"/>
      <c r="L332" s="203"/>
      <c r="M332" s="208"/>
      <c r="N332" s="209"/>
      <c r="O332" s="209"/>
      <c r="P332" s="209"/>
      <c r="Q332" s="209"/>
      <c r="R332" s="209"/>
      <c r="S332" s="209"/>
      <c r="T332" s="21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5" t="s">
        <v>213</v>
      </c>
      <c r="AU332" s="205" t="s">
        <v>91</v>
      </c>
      <c r="AV332" s="13" t="s">
        <v>87</v>
      </c>
      <c r="AW332" s="13" t="s">
        <v>33</v>
      </c>
      <c r="AX332" s="13" t="s">
        <v>80</v>
      </c>
      <c r="AY332" s="205" t="s">
        <v>205</v>
      </c>
    </row>
    <row r="333" s="14" customFormat="1">
      <c r="A333" s="14"/>
      <c r="B333" s="211"/>
      <c r="C333" s="14"/>
      <c r="D333" s="204" t="s">
        <v>213</v>
      </c>
      <c r="E333" s="212" t="s">
        <v>1</v>
      </c>
      <c r="F333" s="213" t="s">
        <v>453</v>
      </c>
      <c r="G333" s="14"/>
      <c r="H333" s="214">
        <v>16.25</v>
      </c>
      <c r="I333" s="215"/>
      <c r="J333" s="14"/>
      <c r="K333" s="14"/>
      <c r="L333" s="211"/>
      <c r="M333" s="216"/>
      <c r="N333" s="217"/>
      <c r="O333" s="217"/>
      <c r="P333" s="217"/>
      <c r="Q333" s="217"/>
      <c r="R333" s="217"/>
      <c r="S333" s="217"/>
      <c r="T333" s="21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12" t="s">
        <v>213</v>
      </c>
      <c r="AU333" s="212" t="s">
        <v>91</v>
      </c>
      <c r="AV333" s="14" t="s">
        <v>91</v>
      </c>
      <c r="AW333" s="14" t="s">
        <v>33</v>
      </c>
      <c r="AX333" s="14" t="s">
        <v>80</v>
      </c>
      <c r="AY333" s="212" t="s">
        <v>205</v>
      </c>
    </row>
    <row r="334" s="14" customFormat="1">
      <c r="A334" s="14"/>
      <c r="B334" s="211"/>
      <c r="C334" s="14"/>
      <c r="D334" s="204" t="s">
        <v>213</v>
      </c>
      <c r="E334" s="212" t="s">
        <v>1</v>
      </c>
      <c r="F334" s="213" t="s">
        <v>454</v>
      </c>
      <c r="G334" s="14"/>
      <c r="H334" s="214">
        <v>20.800000000000001</v>
      </c>
      <c r="I334" s="215"/>
      <c r="J334" s="14"/>
      <c r="K334" s="14"/>
      <c r="L334" s="211"/>
      <c r="M334" s="216"/>
      <c r="N334" s="217"/>
      <c r="O334" s="217"/>
      <c r="P334" s="217"/>
      <c r="Q334" s="217"/>
      <c r="R334" s="217"/>
      <c r="S334" s="217"/>
      <c r="T334" s="21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12" t="s">
        <v>213</v>
      </c>
      <c r="AU334" s="212" t="s">
        <v>91</v>
      </c>
      <c r="AV334" s="14" t="s">
        <v>91</v>
      </c>
      <c r="AW334" s="14" t="s">
        <v>33</v>
      </c>
      <c r="AX334" s="14" t="s">
        <v>80</v>
      </c>
      <c r="AY334" s="212" t="s">
        <v>205</v>
      </c>
    </row>
    <row r="335" s="14" customFormat="1">
      <c r="A335" s="14"/>
      <c r="B335" s="211"/>
      <c r="C335" s="14"/>
      <c r="D335" s="204" t="s">
        <v>213</v>
      </c>
      <c r="E335" s="212" t="s">
        <v>1</v>
      </c>
      <c r="F335" s="213" t="s">
        <v>455</v>
      </c>
      <c r="G335" s="14"/>
      <c r="H335" s="214">
        <v>20.800000000000001</v>
      </c>
      <c r="I335" s="215"/>
      <c r="J335" s="14"/>
      <c r="K335" s="14"/>
      <c r="L335" s="211"/>
      <c r="M335" s="216"/>
      <c r="N335" s="217"/>
      <c r="O335" s="217"/>
      <c r="P335" s="217"/>
      <c r="Q335" s="217"/>
      <c r="R335" s="217"/>
      <c r="S335" s="217"/>
      <c r="T335" s="21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12" t="s">
        <v>213</v>
      </c>
      <c r="AU335" s="212" t="s">
        <v>91</v>
      </c>
      <c r="AV335" s="14" t="s">
        <v>91</v>
      </c>
      <c r="AW335" s="14" t="s">
        <v>33</v>
      </c>
      <c r="AX335" s="14" t="s">
        <v>80</v>
      </c>
      <c r="AY335" s="212" t="s">
        <v>205</v>
      </c>
    </row>
    <row r="336" s="14" customFormat="1">
      <c r="A336" s="14"/>
      <c r="B336" s="211"/>
      <c r="C336" s="14"/>
      <c r="D336" s="204" t="s">
        <v>213</v>
      </c>
      <c r="E336" s="212" t="s">
        <v>1</v>
      </c>
      <c r="F336" s="213" t="s">
        <v>456</v>
      </c>
      <c r="G336" s="14"/>
      <c r="H336" s="214">
        <v>8</v>
      </c>
      <c r="I336" s="215"/>
      <c r="J336" s="14"/>
      <c r="K336" s="14"/>
      <c r="L336" s="211"/>
      <c r="M336" s="216"/>
      <c r="N336" s="217"/>
      <c r="O336" s="217"/>
      <c r="P336" s="217"/>
      <c r="Q336" s="217"/>
      <c r="R336" s="217"/>
      <c r="S336" s="217"/>
      <c r="T336" s="21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12" t="s">
        <v>213</v>
      </c>
      <c r="AU336" s="212" t="s">
        <v>91</v>
      </c>
      <c r="AV336" s="14" t="s">
        <v>91</v>
      </c>
      <c r="AW336" s="14" t="s">
        <v>33</v>
      </c>
      <c r="AX336" s="14" t="s">
        <v>80</v>
      </c>
      <c r="AY336" s="212" t="s">
        <v>205</v>
      </c>
    </row>
    <row r="337" s="13" customFormat="1">
      <c r="A337" s="13"/>
      <c r="B337" s="203"/>
      <c r="C337" s="13"/>
      <c r="D337" s="204" t="s">
        <v>213</v>
      </c>
      <c r="E337" s="205" t="s">
        <v>1</v>
      </c>
      <c r="F337" s="206" t="s">
        <v>438</v>
      </c>
      <c r="G337" s="13"/>
      <c r="H337" s="205" t="s">
        <v>1</v>
      </c>
      <c r="I337" s="207"/>
      <c r="J337" s="13"/>
      <c r="K337" s="13"/>
      <c r="L337" s="203"/>
      <c r="M337" s="208"/>
      <c r="N337" s="209"/>
      <c r="O337" s="209"/>
      <c r="P337" s="209"/>
      <c r="Q337" s="209"/>
      <c r="R337" s="209"/>
      <c r="S337" s="209"/>
      <c r="T337" s="21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5" t="s">
        <v>213</v>
      </c>
      <c r="AU337" s="205" t="s">
        <v>91</v>
      </c>
      <c r="AV337" s="13" t="s">
        <v>87</v>
      </c>
      <c r="AW337" s="13" t="s">
        <v>33</v>
      </c>
      <c r="AX337" s="13" t="s">
        <v>80</v>
      </c>
      <c r="AY337" s="205" t="s">
        <v>205</v>
      </c>
    </row>
    <row r="338" s="14" customFormat="1">
      <c r="A338" s="14"/>
      <c r="B338" s="211"/>
      <c r="C338" s="14"/>
      <c r="D338" s="204" t="s">
        <v>213</v>
      </c>
      <c r="E338" s="212" t="s">
        <v>1</v>
      </c>
      <c r="F338" s="213" t="s">
        <v>457</v>
      </c>
      <c r="G338" s="14"/>
      <c r="H338" s="214">
        <v>22.75</v>
      </c>
      <c r="I338" s="215"/>
      <c r="J338" s="14"/>
      <c r="K338" s="14"/>
      <c r="L338" s="211"/>
      <c r="M338" s="216"/>
      <c r="N338" s="217"/>
      <c r="O338" s="217"/>
      <c r="P338" s="217"/>
      <c r="Q338" s="217"/>
      <c r="R338" s="217"/>
      <c r="S338" s="217"/>
      <c r="T338" s="21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12" t="s">
        <v>213</v>
      </c>
      <c r="AU338" s="212" t="s">
        <v>91</v>
      </c>
      <c r="AV338" s="14" t="s">
        <v>91</v>
      </c>
      <c r="AW338" s="14" t="s">
        <v>33</v>
      </c>
      <c r="AX338" s="14" t="s">
        <v>80</v>
      </c>
      <c r="AY338" s="212" t="s">
        <v>205</v>
      </c>
    </row>
    <row r="339" s="14" customFormat="1">
      <c r="A339" s="14"/>
      <c r="B339" s="211"/>
      <c r="C339" s="14"/>
      <c r="D339" s="204" t="s">
        <v>213</v>
      </c>
      <c r="E339" s="212" t="s">
        <v>1</v>
      </c>
      <c r="F339" s="213" t="s">
        <v>458</v>
      </c>
      <c r="G339" s="14"/>
      <c r="H339" s="214">
        <v>29.120000000000001</v>
      </c>
      <c r="I339" s="215"/>
      <c r="J339" s="14"/>
      <c r="K339" s="14"/>
      <c r="L339" s="211"/>
      <c r="M339" s="216"/>
      <c r="N339" s="217"/>
      <c r="O339" s="217"/>
      <c r="P339" s="217"/>
      <c r="Q339" s="217"/>
      <c r="R339" s="217"/>
      <c r="S339" s="217"/>
      <c r="T339" s="21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12" t="s">
        <v>213</v>
      </c>
      <c r="AU339" s="212" t="s">
        <v>91</v>
      </c>
      <c r="AV339" s="14" t="s">
        <v>91</v>
      </c>
      <c r="AW339" s="14" t="s">
        <v>33</v>
      </c>
      <c r="AX339" s="14" t="s">
        <v>80</v>
      </c>
      <c r="AY339" s="212" t="s">
        <v>205</v>
      </c>
    </row>
    <row r="340" s="14" customFormat="1">
      <c r="A340" s="14"/>
      <c r="B340" s="211"/>
      <c r="C340" s="14"/>
      <c r="D340" s="204" t="s">
        <v>213</v>
      </c>
      <c r="E340" s="212" t="s">
        <v>1</v>
      </c>
      <c r="F340" s="213" t="s">
        <v>459</v>
      </c>
      <c r="G340" s="14"/>
      <c r="H340" s="214">
        <v>29.120000000000001</v>
      </c>
      <c r="I340" s="215"/>
      <c r="J340" s="14"/>
      <c r="K340" s="14"/>
      <c r="L340" s="211"/>
      <c r="M340" s="216"/>
      <c r="N340" s="217"/>
      <c r="O340" s="217"/>
      <c r="P340" s="217"/>
      <c r="Q340" s="217"/>
      <c r="R340" s="217"/>
      <c r="S340" s="217"/>
      <c r="T340" s="21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12" t="s">
        <v>213</v>
      </c>
      <c r="AU340" s="212" t="s">
        <v>91</v>
      </c>
      <c r="AV340" s="14" t="s">
        <v>91</v>
      </c>
      <c r="AW340" s="14" t="s">
        <v>33</v>
      </c>
      <c r="AX340" s="14" t="s">
        <v>80</v>
      </c>
      <c r="AY340" s="212" t="s">
        <v>205</v>
      </c>
    </row>
    <row r="341" s="14" customFormat="1">
      <c r="A341" s="14"/>
      <c r="B341" s="211"/>
      <c r="C341" s="14"/>
      <c r="D341" s="204" t="s">
        <v>213</v>
      </c>
      <c r="E341" s="212" t="s">
        <v>1</v>
      </c>
      <c r="F341" s="213" t="s">
        <v>460</v>
      </c>
      <c r="G341" s="14"/>
      <c r="H341" s="214">
        <v>13.199999999999999</v>
      </c>
      <c r="I341" s="215"/>
      <c r="J341" s="14"/>
      <c r="K341" s="14"/>
      <c r="L341" s="211"/>
      <c r="M341" s="216"/>
      <c r="N341" s="217"/>
      <c r="O341" s="217"/>
      <c r="P341" s="217"/>
      <c r="Q341" s="217"/>
      <c r="R341" s="217"/>
      <c r="S341" s="217"/>
      <c r="T341" s="21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12" t="s">
        <v>213</v>
      </c>
      <c r="AU341" s="212" t="s">
        <v>91</v>
      </c>
      <c r="AV341" s="14" t="s">
        <v>91</v>
      </c>
      <c r="AW341" s="14" t="s">
        <v>33</v>
      </c>
      <c r="AX341" s="14" t="s">
        <v>80</v>
      </c>
      <c r="AY341" s="212" t="s">
        <v>205</v>
      </c>
    </row>
    <row r="342" s="15" customFormat="1">
      <c r="A342" s="15"/>
      <c r="B342" s="219"/>
      <c r="C342" s="15"/>
      <c r="D342" s="204" t="s">
        <v>213</v>
      </c>
      <c r="E342" s="220" t="s">
        <v>1</v>
      </c>
      <c r="F342" s="221" t="s">
        <v>216</v>
      </c>
      <c r="G342" s="15"/>
      <c r="H342" s="222">
        <v>461.29700000000008</v>
      </c>
      <c r="I342" s="223"/>
      <c r="J342" s="15"/>
      <c r="K342" s="15"/>
      <c r="L342" s="219"/>
      <c r="M342" s="224"/>
      <c r="N342" s="225"/>
      <c r="O342" s="225"/>
      <c r="P342" s="225"/>
      <c r="Q342" s="225"/>
      <c r="R342" s="225"/>
      <c r="S342" s="225"/>
      <c r="T342" s="22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20" t="s">
        <v>213</v>
      </c>
      <c r="AU342" s="220" t="s">
        <v>91</v>
      </c>
      <c r="AV342" s="15" t="s">
        <v>211</v>
      </c>
      <c r="AW342" s="15" t="s">
        <v>33</v>
      </c>
      <c r="AX342" s="15" t="s">
        <v>87</v>
      </c>
      <c r="AY342" s="220" t="s">
        <v>205</v>
      </c>
    </row>
    <row r="343" s="2" customFormat="1" ht="24.15" customHeight="1">
      <c r="A343" s="38"/>
      <c r="B343" s="188"/>
      <c r="C343" s="189" t="s">
        <v>461</v>
      </c>
      <c r="D343" s="189" t="s">
        <v>207</v>
      </c>
      <c r="E343" s="190" t="s">
        <v>462</v>
      </c>
      <c r="F343" s="191" t="s">
        <v>463</v>
      </c>
      <c r="G343" s="192" t="s">
        <v>265</v>
      </c>
      <c r="H343" s="193">
        <v>461.29700000000003</v>
      </c>
      <c r="I343" s="194"/>
      <c r="J343" s="193">
        <f>ROUND(I343*H343,3)</f>
        <v>0</v>
      </c>
      <c r="K343" s="195"/>
      <c r="L343" s="39"/>
      <c r="M343" s="196" t="s">
        <v>1</v>
      </c>
      <c r="N343" s="197" t="s">
        <v>46</v>
      </c>
      <c r="O343" s="82"/>
      <c r="P343" s="198">
        <f>O343*H343</f>
        <v>0</v>
      </c>
      <c r="Q343" s="198">
        <v>0</v>
      </c>
      <c r="R343" s="198">
        <f>Q343*H343</f>
        <v>0</v>
      </c>
      <c r="S343" s="198">
        <v>0</v>
      </c>
      <c r="T343" s="199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00" t="s">
        <v>211</v>
      </c>
      <c r="AT343" s="200" t="s">
        <v>207</v>
      </c>
      <c r="AU343" s="200" t="s">
        <v>91</v>
      </c>
      <c r="AY343" s="19" t="s">
        <v>205</v>
      </c>
      <c r="BE343" s="201">
        <f>IF(N343="základná",J343,0)</f>
        <v>0</v>
      </c>
      <c r="BF343" s="201">
        <f>IF(N343="znížená",J343,0)</f>
        <v>0</v>
      </c>
      <c r="BG343" s="201">
        <f>IF(N343="zákl. prenesená",J343,0)</f>
        <v>0</v>
      </c>
      <c r="BH343" s="201">
        <f>IF(N343="zníž. prenesená",J343,0)</f>
        <v>0</v>
      </c>
      <c r="BI343" s="201">
        <f>IF(N343="nulová",J343,0)</f>
        <v>0</v>
      </c>
      <c r="BJ343" s="19" t="s">
        <v>91</v>
      </c>
      <c r="BK343" s="202">
        <f>ROUND(I343*H343,3)</f>
        <v>0</v>
      </c>
      <c r="BL343" s="19" t="s">
        <v>211</v>
      </c>
      <c r="BM343" s="200" t="s">
        <v>464</v>
      </c>
    </row>
    <row r="344" s="2" customFormat="1" ht="16.5" customHeight="1">
      <c r="A344" s="38"/>
      <c r="B344" s="188"/>
      <c r="C344" s="189" t="s">
        <v>465</v>
      </c>
      <c r="D344" s="189" t="s">
        <v>207</v>
      </c>
      <c r="E344" s="190" t="s">
        <v>466</v>
      </c>
      <c r="F344" s="191" t="s">
        <v>467</v>
      </c>
      <c r="G344" s="192" t="s">
        <v>313</v>
      </c>
      <c r="H344" s="193">
        <v>6.3090000000000002</v>
      </c>
      <c r="I344" s="194"/>
      <c r="J344" s="193">
        <f>ROUND(I344*H344,3)</f>
        <v>0</v>
      </c>
      <c r="K344" s="195"/>
      <c r="L344" s="39"/>
      <c r="M344" s="196" t="s">
        <v>1</v>
      </c>
      <c r="N344" s="197" t="s">
        <v>46</v>
      </c>
      <c r="O344" s="82"/>
      <c r="P344" s="198">
        <f>O344*H344</f>
        <v>0</v>
      </c>
      <c r="Q344" s="198">
        <v>1.01555</v>
      </c>
      <c r="R344" s="198">
        <f>Q344*H344</f>
        <v>6.4071049499999999</v>
      </c>
      <c r="S344" s="198">
        <v>0</v>
      </c>
      <c r="T344" s="199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00" t="s">
        <v>211</v>
      </c>
      <c r="AT344" s="200" t="s">
        <v>207</v>
      </c>
      <c r="AU344" s="200" t="s">
        <v>91</v>
      </c>
      <c r="AY344" s="19" t="s">
        <v>205</v>
      </c>
      <c r="BE344" s="201">
        <f>IF(N344="základná",J344,0)</f>
        <v>0</v>
      </c>
      <c r="BF344" s="201">
        <f>IF(N344="znížená",J344,0)</f>
        <v>0</v>
      </c>
      <c r="BG344" s="201">
        <f>IF(N344="zákl. prenesená",J344,0)</f>
        <v>0</v>
      </c>
      <c r="BH344" s="201">
        <f>IF(N344="zníž. prenesená",J344,0)</f>
        <v>0</v>
      </c>
      <c r="BI344" s="201">
        <f>IF(N344="nulová",J344,0)</f>
        <v>0</v>
      </c>
      <c r="BJ344" s="19" t="s">
        <v>91</v>
      </c>
      <c r="BK344" s="202">
        <f>ROUND(I344*H344,3)</f>
        <v>0</v>
      </c>
      <c r="BL344" s="19" t="s">
        <v>211</v>
      </c>
      <c r="BM344" s="200" t="s">
        <v>468</v>
      </c>
    </row>
    <row r="345" s="14" customFormat="1">
      <c r="A345" s="14"/>
      <c r="B345" s="211"/>
      <c r="C345" s="14"/>
      <c r="D345" s="204" t="s">
        <v>213</v>
      </c>
      <c r="E345" s="212" t="s">
        <v>1</v>
      </c>
      <c r="F345" s="213" t="s">
        <v>469</v>
      </c>
      <c r="G345" s="14"/>
      <c r="H345" s="214">
        <v>6.3090000000000002</v>
      </c>
      <c r="I345" s="215"/>
      <c r="J345" s="14"/>
      <c r="K345" s="14"/>
      <c r="L345" s="211"/>
      <c r="M345" s="216"/>
      <c r="N345" s="217"/>
      <c r="O345" s="217"/>
      <c r="P345" s="217"/>
      <c r="Q345" s="217"/>
      <c r="R345" s="217"/>
      <c r="S345" s="217"/>
      <c r="T345" s="21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12" t="s">
        <v>213</v>
      </c>
      <c r="AU345" s="212" t="s">
        <v>91</v>
      </c>
      <c r="AV345" s="14" t="s">
        <v>91</v>
      </c>
      <c r="AW345" s="14" t="s">
        <v>33</v>
      </c>
      <c r="AX345" s="14" t="s">
        <v>80</v>
      </c>
      <c r="AY345" s="212" t="s">
        <v>205</v>
      </c>
    </row>
    <row r="346" s="15" customFormat="1">
      <c r="A346" s="15"/>
      <c r="B346" s="219"/>
      <c r="C346" s="15"/>
      <c r="D346" s="204" t="s">
        <v>213</v>
      </c>
      <c r="E346" s="220" t="s">
        <v>1</v>
      </c>
      <c r="F346" s="221" t="s">
        <v>216</v>
      </c>
      <c r="G346" s="15"/>
      <c r="H346" s="222">
        <v>6.3090000000000002</v>
      </c>
      <c r="I346" s="223"/>
      <c r="J346" s="15"/>
      <c r="K346" s="15"/>
      <c r="L346" s="219"/>
      <c r="M346" s="224"/>
      <c r="N346" s="225"/>
      <c r="O346" s="225"/>
      <c r="P346" s="225"/>
      <c r="Q346" s="225"/>
      <c r="R346" s="225"/>
      <c r="S346" s="225"/>
      <c r="T346" s="22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20" t="s">
        <v>213</v>
      </c>
      <c r="AU346" s="220" t="s">
        <v>91</v>
      </c>
      <c r="AV346" s="15" t="s">
        <v>211</v>
      </c>
      <c r="AW346" s="15" t="s">
        <v>33</v>
      </c>
      <c r="AX346" s="15" t="s">
        <v>87</v>
      </c>
      <c r="AY346" s="220" t="s">
        <v>205</v>
      </c>
    </row>
    <row r="347" s="2" customFormat="1" ht="37.8" customHeight="1">
      <c r="A347" s="38"/>
      <c r="B347" s="188"/>
      <c r="C347" s="189" t="s">
        <v>470</v>
      </c>
      <c r="D347" s="189" t="s">
        <v>207</v>
      </c>
      <c r="E347" s="190" t="s">
        <v>471</v>
      </c>
      <c r="F347" s="191" t="s">
        <v>472</v>
      </c>
      <c r="G347" s="192" t="s">
        <v>265</v>
      </c>
      <c r="H347" s="193">
        <v>325.005</v>
      </c>
      <c r="I347" s="194"/>
      <c r="J347" s="193">
        <f>ROUND(I347*H347,3)</f>
        <v>0</v>
      </c>
      <c r="K347" s="195"/>
      <c r="L347" s="39"/>
      <c r="M347" s="196" t="s">
        <v>1</v>
      </c>
      <c r="N347" s="197" t="s">
        <v>46</v>
      </c>
      <c r="O347" s="82"/>
      <c r="P347" s="198">
        <f>O347*H347</f>
        <v>0</v>
      </c>
      <c r="Q347" s="198">
        <v>0.11175</v>
      </c>
      <c r="R347" s="198">
        <f>Q347*H347</f>
        <v>36.319308749999998</v>
      </c>
      <c r="S347" s="198">
        <v>0</v>
      </c>
      <c r="T347" s="199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0" t="s">
        <v>211</v>
      </c>
      <c r="AT347" s="200" t="s">
        <v>207</v>
      </c>
      <c r="AU347" s="200" t="s">
        <v>91</v>
      </c>
      <c r="AY347" s="19" t="s">
        <v>205</v>
      </c>
      <c r="BE347" s="201">
        <f>IF(N347="základná",J347,0)</f>
        <v>0</v>
      </c>
      <c r="BF347" s="201">
        <f>IF(N347="znížená",J347,0)</f>
        <v>0</v>
      </c>
      <c r="BG347" s="201">
        <f>IF(N347="zákl. prenesená",J347,0)</f>
        <v>0</v>
      </c>
      <c r="BH347" s="201">
        <f>IF(N347="zníž. prenesená",J347,0)</f>
        <v>0</v>
      </c>
      <c r="BI347" s="201">
        <f>IF(N347="nulová",J347,0)</f>
        <v>0</v>
      </c>
      <c r="BJ347" s="19" t="s">
        <v>91</v>
      </c>
      <c r="BK347" s="202">
        <f>ROUND(I347*H347,3)</f>
        <v>0</v>
      </c>
      <c r="BL347" s="19" t="s">
        <v>211</v>
      </c>
      <c r="BM347" s="200" t="s">
        <v>473</v>
      </c>
    </row>
    <row r="348" s="13" customFormat="1">
      <c r="A348" s="13"/>
      <c r="B348" s="203"/>
      <c r="C348" s="13"/>
      <c r="D348" s="204" t="s">
        <v>213</v>
      </c>
      <c r="E348" s="205" t="s">
        <v>1</v>
      </c>
      <c r="F348" s="206" t="s">
        <v>337</v>
      </c>
      <c r="G348" s="13"/>
      <c r="H348" s="205" t="s">
        <v>1</v>
      </c>
      <c r="I348" s="207"/>
      <c r="J348" s="13"/>
      <c r="K348" s="13"/>
      <c r="L348" s="203"/>
      <c r="M348" s="208"/>
      <c r="N348" s="209"/>
      <c r="O348" s="209"/>
      <c r="P348" s="209"/>
      <c r="Q348" s="209"/>
      <c r="R348" s="209"/>
      <c r="S348" s="209"/>
      <c r="T348" s="21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5" t="s">
        <v>213</v>
      </c>
      <c r="AU348" s="205" t="s">
        <v>91</v>
      </c>
      <c r="AV348" s="13" t="s">
        <v>87</v>
      </c>
      <c r="AW348" s="13" t="s">
        <v>33</v>
      </c>
      <c r="AX348" s="13" t="s">
        <v>80</v>
      </c>
      <c r="AY348" s="205" t="s">
        <v>205</v>
      </c>
    </row>
    <row r="349" s="14" customFormat="1">
      <c r="A349" s="14"/>
      <c r="B349" s="211"/>
      <c r="C349" s="14"/>
      <c r="D349" s="204" t="s">
        <v>213</v>
      </c>
      <c r="E349" s="212" t="s">
        <v>1</v>
      </c>
      <c r="F349" s="213" t="s">
        <v>474</v>
      </c>
      <c r="G349" s="14"/>
      <c r="H349" s="214">
        <v>72.471000000000004</v>
      </c>
      <c r="I349" s="215"/>
      <c r="J349" s="14"/>
      <c r="K349" s="14"/>
      <c r="L349" s="211"/>
      <c r="M349" s="216"/>
      <c r="N349" s="217"/>
      <c r="O349" s="217"/>
      <c r="P349" s="217"/>
      <c r="Q349" s="217"/>
      <c r="R349" s="217"/>
      <c r="S349" s="217"/>
      <c r="T349" s="21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12" t="s">
        <v>213</v>
      </c>
      <c r="AU349" s="212" t="s">
        <v>91</v>
      </c>
      <c r="AV349" s="14" t="s">
        <v>91</v>
      </c>
      <c r="AW349" s="14" t="s">
        <v>33</v>
      </c>
      <c r="AX349" s="14" t="s">
        <v>80</v>
      </c>
      <c r="AY349" s="212" t="s">
        <v>205</v>
      </c>
    </row>
    <row r="350" s="13" customFormat="1">
      <c r="A350" s="13"/>
      <c r="B350" s="203"/>
      <c r="C350" s="13"/>
      <c r="D350" s="204" t="s">
        <v>213</v>
      </c>
      <c r="E350" s="205" t="s">
        <v>1</v>
      </c>
      <c r="F350" s="206" t="s">
        <v>339</v>
      </c>
      <c r="G350" s="13"/>
      <c r="H350" s="205" t="s">
        <v>1</v>
      </c>
      <c r="I350" s="207"/>
      <c r="J350" s="13"/>
      <c r="K350" s="13"/>
      <c r="L350" s="203"/>
      <c r="M350" s="208"/>
      <c r="N350" s="209"/>
      <c r="O350" s="209"/>
      <c r="P350" s="209"/>
      <c r="Q350" s="209"/>
      <c r="R350" s="209"/>
      <c r="S350" s="209"/>
      <c r="T350" s="21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5" t="s">
        <v>213</v>
      </c>
      <c r="AU350" s="205" t="s">
        <v>91</v>
      </c>
      <c r="AV350" s="13" t="s">
        <v>87</v>
      </c>
      <c r="AW350" s="13" t="s">
        <v>33</v>
      </c>
      <c r="AX350" s="13" t="s">
        <v>80</v>
      </c>
      <c r="AY350" s="205" t="s">
        <v>205</v>
      </c>
    </row>
    <row r="351" s="14" customFormat="1">
      <c r="A351" s="14"/>
      <c r="B351" s="211"/>
      <c r="C351" s="14"/>
      <c r="D351" s="204" t="s">
        <v>213</v>
      </c>
      <c r="E351" s="212" t="s">
        <v>1</v>
      </c>
      <c r="F351" s="213" t="s">
        <v>475</v>
      </c>
      <c r="G351" s="14"/>
      <c r="H351" s="214">
        <v>126.267</v>
      </c>
      <c r="I351" s="215"/>
      <c r="J351" s="14"/>
      <c r="K351" s="14"/>
      <c r="L351" s="211"/>
      <c r="M351" s="216"/>
      <c r="N351" s="217"/>
      <c r="O351" s="217"/>
      <c r="P351" s="217"/>
      <c r="Q351" s="217"/>
      <c r="R351" s="217"/>
      <c r="S351" s="217"/>
      <c r="T351" s="21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12" t="s">
        <v>213</v>
      </c>
      <c r="AU351" s="212" t="s">
        <v>91</v>
      </c>
      <c r="AV351" s="14" t="s">
        <v>91</v>
      </c>
      <c r="AW351" s="14" t="s">
        <v>33</v>
      </c>
      <c r="AX351" s="14" t="s">
        <v>80</v>
      </c>
      <c r="AY351" s="212" t="s">
        <v>205</v>
      </c>
    </row>
    <row r="352" s="13" customFormat="1">
      <c r="A352" s="13"/>
      <c r="B352" s="203"/>
      <c r="C352" s="13"/>
      <c r="D352" s="204" t="s">
        <v>213</v>
      </c>
      <c r="E352" s="205" t="s">
        <v>1</v>
      </c>
      <c r="F352" s="206" t="s">
        <v>342</v>
      </c>
      <c r="G352" s="13"/>
      <c r="H352" s="205" t="s">
        <v>1</v>
      </c>
      <c r="I352" s="207"/>
      <c r="J352" s="13"/>
      <c r="K352" s="13"/>
      <c r="L352" s="203"/>
      <c r="M352" s="208"/>
      <c r="N352" s="209"/>
      <c r="O352" s="209"/>
      <c r="P352" s="209"/>
      <c r="Q352" s="209"/>
      <c r="R352" s="209"/>
      <c r="S352" s="209"/>
      <c r="T352" s="21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5" t="s">
        <v>213</v>
      </c>
      <c r="AU352" s="205" t="s">
        <v>91</v>
      </c>
      <c r="AV352" s="13" t="s">
        <v>87</v>
      </c>
      <c r="AW352" s="13" t="s">
        <v>33</v>
      </c>
      <c r="AX352" s="13" t="s">
        <v>80</v>
      </c>
      <c r="AY352" s="205" t="s">
        <v>205</v>
      </c>
    </row>
    <row r="353" s="14" customFormat="1">
      <c r="A353" s="14"/>
      <c r="B353" s="211"/>
      <c r="C353" s="14"/>
      <c r="D353" s="204" t="s">
        <v>213</v>
      </c>
      <c r="E353" s="212" t="s">
        <v>1</v>
      </c>
      <c r="F353" s="213" t="s">
        <v>475</v>
      </c>
      <c r="G353" s="14"/>
      <c r="H353" s="214">
        <v>126.267</v>
      </c>
      <c r="I353" s="215"/>
      <c r="J353" s="14"/>
      <c r="K353" s="14"/>
      <c r="L353" s="211"/>
      <c r="M353" s="216"/>
      <c r="N353" s="217"/>
      <c r="O353" s="217"/>
      <c r="P353" s="217"/>
      <c r="Q353" s="217"/>
      <c r="R353" s="217"/>
      <c r="S353" s="217"/>
      <c r="T353" s="21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12" t="s">
        <v>213</v>
      </c>
      <c r="AU353" s="212" t="s">
        <v>91</v>
      </c>
      <c r="AV353" s="14" t="s">
        <v>91</v>
      </c>
      <c r="AW353" s="14" t="s">
        <v>33</v>
      </c>
      <c r="AX353" s="14" t="s">
        <v>80</v>
      </c>
      <c r="AY353" s="212" t="s">
        <v>205</v>
      </c>
    </row>
    <row r="354" s="15" customFormat="1">
      <c r="A354" s="15"/>
      <c r="B354" s="219"/>
      <c r="C354" s="15"/>
      <c r="D354" s="204" t="s">
        <v>213</v>
      </c>
      <c r="E354" s="220" t="s">
        <v>1</v>
      </c>
      <c r="F354" s="221" t="s">
        <v>216</v>
      </c>
      <c r="G354" s="15"/>
      <c r="H354" s="222">
        <v>325.005</v>
      </c>
      <c r="I354" s="223"/>
      <c r="J354" s="15"/>
      <c r="K354" s="15"/>
      <c r="L354" s="219"/>
      <c r="M354" s="224"/>
      <c r="N354" s="225"/>
      <c r="O354" s="225"/>
      <c r="P354" s="225"/>
      <c r="Q354" s="225"/>
      <c r="R354" s="225"/>
      <c r="S354" s="225"/>
      <c r="T354" s="226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20" t="s">
        <v>213</v>
      </c>
      <c r="AU354" s="220" t="s">
        <v>91</v>
      </c>
      <c r="AV354" s="15" t="s">
        <v>211</v>
      </c>
      <c r="AW354" s="15" t="s">
        <v>33</v>
      </c>
      <c r="AX354" s="15" t="s">
        <v>87</v>
      </c>
      <c r="AY354" s="220" t="s">
        <v>205</v>
      </c>
    </row>
    <row r="355" s="2" customFormat="1" ht="24.15" customHeight="1">
      <c r="A355" s="38"/>
      <c r="B355" s="188"/>
      <c r="C355" s="189" t="s">
        <v>476</v>
      </c>
      <c r="D355" s="189" t="s">
        <v>207</v>
      </c>
      <c r="E355" s="190" t="s">
        <v>477</v>
      </c>
      <c r="F355" s="191" t="s">
        <v>478</v>
      </c>
      <c r="G355" s="192" t="s">
        <v>284</v>
      </c>
      <c r="H355" s="193">
        <v>157.90000000000001</v>
      </c>
      <c r="I355" s="194"/>
      <c r="J355" s="193">
        <f>ROUND(I355*H355,3)</f>
        <v>0</v>
      </c>
      <c r="K355" s="195"/>
      <c r="L355" s="39"/>
      <c r="M355" s="196" t="s">
        <v>1</v>
      </c>
      <c r="N355" s="197" t="s">
        <v>46</v>
      </c>
      <c r="O355" s="82"/>
      <c r="P355" s="198">
        <f>O355*H355</f>
        <v>0</v>
      </c>
      <c r="Q355" s="198">
        <v>0.00031</v>
      </c>
      <c r="R355" s="198">
        <f>Q355*H355</f>
        <v>0.048948999999999999</v>
      </c>
      <c r="S355" s="198">
        <v>0</v>
      </c>
      <c r="T355" s="199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0" t="s">
        <v>211</v>
      </c>
      <c r="AT355" s="200" t="s">
        <v>207</v>
      </c>
      <c r="AU355" s="200" t="s">
        <v>91</v>
      </c>
      <c r="AY355" s="19" t="s">
        <v>205</v>
      </c>
      <c r="BE355" s="201">
        <f>IF(N355="základná",J355,0)</f>
        <v>0</v>
      </c>
      <c r="BF355" s="201">
        <f>IF(N355="znížená",J355,0)</f>
        <v>0</v>
      </c>
      <c r="BG355" s="201">
        <f>IF(N355="zákl. prenesená",J355,0)</f>
        <v>0</v>
      </c>
      <c r="BH355" s="201">
        <f>IF(N355="zníž. prenesená",J355,0)</f>
        <v>0</v>
      </c>
      <c r="BI355" s="201">
        <f>IF(N355="nulová",J355,0)</f>
        <v>0</v>
      </c>
      <c r="BJ355" s="19" t="s">
        <v>91</v>
      </c>
      <c r="BK355" s="202">
        <f>ROUND(I355*H355,3)</f>
        <v>0</v>
      </c>
      <c r="BL355" s="19" t="s">
        <v>211</v>
      </c>
      <c r="BM355" s="200" t="s">
        <v>479</v>
      </c>
    </row>
    <row r="356" s="14" customFormat="1">
      <c r="A356" s="14"/>
      <c r="B356" s="211"/>
      <c r="C356" s="14"/>
      <c r="D356" s="204" t="s">
        <v>213</v>
      </c>
      <c r="E356" s="212" t="s">
        <v>1</v>
      </c>
      <c r="F356" s="213" t="s">
        <v>480</v>
      </c>
      <c r="G356" s="14"/>
      <c r="H356" s="214">
        <v>27.899999999999999</v>
      </c>
      <c r="I356" s="215"/>
      <c r="J356" s="14"/>
      <c r="K356" s="14"/>
      <c r="L356" s="211"/>
      <c r="M356" s="216"/>
      <c r="N356" s="217"/>
      <c r="O356" s="217"/>
      <c r="P356" s="217"/>
      <c r="Q356" s="217"/>
      <c r="R356" s="217"/>
      <c r="S356" s="217"/>
      <c r="T356" s="21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12" t="s">
        <v>213</v>
      </c>
      <c r="AU356" s="212" t="s">
        <v>91</v>
      </c>
      <c r="AV356" s="14" t="s">
        <v>91</v>
      </c>
      <c r="AW356" s="14" t="s">
        <v>33</v>
      </c>
      <c r="AX356" s="14" t="s">
        <v>80</v>
      </c>
      <c r="AY356" s="212" t="s">
        <v>205</v>
      </c>
    </row>
    <row r="357" s="14" customFormat="1">
      <c r="A357" s="14"/>
      <c r="B357" s="211"/>
      <c r="C357" s="14"/>
      <c r="D357" s="204" t="s">
        <v>213</v>
      </c>
      <c r="E357" s="212" t="s">
        <v>1</v>
      </c>
      <c r="F357" s="213" t="s">
        <v>481</v>
      </c>
      <c r="G357" s="14"/>
      <c r="H357" s="214">
        <v>65</v>
      </c>
      <c r="I357" s="215"/>
      <c r="J357" s="14"/>
      <c r="K357" s="14"/>
      <c r="L357" s="211"/>
      <c r="M357" s="216"/>
      <c r="N357" s="217"/>
      <c r="O357" s="217"/>
      <c r="P357" s="217"/>
      <c r="Q357" s="217"/>
      <c r="R357" s="217"/>
      <c r="S357" s="217"/>
      <c r="T357" s="21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12" t="s">
        <v>213</v>
      </c>
      <c r="AU357" s="212" t="s">
        <v>91</v>
      </c>
      <c r="AV357" s="14" t="s">
        <v>91</v>
      </c>
      <c r="AW357" s="14" t="s">
        <v>33</v>
      </c>
      <c r="AX357" s="14" t="s">
        <v>80</v>
      </c>
      <c r="AY357" s="212" t="s">
        <v>205</v>
      </c>
    </row>
    <row r="358" s="14" customFormat="1">
      <c r="A358" s="14"/>
      <c r="B358" s="211"/>
      <c r="C358" s="14"/>
      <c r="D358" s="204" t="s">
        <v>213</v>
      </c>
      <c r="E358" s="212" t="s">
        <v>1</v>
      </c>
      <c r="F358" s="213" t="s">
        <v>482</v>
      </c>
      <c r="G358" s="14"/>
      <c r="H358" s="214">
        <v>65</v>
      </c>
      <c r="I358" s="215"/>
      <c r="J358" s="14"/>
      <c r="K358" s="14"/>
      <c r="L358" s="211"/>
      <c r="M358" s="216"/>
      <c r="N358" s="217"/>
      <c r="O358" s="217"/>
      <c r="P358" s="217"/>
      <c r="Q358" s="217"/>
      <c r="R358" s="217"/>
      <c r="S358" s="217"/>
      <c r="T358" s="21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12" t="s">
        <v>213</v>
      </c>
      <c r="AU358" s="212" t="s">
        <v>91</v>
      </c>
      <c r="AV358" s="14" t="s">
        <v>91</v>
      </c>
      <c r="AW358" s="14" t="s">
        <v>33</v>
      </c>
      <c r="AX358" s="14" t="s">
        <v>80</v>
      </c>
      <c r="AY358" s="212" t="s">
        <v>205</v>
      </c>
    </row>
    <row r="359" s="15" customFormat="1">
      <c r="A359" s="15"/>
      <c r="B359" s="219"/>
      <c r="C359" s="15"/>
      <c r="D359" s="204" t="s">
        <v>213</v>
      </c>
      <c r="E359" s="220" t="s">
        <v>1</v>
      </c>
      <c r="F359" s="221" t="s">
        <v>216</v>
      </c>
      <c r="G359" s="15"/>
      <c r="H359" s="222">
        <v>157.90000000000001</v>
      </c>
      <c r="I359" s="223"/>
      <c r="J359" s="15"/>
      <c r="K359" s="15"/>
      <c r="L359" s="219"/>
      <c r="M359" s="224"/>
      <c r="N359" s="225"/>
      <c r="O359" s="225"/>
      <c r="P359" s="225"/>
      <c r="Q359" s="225"/>
      <c r="R359" s="225"/>
      <c r="S359" s="225"/>
      <c r="T359" s="22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20" t="s">
        <v>213</v>
      </c>
      <c r="AU359" s="220" t="s">
        <v>91</v>
      </c>
      <c r="AV359" s="15" t="s">
        <v>211</v>
      </c>
      <c r="AW359" s="15" t="s">
        <v>33</v>
      </c>
      <c r="AX359" s="15" t="s">
        <v>87</v>
      </c>
      <c r="AY359" s="220" t="s">
        <v>205</v>
      </c>
    </row>
    <row r="360" s="2" customFormat="1" ht="24.15" customHeight="1">
      <c r="A360" s="38"/>
      <c r="B360" s="188"/>
      <c r="C360" s="189" t="s">
        <v>483</v>
      </c>
      <c r="D360" s="189" t="s">
        <v>207</v>
      </c>
      <c r="E360" s="190" t="s">
        <v>484</v>
      </c>
      <c r="F360" s="191" t="s">
        <v>485</v>
      </c>
      <c r="G360" s="192" t="s">
        <v>284</v>
      </c>
      <c r="H360" s="193">
        <v>21.699999999999999</v>
      </c>
      <c r="I360" s="194"/>
      <c r="J360" s="193">
        <f>ROUND(I360*H360,3)</f>
        <v>0</v>
      </c>
      <c r="K360" s="195"/>
      <c r="L360" s="39"/>
      <c r="M360" s="196" t="s">
        <v>1</v>
      </c>
      <c r="N360" s="197" t="s">
        <v>46</v>
      </c>
      <c r="O360" s="82"/>
      <c r="P360" s="198">
        <f>O360*H360</f>
        <v>0</v>
      </c>
      <c r="Q360" s="198">
        <v>0.00025999999999999998</v>
      </c>
      <c r="R360" s="198">
        <f>Q360*H360</f>
        <v>0.0056419999999999994</v>
      </c>
      <c r="S360" s="198">
        <v>0</v>
      </c>
      <c r="T360" s="199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00" t="s">
        <v>211</v>
      </c>
      <c r="AT360" s="200" t="s">
        <v>207</v>
      </c>
      <c r="AU360" s="200" t="s">
        <v>91</v>
      </c>
      <c r="AY360" s="19" t="s">
        <v>205</v>
      </c>
      <c r="BE360" s="201">
        <f>IF(N360="základná",J360,0)</f>
        <v>0</v>
      </c>
      <c r="BF360" s="201">
        <f>IF(N360="znížená",J360,0)</f>
        <v>0</v>
      </c>
      <c r="BG360" s="201">
        <f>IF(N360="zákl. prenesená",J360,0)</f>
        <v>0</v>
      </c>
      <c r="BH360" s="201">
        <f>IF(N360="zníž. prenesená",J360,0)</f>
        <v>0</v>
      </c>
      <c r="BI360" s="201">
        <f>IF(N360="nulová",J360,0)</f>
        <v>0</v>
      </c>
      <c r="BJ360" s="19" t="s">
        <v>91</v>
      </c>
      <c r="BK360" s="202">
        <f>ROUND(I360*H360,3)</f>
        <v>0</v>
      </c>
      <c r="BL360" s="19" t="s">
        <v>211</v>
      </c>
      <c r="BM360" s="200" t="s">
        <v>486</v>
      </c>
    </row>
    <row r="361" s="14" customFormat="1">
      <c r="A361" s="14"/>
      <c r="B361" s="211"/>
      <c r="C361" s="14"/>
      <c r="D361" s="204" t="s">
        <v>213</v>
      </c>
      <c r="E361" s="212" t="s">
        <v>1</v>
      </c>
      <c r="F361" s="213" t="s">
        <v>487</v>
      </c>
      <c r="G361" s="14"/>
      <c r="H361" s="214">
        <v>21.699999999999999</v>
      </c>
      <c r="I361" s="215"/>
      <c r="J361" s="14"/>
      <c r="K361" s="14"/>
      <c r="L361" s="211"/>
      <c r="M361" s="216"/>
      <c r="N361" s="217"/>
      <c r="O361" s="217"/>
      <c r="P361" s="217"/>
      <c r="Q361" s="217"/>
      <c r="R361" s="217"/>
      <c r="S361" s="217"/>
      <c r="T361" s="21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12" t="s">
        <v>213</v>
      </c>
      <c r="AU361" s="212" t="s">
        <v>91</v>
      </c>
      <c r="AV361" s="14" t="s">
        <v>91</v>
      </c>
      <c r="AW361" s="14" t="s">
        <v>33</v>
      </c>
      <c r="AX361" s="14" t="s">
        <v>80</v>
      </c>
      <c r="AY361" s="212" t="s">
        <v>205</v>
      </c>
    </row>
    <row r="362" s="15" customFormat="1">
      <c r="A362" s="15"/>
      <c r="B362" s="219"/>
      <c r="C362" s="15"/>
      <c r="D362" s="204" t="s">
        <v>213</v>
      </c>
      <c r="E362" s="220" t="s">
        <v>1</v>
      </c>
      <c r="F362" s="221" t="s">
        <v>216</v>
      </c>
      <c r="G362" s="15"/>
      <c r="H362" s="222">
        <v>21.699999999999999</v>
      </c>
      <c r="I362" s="223"/>
      <c r="J362" s="15"/>
      <c r="K362" s="15"/>
      <c r="L362" s="219"/>
      <c r="M362" s="224"/>
      <c r="N362" s="225"/>
      <c r="O362" s="225"/>
      <c r="P362" s="225"/>
      <c r="Q362" s="225"/>
      <c r="R362" s="225"/>
      <c r="S362" s="225"/>
      <c r="T362" s="22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20" t="s">
        <v>213</v>
      </c>
      <c r="AU362" s="220" t="s">
        <v>91</v>
      </c>
      <c r="AV362" s="15" t="s">
        <v>211</v>
      </c>
      <c r="AW362" s="15" t="s">
        <v>33</v>
      </c>
      <c r="AX362" s="15" t="s">
        <v>87</v>
      </c>
      <c r="AY362" s="220" t="s">
        <v>205</v>
      </c>
    </row>
    <row r="363" s="12" customFormat="1" ht="22.8" customHeight="1">
      <c r="A363" s="12"/>
      <c r="B363" s="175"/>
      <c r="C363" s="12"/>
      <c r="D363" s="176" t="s">
        <v>79</v>
      </c>
      <c r="E363" s="186" t="s">
        <v>211</v>
      </c>
      <c r="F363" s="186" t="s">
        <v>488</v>
      </c>
      <c r="G363" s="12"/>
      <c r="H363" s="12"/>
      <c r="I363" s="178"/>
      <c r="J363" s="187">
        <f>BK363</f>
        <v>0</v>
      </c>
      <c r="K363" s="12"/>
      <c r="L363" s="175"/>
      <c r="M363" s="180"/>
      <c r="N363" s="181"/>
      <c r="O363" s="181"/>
      <c r="P363" s="182">
        <f>SUM(P364:P455)</f>
        <v>0</v>
      </c>
      <c r="Q363" s="181"/>
      <c r="R363" s="182">
        <f>SUM(R364:R455)</f>
        <v>481.88555381180004</v>
      </c>
      <c r="S363" s="181"/>
      <c r="T363" s="183">
        <f>SUM(T364:T455)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6" t="s">
        <v>87</v>
      </c>
      <c r="AT363" s="184" t="s">
        <v>79</v>
      </c>
      <c r="AU363" s="184" t="s">
        <v>87</v>
      </c>
      <c r="AY363" s="176" t="s">
        <v>205</v>
      </c>
      <c r="BK363" s="185">
        <f>SUM(BK364:BK455)</f>
        <v>0</v>
      </c>
    </row>
    <row r="364" s="2" customFormat="1" ht="37.8" customHeight="1">
      <c r="A364" s="38"/>
      <c r="B364" s="188"/>
      <c r="C364" s="189" t="s">
        <v>489</v>
      </c>
      <c r="D364" s="189" t="s">
        <v>207</v>
      </c>
      <c r="E364" s="190" t="s">
        <v>490</v>
      </c>
      <c r="F364" s="191" t="s">
        <v>491</v>
      </c>
      <c r="G364" s="192" t="s">
        <v>210</v>
      </c>
      <c r="H364" s="193">
        <v>108.622</v>
      </c>
      <c r="I364" s="194"/>
      <c r="J364" s="193">
        <f>ROUND(I364*H364,3)</f>
        <v>0</v>
      </c>
      <c r="K364" s="195"/>
      <c r="L364" s="39"/>
      <c r="M364" s="196" t="s">
        <v>1</v>
      </c>
      <c r="N364" s="197" t="s">
        <v>46</v>
      </c>
      <c r="O364" s="82"/>
      <c r="P364" s="198">
        <f>O364*H364</f>
        <v>0</v>
      </c>
      <c r="Q364" s="198">
        <v>2.4018999999999999</v>
      </c>
      <c r="R364" s="198">
        <f>Q364*H364</f>
        <v>260.89918180000001</v>
      </c>
      <c r="S364" s="198">
        <v>0</v>
      </c>
      <c r="T364" s="199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00" t="s">
        <v>211</v>
      </c>
      <c r="AT364" s="200" t="s">
        <v>207</v>
      </c>
      <c r="AU364" s="200" t="s">
        <v>91</v>
      </c>
      <c r="AY364" s="19" t="s">
        <v>205</v>
      </c>
      <c r="BE364" s="201">
        <f>IF(N364="základná",J364,0)</f>
        <v>0</v>
      </c>
      <c r="BF364" s="201">
        <f>IF(N364="znížená",J364,0)</f>
        <v>0</v>
      </c>
      <c r="BG364" s="201">
        <f>IF(N364="zákl. prenesená",J364,0)</f>
        <v>0</v>
      </c>
      <c r="BH364" s="201">
        <f>IF(N364="zníž. prenesená",J364,0)</f>
        <v>0</v>
      </c>
      <c r="BI364" s="201">
        <f>IF(N364="nulová",J364,0)</f>
        <v>0</v>
      </c>
      <c r="BJ364" s="19" t="s">
        <v>91</v>
      </c>
      <c r="BK364" s="202">
        <f>ROUND(I364*H364,3)</f>
        <v>0</v>
      </c>
      <c r="BL364" s="19" t="s">
        <v>211</v>
      </c>
      <c r="BM364" s="200" t="s">
        <v>492</v>
      </c>
    </row>
    <row r="365" s="13" customFormat="1">
      <c r="A365" s="13"/>
      <c r="B365" s="203"/>
      <c r="C365" s="13"/>
      <c r="D365" s="204" t="s">
        <v>213</v>
      </c>
      <c r="E365" s="205" t="s">
        <v>1</v>
      </c>
      <c r="F365" s="206" t="s">
        <v>372</v>
      </c>
      <c r="G365" s="13"/>
      <c r="H365" s="205" t="s">
        <v>1</v>
      </c>
      <c r="I365" s="207"/>
      <c r="J365" s="13"/>
      <c r="K365" s="13"/>
      <c r="L365" s="203"/>
      <c r="M365" s="208"/>
      <c r="N365" s="209"/>
      <c r="O365" s="209"/>
      <c r="P365" s="209"/>
      <c r="Q365" s="209"/>
      <c r="R365" s="209"/>
      <c r="S365" s="209"/>
      <c r="T365" s="21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5" t="s">
        <v>213</v>
      </c>
      <c r="AU365" s="205" t="s">
        <v>91</v>
      </c>
      <c r="AV365" s="13" t="s">
        <v>87</v>
      </c>
      <c r="AW365" s="13" t="s">
        <v>33</v>
      </c>
      <c r="AX365" s="13" t="s">
        <v>80</v>
      </c>
      <c r="AY365" s="205" t="s">
        <v>205</v>
      </c>
    </row>
    <row r="366" s="14" customFormat="1">
      <c r="A366" s="14"/>
      <c r="B366" s="211"/>
      <c r="C366" s="14"/>
      <c r="D366" s="204" t="s">
        <v>213</v>
      </c>
      <c r="E366" s="212" t="s">
        <v>1</v>
      </c>
      <c r="F366" s="213" t="s">
        <v>493</v>
      </c>
      <c r="G366" s="14"/>
      <c r="H366" s="214">
        <v>53.436</v>
      </c>
      <c r="I366" s="215"/>
      <c r="J366" s="14"/>
      <c r="K366" s="14"/>
      <c r="L366" s="211"/>
      <c r="M366" s="216"/>
      <c r="N366" s="217"/>
      <c r="O366" s="217"/>
      <c r="P366" s="217"/>
      <c r="Q366" s="217"/>
      <c r="R366" s="217"/>
      <c r="S366" s="217"/>
      <c r="T366" s="21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12" t="s">
        <v>213</v>
      </c>
      <c r="AU366" s="212" t="s">
        <v>91</v>
      </c>
      <c r="AV366" s="14" t="s">
        <v>91</v>
      </c>
      <c r="AW366" s="14" t="s">
        <v>33</v>
      </c>
      <c r="AX366" s="14" t="s">
        <v>80</v>
      </c>
      <c r="AY366" s="212" t="s">
        <v>205</v>
      </c>
    </row>
    <row r="367" s="13" customFormat="1">
      <c r="A367" s="13"/>
      <c r="B367" s="203"/>
      <c r="C367" s="13"/>
      <c r="D367" s="204" t="s">
        <v>213</v>
      </c>
      <c r="E367" s="205" t="s">
        <v>1</v>
      </c>
      <c r="F367" s="206" t="s">
        <v>374</v>
      </c>
      <c r="G367" s="13"/>
      <c r="H367" s="205" t="s">
        <v>1</v>
      </c>
      <c r="I367" s="207"/>
      <c r="J367" s="13"/>
      <c r="K367" s="13"/>
      <c r="L367" s="203"/>
      <c r="M367" s="208"/>
      <c r="N367" s="209"/>
      <c r="O367" s="209"/>
      <c r="P367" s="209"/>
      <c r="Q367" s="209"/>
      <c r="R367" s="209"/>
      <c r="S367" s="209"/>
      <c r="T367" s="21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05" t="s">
        <v>213</v>
      </c>
      <c r="AU367" s="205" t="s">
        <v>91</v>
      </c>
      <c r="AV367" s="13" t="s">
        <v>87</v>
      </c>
      <c r="AW367" s="13" t="s">
        <v>33</v>
      </c>
      <c r="AX367" s="13" t="s">
        <v>80</v>
      </c>
      <c r="AY367" s="205" t="s">
        <v>205</v>
      </c>
    </row>
    <row r="368" s="14" customFormat="1">
      <c r="A368" s="14"/>
      <c r="B368" s="211"/>
      <c r="C368" s="14"/>
      <c r="D368" s="204" t="s">
        <v>213</v>
      </c>
      <c r="E368" s="212" t="s">
        <v>1</v>
      </c>
      <c r="F368" s="213" t="s">
        <v>494</v>
      </c>
      <c r="G368" s="14"/>
      <c r="H368" s="214">
        <v>55.186</v>
      </c>
      <c r="I368" s="215"/>
      <c r="J368" s="14"/>
      <c r="K368" s="14"/>
      <c r="L368" s="211"/>
      <c r="M368" s="216"/>
      <c r="N368" s="217"/>
      <c r="O368" s="217"/>
      <c r="P368" s="217"/>
      <c r="Q368" s="217"/>
      <c r="R368" s="217"/>
      <c r="S368" s="217"/>
      <c r="T368" s="21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12" t="s">
        <v>213</v>
      </c>
      <c r="AU368" s="212" t="s">
        <v>91</v>
      </c>
      <c r="AV368" s="14" t="s">
        <v>91</v>
      </c>
      <c r="AW368" s="14" t="s">
        <v>33</v>
      </c>
      <c r="AX368" s="14" t="s">
        <v>80</v>
      </c>
      <c r="AY368" s="212" t="s">
        <v>205</v>
      </c>
    </row>
    <row r="369" s="15" customFormat="1">
      <c r="A369" s="15"/>
      <c r="B369" s="219"/>
      <c r="C369" s="15"/>
      <c r="D369" s="204" t="s">
        <v>213</v>
      </c>
      <c r="E369" s="220" t="s">
        <v>1</v>
      </c>
      <c r="F369" s="221" t="s">
        <v>216</v>
      </c>
      <c r="G369" s="15"/>
      <c r="H369" s="222">
        <v>108.622</v>
      </c>
      <c r="I369" s="223"/>
      <c r="J369" s="15"/>
      <c r="K369" s="15"/>
      <c r="L369" s="219"/>
      <c r="M369" s="224"/>
      <c r="N369" s="225"/>
      <c r="O369" s="225"/>
      <c r="P369" s="225"/>
      <c r="Q369" s="225"/>
      <c r="R369" s="225"/>
      <c r="S369" s="225"/>
      <c r="T369" s="226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20" t="s">
        <v>213</v>
      </c>
      <c r="AU369" s="220" t="s">
        <v>91</v>
      </c>
      <c r="AV369" s="15" t="s">
        <v>211</v>
      </c>
      <c r="AW369" s="15" t="s">
        <v>33</v>
      </c>
      <c r="AX369" s="15" t="s">
        <v>87</v>
      </c>
      <c r="AY369" s="220" t="s">
        <v>205</v>
      </c>
    </row>
    <row r="370" s="2" customFormat="1" ht="37.8" customHeight="1">
      <c r="A370" s="38"/>
      <c r="B370" s="188"/>
      <c r="C370" s="189" t="s">
        <v>495</v>
      </c>
      <c r="D370" s="189" t="s">
        <v>207</v>
      </c>
      <c r="E370" s="190" t="s">
        <v>496</v>
      </c>
      <c r="F370" s="191" t="s">
        <v>497</v>
      </c>
      <c r="G370" s="192" t="s">
        <v>210</v>
      </c>
      <c r="H370" s="193">
        <v>7.5199999999999996</v>
      </c>
      <c r="I370" s="194"/>
      <c r="J370" s="193">
        <f>ROUND(I370*H370,3)</f>
        <v>0</v>
      </c>
      <c r="K370" s="195"/>
      <c r="L370" s="39"/>
      <c r="M370" s="196" t="s">
        <v>1</v>
      </c>
      <c r="N370" s="197" t="s">
        <v>46</v>
      </c>
      <c r="O370" s="82"/>
      <c r="P370" s="198">
        <f>O370*H370</f>
        <v>0</v>
      </c>
      <c r="Q370" s="198">
        <v>2.4018999999999999</v>
      </c>
      <c r="R370" s="198">
        <f>Q370*H370</f>
        <v>18.062287999999999</v>
      </c>
      <c r="S370" s="198">
        <v>0</v>
      </c>
      <c r="T370" s="199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00" t="s">
        <v>211</v>
      </c>
      <c r="AT370" s="200" t="s">
        <v>207</v>
      </c>
      <c r="AU370" s="200" t="s">
        <v>91</v>
      </c>
      <c r="AY370" s="19" t="s">
        <v>205</v>
      </c>
      <c r="BE370" s="201">
        <f>IF(N370="základná",J370,0)</f>
        <v>0</v>
      </c>
      <c r="BF370" s="201">
        <f>IF(N370="znížená",J370,0)</f>
        <v>0</v>
      </c>
      <c r="BG370" s="201">
        <f>IF(N370="zákl. prenesená",J370,0)</f>
        <v>0</v>
      </c>
      <c r="BH370" s="201">
        <f>IF(N370="zníž. prenesená",J370,0)</f>
        <v>0</v>
      </c>
      <c r="BI370" s="201">
        <f>IF(N370="nulová",J370,0)</f>
        <v>0</v>
      </c>
      <c r="BJ370" s="19" t="s">
        <v>91</v>
      </c>
      <c r="BK370" s="202">
        <f>ROUND(I370*H370,3)</f>
        <v>0</v>
      </c>
      <c r="BL370" s="19" t="s">
        <v>211</v>
      </c>
      <c r="BM370" s="200" t="s">
        <v>498</v>
      </c>
    </row>
    <row r="371" s="13" customFormat="1">
      <c r="A371" s="13"/>
      <c r="B371" s="203"/>
      <c r="C371" s="13"/>
      <c r="D371" s="204" t="s">
        <v>213</v>
      </c>
      <c r="E371" s="205" t="s">
        <v>1</v>
      </c>
      <c r="F371" s="206" t="s">
        <v>372</v>
      </c>
      <c r="G371" s="13"/>
      <c r="H371" s="205" t="s">
        <v>1</v>
      </c>
      <c r="I371" s="207"/>
      <c r="J371" s="13"/>
      <c r="K371" s="13"/>
      <c r="L371" s="203"/>
      <c r="M371" s="208"/>
      <c r="N371" s="209"/>
      <c r="O371" s="209"/>
      <c r="P371" s="209"/>
      <c r="Q371" s="209"/>
      <c r="R371" s="209"/>
      <c r="S371" s="209"/>
      <c r="T371" s="21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5" t="s">
        <v>213</v>
      </c>
      <c r="AU371" s="205" t="s">
        <v>91</v>
      </c>
      <c r="AV371" s="13" t="s">
        <v>87</v>
      </c>
      <c r="AW371" s="13" t="s">
        <v>33</v>
      </c>
      <c r="AX371" s="13" t="s">
        <v>80</v>
      </c>
      <c r="AY371" s="205" t="s">
        <v>205</v>
      </c>
    </row>
    <row r="372" s="14" customFormat="1">
      <c r="A372" s="14"/>
      <c r="B372" s="211"/>
      <c r="C372" s="14"/>
      <c r="D372" s="204" t="s">
        <v>213</v>
      </c>
      <c r="E372" s="212" t="s">
        <v>1</v>
      </c>
      <c r="F372" s="213" t="s">
        <v>499</v>
      </c>
      <c r="G372" s="14"/>
      <c r="H372" s="214">
        <v>3.7599999999999998</v>
      </c>
      <c r="I372" s="215"/>
      <c r="J372" s="14"/>
      <c r="K372" s="14"/>
      <c r="L372" s="211"/>
      <c r="M372" s="216"/>
      <c r="N372" s="217"/>
      <c r="O372" s="217"/>
      <c r="P372" s="217"/>
      <c r="Q372" s="217"/>
      <c r="R372" s="217"/>
      <c r="S372" s="217"/>
      <c r="T372" s="21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12" t="s">
        <v>213</v>
      </c>
      <c r="AU372" s="212" t="s">
        <v>91</v>
      </c>
      <c r="AV372" s="14" t="s">
        <v>91</v>
      </c>
      <c r="AW372" s="14" t="s">
        <v>33</v>
      </c>
      <c r="AX372" s="14" t="s">
        <v>80</v>
      </c>
      <c r="AY372" s="212" t="s">
        <v>205</v>
      </c>
    </row>
    <row r="373" s="13" customFormat="1">
      <c r="A373" s="13"/>
      <c r="B373" s="203"/>
      <c r="C373" s="13"/>
      <c r="D373" s="204" t="s">
        <v>213</v>
      </c>
      <c r="E373" s="205" t="s">
        <v>1</v>
      </c>
      <c r="F373" s="206" t="s">
        <v>374</v>
      </c>
      <c r="G373" s="13"/>
      <c r="H373" s="205" t="s">
        <v>1</v>
      </c>
      <c r="I373" s="207"/>
      <c r="J373" s="13"/>
      <c r="K373" s="13"/>
      <c r="L373" s="203"/>
      <c r="M373" s="208"/>
      <c r="N373" s="209"/>
      <c r="O373" s="209"/>
      <c r="P373" s="209"/>
      <c r="Q373" s="209"/>
      <c r="R373" s="209"/>
      <c r="S373" s="209"/>
      <c r="T373" s="21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05" t="s">
        <v>213</v>
      </c>
      <c r="AU373" s="205" t="s">
        <v>91</v>
      </c>
      <c r="AV373" s="13" t="s">
        <v>87</v>
      </c>
      <c r="AW373" s="13" t="s">
        <v>33</v>
      </c>
      <c r="AX373" s="13" t="s">
        <v>80</v>
      </c>
      <c r="AY373" s="205" t="s">
        <v>205</v>
      </c>
    </row>
    <row r="374" s="14" customFormat="1">
      <c r="A374" s="14"/>
      <c r="B374" s="211"/>
      <c r="C374" s="14"/>
      <c r="D374" s="204" t="s">
        <v>213</v>
      </c>
      <c r="E374" s="212" t="s">
        <v>1</v>
      </c>
      <c r="F374" s="213" t="s">
        <v>499</v>
      </c>
      <c r="G374" s="14"/>
      <c r="H374" s="214">
        <v>3.7599999999999998</v>
      </c>
      <c r="I374" s="215"/>
      <c r="J374" s="14"/>
      <c r="K374" s="14"/>
      <c r="L374" s="211"/>
      <c r="M374" s="216"/>
      <c r="N374" s="217"/>
      <c r="O374" s="217"/>
      <c r="P374" s="217"/>
      <c r="Q374" s="217"/>
      <c r="R374" s="217"/>
      <c r="S374" s="217"/>
      <c r="T374" s="21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12" t="s">
        <v>213</v>
      </c>
      <c r="AU374" s="212" t="s">
        <v>91</v>
      </c>
      <c r="AV374" s="14" t="s">
        <v>91</v>
      </c>
      <c r="AW374" s="14" t="s">
        <v>33</v>
      </c>
      <c r="AX374" s="14" t="s">
        <v>80</v>
      </c>
      <c r="AY374" s="212" t="s">
        <v>205</v>
      </c>
    </row>
    <row r="375" s="15" customFormat="1">
      <c r="A375" s="15"/>
      <c r="B375" s="219"/>
      <c r="C375" s="15"/>
      <c r="D375" s="204" t="s">
        <v>213</v>
      </c>
      <c r="E375" s="220" t="s">
        <v>1</v>
      </c>
      <c r="F375" s="221" t="s">
        <v>216</v>
      </c>
      <c r="G375" s="15"/>
      <c r="H375" s="222">
        <v>7.5199999999999996</v>
      </c>
      <c r="I375" s="223"/>
      <c r="J375" s="15"/>
      <c r="K375" s="15"/>
      <c r="L375" s="219"/>
      <c r="M375" s="224"/>
      <c r="N375" s="225"/>
      <c r="O375" s="225"/>
      <c r="P375" s="225"/>
      <c r="Q375" s="225"/>
      <c r="R375" s="225"/>
      <c r="S375" s="225"/>
      <c r="T375" s="22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20" t="s">
        <v>213</v>
      </c>
      <c r="AU375" s="220" t="s">
        <v>91</v>
      </c>
      <c r="AV375" s="15" t="s">
        <v>211</v>
      </c>
      <c r="AW375" s="15" t="s">
        <v>33</v>
      </c>
      <c r="AX375" s="15" t="s">
        <v>87</v>
      </c>
      <c r="AY375" s="220" t="s">
        <v>205</v>
      </c>
    </row>
    <row r="376" s="2" customFormat="1" ht="37.8" customHeight="1">
      <c r="A376" s="38"/>
      <c r="B376" s="188"/>
      <c r="C376" s="189" t="s">
        <v>500</v>
      </c>
      <c r="D376" s="189" t="s">
        <v>207</v>
      </c>
      <c r="E376" s="190" t="s">
        <v>501</v>
      </c>
      <c r="F376" s="191" t="s">
        <v>502</v>
      </c>
      <c r="G376" s="192" t="s">
        <v>210</v>
      </c>
      <c r="H376" s="193">
        <v>62.634</v>
      </c>
      <c r="I376" s="194"/>
      <c r="J376" s="193">
        <f>ROUND(I376*H376,3)</f>
        <v>0</v>
      </c>
      <c r="K376" s="195"/>
      <c r="L376" s="39"/>
      <c r="M376" s="196" t="s">
        <v>1</v>
      </c>
      <c r="N376" s="197" t="s">
        <v>46</v>
      </c>
      <c r="O376" s="82"/>
      <c r="P376" s="198">
        <f>O376*H376</f>
        <v>0</v>
      </c>
      <c r="Q376" s="198">
        <v>2.3141699999999998</v>
      </c>
      <c r="R376" s="198">
        <f>Q376*H376</f>
        <v>144.94572377999998</v>
      </c>
      <c r="S376" s="198">
        <v>0</v>
      </c>
      <c r="T376" s="199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0" t="s">
        <v>211</v>
      </c>
      <c r="AT376" s="200" t="s">
        <v>207</v>
      </c>
      <c r="AU376" s="200" t="s">
        <v>91</v>
      </c>
      <c r="AY376" s="19" t="s">
        <v>205</v>
      </c>
      <c r="BE376" s="201">
        <f>IF(N376="základná",J376,0)</f>
        <v>0</v>
      </c>
      <c r="BF376" s="201">
        <f>IF(N376="znížená",J376,0)</f>
        <v>0</v>
      </c>
      <c r="BG376" s="201">
        <f>IF(N376="zákl. prenesená",J376,0)</f>
        <v>0</v>
      </c>
      <c r="BH376" s="201">
        <f>IF(N376="zníž. prenesená",J376,0)</f>
        <v>0</v>
      </c>
      <c r="BI376" s="201">
        <f>IF(N376="nulová",J376,0)</f>
        <v>0</v>
      </c>
      <c r="BJ376" s="19" t="s">
        <v>91</v>
      </c>
      <c r="BK376" s="202">
        <f>ROUND(I376*H376,3)</f>
        <v>0</v>
      </c>
      <c r="BL376" s="19" t="s">
        <v>211</v>
      </c>
      <c r="BM376" s="200" t="s">
        <v>503</v>
      </c>
    </row>
    <row r="377" s="13" customFormat="1">
      <c r="A377" s="13"/>
      <c r="B377" s="203"/>
      <c r="C377" s="13"/>
      <c r="D377" s="204" t="s">
        <v>213</v>
      </c>
      <c r="E377" s="205" t="s">
        <v>1</v>
      </c>
      <c r="F377" s="206" t="s">
        <v>504</v>
      </c>
      <c r="G377" s="13"/>
      <c r="H377" s="205" t="s">
        <v>1</v>
      </c>
      <c r="I377" s="207"/>
      <c r="J377" s="13"/>
      <c r="K377" s="13"/>
      <c r="L377" s="203"/>
      <c r="M377" s="208"/>
      <c r="N377" s="209"/>
      <c r="O377" s="209"/>
      <c r="P377" s="209"/>
      <c r="Q377" s="209"/>
      <c r="R377" s="209"/>
      <c r="S377" s="209"/>
      <c r="T377" s="210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5" t="s">
        <v>213</v>
      </c>
      <c r="AU377" s="205" t="s">
        <v>91</v>
      </c>
      <c r="AV377" s="13" t="s">
        <v>87</v>
      </c>
      <c r="AW377" s="13" t="s">
        <v>33</v>
      </c>
      <c r="AX377" s="13" t="s">
        <v>80</v>
      </c>
      <c r="AY377" s="205" t="s">
        <v>205</v>
      </c>
    </row>
    <row r="378" s="14" customFormat="1">
      <c r="A378" s="14"/>
      <c r="B378" s="211"/>
      <c r="C378" s="14"/>
      <c r="D378" s="204" t="s">
        <v>213</v>
      </c>
      <c r="E378" s="212" t="s">
        <v>1</v>
      </c>
      <c r="F378" s="213" t="s">
        <v>505</v>
      </c>
      <c r="G378" s="14"/>
      <c r="H378" s="214">
        <v>62.634</v>
      </c>
      <c r="I378" s="215"/>
      <c r="J378" s="14"/>
      <c r="K378" s="14"/>
      <c r="L378" s="211"/>
      <c r="M378" s="216"/>
      <c r="N378" s="217"/>
      <c r="O378" s="217"/>
      <c r="P378" s="217"/>
      <c r="Q378" s="217"/>
      <c r="R378" s="217"/>
      <c r="S378" s="217"/>
      <c r="T378" s="218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12" t="s">
        <v>213</v>
      </c>
      <c r="AU378" s="212" t="s">
        <v>91</v>
      </c>
      <c r="AV378" s="14" t="s">
        <v>91</v>
      </c>
      <c r="AW378" s="14" t="s">
        <v>33</v>
      </c>
      <c r="AX378" s="14" t="s">
        <v>80</v>
      </c>
      <c r="AY378" s="212" t="s">
        <v>205</v>
      </c>
    </row>
    <row r="379" s="15" customFormat="1">
      <c r="A379" s="15"/>
      <c r="B379" s="219"/>
      <c r="C379" s="15"/>
      <c r="D379" s="204" t="s">
        <v>213</v>
      </c>
      <c r="E379" s="220" t="s">
        <v>1</v>
      </c>
      <c r="F379" s="221" t="s">
        <v>216</v>
      </c>
      <c r="G379" s="15"/>
      <c r="H379" s="222">
        <v>62.634</v>
      </c>
      <c r="I379" s="223"/>
      <c r="J379" s="15"/>
      <c r="K379" s="15"/>
      <c r="L379" s="219"/>
      <c r="M379" s="224"/>
      <c r="N379" s="225"/>
      <c r="O379" s="225"/>
      <c r="P379" s="225"/>
      <c r="Q379" s="225"/>
      <c r="R379" s="225"/>
      <c r="S379" s="225"/>
      <c r="T379" s="22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20" t="s">
        <v>213</v>
      </c>
      <c r="AU379" s="220" t="s">
        <v>91</v>
      </c>
      <c r="AV379" s="15" t="s">
        <v>211</v>
      </c>
      <c r="AW379" s="15" t="s">
        <v>33</v>
      </c>
      <c r="AX379" s="15" t="s">
        <v>87</v>
      </c>
      <c r="AY379" s="220" t="s">
        <v>205</v>
      </c>
    </row>
    <row r="380" s="2" customFormat="1" ht="16.5" customHeight="1">
      <c r="A380" s="38"/>
      <c r="B380" s="188"/>
      <c r="C380" s="189" t="s">
        <v>506</v>
      </c>
      <c r="D380" s="189" t="s">
        <v>207</v>
      </c>
      <c r="E380" s="190" t="s">
        <v>507</v>
      </c>
      <c r="F380" s="191" t="s">
        <v>508</v>
      </c>
      <c r="G380" s="192" t="s">
        <v>265</v>
      </c>
      <c r="H380" s="193">
        <v>842.69000000000005</v>
      </c>
      <c r="I380" s="194"/>
      <c r="J380" s="193">
        <f>ROUND(I380*H380,3)</f>
        <v>0</v>
      </c>
      <c r="K380" s="195"/>
      <c r="L380" s="39"/>
      <c r="M380" s="196" t="s">
        <v>1</v>
      </c>
      <c r="N380" s="197" t="s">
        <v>46</v>
      </c>
      <c r="O380" s="82"/>
      <c r="P380" s="198">
        <f>O380*H380</f>
        <v>0</v>
      </c>
      <c r="Q380" s="198">
        <v>0.0018600000000000001</v>
      </c>
      <c r="R380" s="198">
        <f>Q380*H380</f>
        <v>1.5674034000000001</v>
      </c>
      <c r="S380" s="198">
        <v>0</v>
      </c>
      <c r="T380" s="199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00" t="s">
        <v>211</v>
      </c>
      <c r="AT380" s="200" t="s">
        <v>207</v>
      </c>
      <c r="AU380" s="200" t="s">
        <v>91</v>
      </c>
      <c r="AY380" s="19" t="s">
        <v>205</v>
      </c>
      <c r="BE380" s="201">
        <f>IF(N380="základná",J380,0)</f>
        <v>0</v>
      </c>
      <c r="BF380" s="201">
        <f>IF(N380="znížená",J380,0)</f>
        <v>0</v>
      </c>
      <c r="BG380" s="201">
        <f>IF(N380="zákl. prenesená",J380,0)</f>
        <v>0</v>
      </c>
      <c r="BH380" s="201">
        <f>IF(N380="zníž. prenesená",J380,0)</f>
        <v>0</v>
      </c>
      <c r="BI380" s="201">
        <f>IF(N380="nulová",J380,0)</f>
        <v>0</v>
      </c>
      <c r="BJ380" s="19" t="s">
        <v>91</v>
      </c>
      <c r="BK380" s="202">
        <f>ROUND(I380*H380,3)</f>
        <v>0</v>
      </c>
      <c r="BL380" s="19" t="s">
        <v>211</v>
      </c>
      <c r="BM380" s="200" t="s">
        <v>509</v>
      </c>
    </row>
    <row r="381" s="13" customFormat="1">
      <c r="A381" s="13"/>
      <c r="B381" s="203"/>
      <c r="C381" s="13"/>
      <c r="D381" s="204" t="s">
        <v>213</v>
      </c>
      <c r="E381" s="205" t="s">
        <v>1</v>
      </c>
      <c r="F381" s="206" t="s">
        <v>504</v>
      </c>
      <c r="G381" s="13"/>
      <c r="H381" s="205" t="s">
        <v>1</v>
      </c>
      <c r="I381" s="207"/>
      <c r="J381" s="13"/>
      <c r="K381" s="13"/>
      <c r="L381" s="203"/>
      <c r="M381" s="208"/>
      <c r="N381" s="209"/>
      <c r="O381" s="209"/>
      <c r="P381" s="209"/>
      <c r="Q381" s="209"/>
      <c r="R381" s="209"/>
      <c r="S381" s="209"/>
      <c r="T381" s="21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5" t="s">
        <v>213</v>
      </c>
      <c r="AU381" s="205" t="s">
        <v>91</v>
      </c>
      <c r="AV381" s="13" t="s">
        <v>87</v>
      </c>
      <c r="AW381" s="13" t="s">
        <v>33</v>
      </c>
      <c r="AX381" s="13" t="s">
        <v>80</v>
      </c>
      <c r="AY381" s="205" t="s">
        <v>205</v>
      </c>
    </row>
    <row r="382" s="14" customFormat="1">
      <c r="A382" s="14"/>
      <c r="B382" s="211"/>
      <c r="C382" s="14"/>
      <c r="D382" s="204" t="s">
        <v>213</v>
      </c>
      <c r="E382" s="212" t="s">
        <v>1</v>
      </c>
      <c r="F382" s="213" t="s">
        <v>510</v>
      </c>
      <c r="G382" s="14"/>
      <c r="H382" s="214">
        <v>267.18000000000001</v>
      </c>
      <c r="I382" s="215"/>
      <c r="J382" s="14"/>
      <c r="K382" s="14"/>
      <c r="L382" s="211"/>
      <c r="M382" s="216"/>
      <c r="N382" s="217"/>
      <c r="O382" s="217"/>
      <c r="P382" s="217"/>
      <c r="Q382" s="217"/>
      <c r="R382" s="217"/>
      <c r="S382" s="217"/>
      <c r="T382" s="21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12" t="s">
        <v>213</v>
      </c>
      <c r="AU382" s="212" t="s">
        <v>91</v>
      </c>
      <c r="AV382" s="14" t="s">
        <v>91</v>
      </c>
      <c r="AW382" s="14" t="s">
        <v>33</v>
      </c>
      <c r="AX382" s="14" t="s">
        <v>80</v>
      </c>
      <c r="AY382" s="212" t="s">
        <v>205</v>
      </c>
    </row>
    <row r="383" s="13" customFormat="1">
      <c r="A383" s="13"/>
      <c r="B383" s="203"/>
      <c r="C383" s="13"/>
      <c r="D383" s="204" t="s">
        <v>213</v>
      </c>
      <c r="E383" s="205" t="s">
        <v>1</v>
      </c>
      <c r="F383" s="206" t="s">
        <v>372</v>
      </c>
      <c r="G383" s="13"/>
      <c r="H383" s="205" t="s">
        <v>1</v>
      </c>
      <c r="I383" s="207"/>
      <c r="J383" s="13"/>
      <c r="K383" s="13"/>
      <c r="L383" s="203"/>
      <c r="M383" s="208"/>
      <c r="N383" s="209"/>
      <c r="O383" s="209"/>
      <c r="P383" s="209"/>
      <c r="Q383" s="209"/>
      <c r="R383" s="209"/>
      <c r="S383" s="209"/>
      <c r="T383" s="210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5" t="s">
        <v>213</v>
      </c>
      <c r="AU383" s="205" t="s">
        <v>91</v>
      </c>
      <c r="AV383" s="13" t="s">
        <v>87</v>
      </c>
      <c r="AW383" s="13" t="s">
        <v>33</v>
      </c>
      <c r="AX383" s="13" t="s">
        <v>80</v>
      </c>
      <c r="AY383" s="205" t="s">
        <v>205</v>
      </c>
    </row>
    <row r="384" s="14" customFormat="1">
      <c r="A384" s="14"/>
      <c r="B384" s="211"/>
      <c r="C384" s="14"/>
      <c r="D384" s="204" t="s">
        <v>213</v>
      </c>
      <c r="E384" s="212" t="s">
        <v>1</v>
      </c>
      <c r="F384" s="213" t="s">
        <v>511</v>
      </c>
      <c r="G384" s="14"/>
      <c r="H384" s="214">
        <v>283.38</v>
      </c>
      <c r="I384" s="215"/>
      <c r="J384" s="14"/>
      <c r="K384" s="14"/>
      <c r="L384" s="211"/>
      <c r="M384" s="216"/>
      <c r="N384" s="217"/>
      <c r="O384" s="217"/>
      <c r="P384" s="217"/>
      <c r="Q384" s="217"/>
      <c r="R384" s="217"/>
      <c r="S384" s="217"/>
      <c r="T384" s="21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12" t="s">
        <v>213</v>
      </c>
      <c r="AU384" s="212" t="s">
        <v>91</v>
      </c>
      <c r="AV384" s="14" t="s">
        <v>91</v>
      </c>
      <c r="AW384" s="14" t="s">
        <v>33</v>
      </c>
      <c r="AX384" s="14" t="s">
        <v>80</v>
      </c>
      <c r="AY384" s="212" t="s">
        <v>205</v>
      </c>
    </row>
    <row r="385" s="13" customFormat="1">
      <c r="A385" s="13"/>
      <c r="B385" s="203"/>
      <c r="C385" s="13"/>
      <c r="D385" s="204" t="s">
        <v>213</v>
      </c>
      <c r="E385" s="205" t="s">
        <v>1</v>
      </c>
      <c r="F385" s="206" t="s">
        <v>374</v>
      </c>
      <c r="G385" s="13"/>
      <c r="H385" s="205" t="s">
        <v>1</v>
      </c>
      <c r="I385" s="207"/>
      <c r="J385" s="13"/>
      <c r="K385" s="13"/>
      <c r="L385" s="203"/>
      <c r="M385" s="208"/>
      <c r="N385" s="209"/>
      <c r="O385" s="209"/>
      <c r="P385" s="209"/>
      <c r="Q385" s="209"/>
      <c r="R385" s="209"/>
      <c r="S385" s="209"/>
      <c r="T385" s="21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5" t="s">
        <v>213</v>
      </c>
      <c r="AU385" s="205" t="s">
        <v>91</v>
      </c>
      <c r="AV385" s="13" t="s">
        <v>87</v>
      </c>
      <c r="AW385" s="13" t="s">
        <v>33</v>
      </c>
      <c r="AX385" s="13" t="s">
        <v>80</v>
      </c>
      <c r="AY385" s="205" t="s">
        <v>205</v>
      </c>
    </row>
    <row r="386" s="14" customFormat="1">
      <c r="A386" s="14"/>
      <c r="B386" s="211"/>
      <c r="C386" s="14"/>
      <c r="D386" s="204" t="s">
        <v>213</v>
      </c>
      <c r="E386" s="212" t="s">
        <v>1</v>
      </c>
      <c r="F386" s="213" t="s">
        <v>512</v>
      </c>
      <c r="G386" s="14"/>
      <c r="H386" s="214">
        <v>292.13</v>
      </c>
      <c r="I386" s="215"/>
      <c r="J386" s="14"/>
      <c r="K386" s="14"/>
      <c r="L386" s="211"/>
      <c r="M386" s="216"/>
      <c r="N386" s="217"/>
      <c r="O386" s="217"/>
      <c r="P386" s="217"/>
      <c r="Q386" s="217"/>
      <c r="R386" s="217"/>
      <c r="S386" s="217"/>
      <c r="T386" s="21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12" t="s">
        <v>213</v>
      </c>
      <c r="AU386" s="212" t="s">
        <v>91</v>
      </c>
      <c r="AV386" s="14" t="s">
        <v>91</v>
      </c>
      <c r="AW386" s="14" t="s">
        <v>33</v>
      </c>
      <c r="AX386" s="14" t="s">
        <v>80</v>
      </c>
      <c r="AY386" s="212" t="s">
        <v>205</v>
      </c>
    </row>
    <row r="387" s="15" customFormat="1">
      <c r="A387" s="15"/>
      <c r="B387" s="219"/>
      <c r="C387" s="15"/>
      <c r="D387" s="204" t="s">
        <v>213</v>
      </c>
      <c r="E387" s="220" t="s">
        <v>1</v>
      </c>
      <c r="F387" s="221" t="s">
        <v>216</v>
      </c>
      <c r="G387" s="15"/>
      <c r="H387" s="222">
        <v>842.68999999999994</v>
      </c>
      <c r="I387" s="223"/>
      <c r="J387" s="15"/>
      <c r="K387" s="15"/>
      <c r="L387" s="219"/>
      <c r="M387" s="224"/>
      <c r="N387" s="225"/>
      <c r="O387" s="225"/>
      <c r="P387" s="225"/>
      <c r="Q387" s="225"/>
      <c r="R387" s="225"/>
      <c r="S387" s="225"/>
      <c r="T387" s="22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20" t="s">
        <v>213</v>
      </c>
      <c r="AU387" s="220" t="s">
        <v>91</v>
      </c>
      <c r="AV387" s="15" t="s">
        <v>211</v>
      </c>
      <c r="AW387" s="15" t="s">
        <v>33</v>
      </c>
      <c r="AX387" s="15" t="s">
        <v>87</v>
      </c>
      <c r="AY387" s="220" t="s">
        <v>205</v>
      </c>
    </row>
    <row r="388" s="2" customFormat="1" ht="16.5" customHeight="1">
      <c r="A388" s="38"/>
      <c r="B388" s="188"/>
      <c r="C388" s="189" t="s">
        <v>513</v>
      </c>
      <c r="D388" s="189" t="s">
        <v>207</v>
      </c>
      <c r="E388" s="190" t="s">
        <v>514</v>
      </c>
      <c r="F388" s="191" t="s">
        <v>515</v>
      </c>
      <c r="G388" s="192" t="s">
        <v>265</v>
      </c>
      <c r="H388" s="193">
        <v>842.69000000000005</v>
      </c>
      <c r="I388" s="194"/>
      <c r="J388" s="193">
        <f>ROUND(I388*H388,3)</f>
        <v>0</v>
      </c>
      <c r="K388" s="195"/>
      <c r="L388" s="39"/>
      <c r="M388" s="196" t="s">
        <v>1</v>
      </c>
      <c r="N388" s="197" t="s">
        <v>46</v>
      </c>
      <c r="O388" s="82"/>
      <c r="P388" s="198">
        <f>O388*H388</f>
        <v>0</v>
      </c>
      <c r="Q388" s="198">
        <v>0</v>
      </c>
      <c r="R388" s="198">
        <f>Q388*H388</f>
        <v>0</v>
      </c>
      <c r="S388" s="198">
        <v>0</v>
      </c>
      <c r="T388" s="199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00" t="s">
        <v>211</v>
      </c>
      <c r="AT388" s="200" t="s">
        <v>207</v>
      </c>
      <c r="AU388" s="200" t="s">
        <v>91</v>
      </c>
      <c r="AY388" s="19" t="s">
        <v>205</v>
      </c>
      <c r="BE388" s="201">
        <f>IF(N388="základná",J388,0)</f>
        <v>0</v>
      </c>
      <c r="BF388" s="201">
        <f>IF(N388="znížená",J388,0)</f>
        <v>0</v>
      </c>
      <c r="BG388" s="201">
        <f>IF(N388="zákl. prenesená",J388,0)</f>
        <v>0</v>
      </c>
      <c r="BH388" s="201">
        <f>IF(N388="zníž. prenesená",J388,0)</f>
        <v>0</v>
      </c>
      <c r="BI388" s="201">
        <f>IF(N388="nulová",J388,0)</f>
        <v>0</v>
      </c>
      <c r="BJ388" s="19" t="s">
        <v>91</v>
      </c>
      <c r="BK388" s="202">
        <f>ROUND(I388*H388,3)</f>
        <v>0</v>
      </c>
      <c r="BL388" s="19" t="s">
        <v>211</v>
      </c>
      <c r="BM388" s="200" t="s">
        <v>516</v>
      </c>
    </row>
    <row r="389" s="2" customFormat="1" ht="24.15" customHeight="1">
      <c r="A389" s="38"/>
      <c r="B389" s="188"/>
      <c r="C389" s="189" t="s">
        <v>517</v>
      </c>
      <c r="D389" s="189" t="s">
        <v>207</v>
      </c>
      <c r="E389" s="190" t="s">
        <v>518</v>
      </c>
      <c r="F389" s="191" t="s">
        <v>519</v>
      </c>
      <c r="G389" s="192" t="s">
        <v>265</v>
      </c>
      <c r="H389" s="193">
        <v>842.69000000000005</v>
      </c>
      <c r="I389" s="194"/>
      <c r="J389" s="193">
        <f>ROUND(I389*H389,3)</f>
        <v>0</v>
      </c>
      <c r="K389" s="195"/>
      <c r="L389" s="39"/>
      <c r="M389" s="196" t="s">
        <v>1</v>
      </c>
      <c r="N389" s="197" t="s">
        <v>46</v>
      </c>
      <c r="O389" s="82"/>
      <c r="P389" s="198">
        <f>O389*H389</f>
        <v>0</v>
      </c>
      <c r="Q389" s="198">
        <v>0.0037525000000000002</v>
      </c>
      <c r="R389" s="198">
        <f>Q389*H389</f>
        <v>3.1621942250000004</v>
      </c>
      <c r="S389" s="198">
        <v>0</v>
      </c>
      <c r="T389" s="199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00" t="s">
        <v>211</v>
      </c>
      <c r="AT389" s="200" t="s">
        <v>207</v>
      </c>
      <c r="AU389" s="200" t="s">
        <v>91</v>
      </c>
      <c r="AY389" s="19" t="s">
        <v>205</v>
      </c>
      <c r="BE389" s="201">
        <f>IF(N389="základná",J389,0)</f>
        <v>0</v>
      </c>
      <c r="BF389" s="201">
        <f>IF(N389="znížená",J389,0)</f>
        <v>0</v>
      </c>
      <c r="BG389" s="201">
        <f>IF(N389="zákl. prenesená",J389,0)</f>
        <v>0</v>
      </c>
      <c r="BH389" s="201">
        <f>IF(N389="zníž. prenesená",J389,0)</f>
        <v>0</v>
      </c>
      <c r="BI389" s="201">
        <f>IF(N389="nulová",J389,0)</f>
        <v>0</v>
      </c>
      <c r="BJ389" s="19" t="s">
        <v>91</v>
      </c>
      <c r="BK389" s="202">
        <f>ROUND(I389*H389,3)</f>
        <v>0</v>
      </c>
      <c r="BL389" s="19" t="s">
        <v>211</v>
      </c>
      <c r="BM389" s="200" t="s">
        <v>520</v>
      </c>
    </row>
    <row r="390" s="2" customFormat="1" ht="24.15" customHeight="1">
      <c r="A390" s="38"/>
      <c r="B390" s="188"/>
      <c r="C390" s="189" t="s">
        <v>521</v>
      </c>
      <c r="D390" s="189" t="s">
        <v>207</v>
      </c>
      <c r="E390" s="190" t="s">
        <v>522</v>
      </c>
      <c r="F390" s="191" t="s">
        <v>523</v>
      </c>
      <c r="G390" s="192" t="s">
        <v>265</v>
      </c>
      <c r="H390" s="193">
        <v>842.69000000000005</v>
      </c>
      <c r="I390" s="194"/>
      <c r="J390" s="193">
        <f>ROUND(I390*H390,3)</f>
        <v>0</v>
      </c>
      <c r="K390" s="195"/>
      <c r="L390" s="39"/>
      <c r="M390" s="196" t="s">
        <v>1</v>
      </c>
      <c r="N390" s="197" t="s">
        <v>46</v>
      </c>
      <c r="O390" s="82"/>
      <c r="P390" s="198">
        <f>O390*H390</f>
        <v>0</v>
      </c>
      <c r="Q390" s="198">
        <v>0</v>
      </c>
      <c r="R390" s="198">
        <f>Q390*H390</f>
        <v>0</v>
      </c>
      <c r="S390" s="198">
        <v>0</v>
      </c>
      <c r="T390" s="199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00" t="s">
        <v>211</v>
      </c>
      <c r="AT390" s="200" t="s">
        <v>207</v>
      </c>
      <c r="AU390" s="200" t="s">
        <v>91</v>
      </c>
      <c r="AY390" s="19" t="s">
        <v>205</v>
      </c>
      <c r="BE390" s="201">
        <f>IF(N390="základná",J390,0)</f>
        <v>0</v>
      </c>
      <c r="BF390" s="201">
        <f>IF(N390="znížená",J390,0)</f>
        <v>0</v>
      </c>
      <c r="BG390" s="201">
        <f>IF(N390="zákl. prenesená",J390,0)</f>
        <v>0</v>
      </c>
      <c r="BH390" s="201">
        <f>IF(N390="zníž. prenesená",J390,0)</f>
        <v>0</v>
      </c>
      <c r="BI390" s="201">
        <f>IF(N390="nulová",J390,0)</f>
        <v>0</v>
      </c>
      <c r="BJ390" s="19" t="s">
        <v>91</v>
      </c>
      <c r="BK390" s="202">
        <f>ROUND(I390*H390,3)</f>
        <v>0</v>
      </c>
      <c r="BL390" s="19" t="s">
        <v>211</v>
      </c>
      <c r="BM390" s="200" t="s">
        <v>524</v>
      </c>
    </row>
    <row r="391" s="2" customFormat="1" ht="44.25" customHeight="1">
      <c r="A391" s="38"/>
      <c r="B391" s="188"/>
      <c r="C391" s="189" t="s">
        <v>525</v>
      </c>
      <c r="D391" s="189" t="s">
        <v>207</v>
      </c>
      <c r="E391" s="190" t="s">
        <v>526</v>
      </c>
      <c r="F391" s="191" t="s">
        <v>527</v>
      </c>
      <c r="G391" s="192" t="s">
        <v>284</v>
      </c>
      <c r="H391" s="193">
        <v>3098</v>
      </c>
      <c r="I391" s="194"/>
      <c r="J391" s="193">
        <f>ROUND(I391*H391,3)</f>
        <v>0</v>
      </c>
      <c r="K391" s="195"/>
      <c r="L391" s="39"/>
      <c r="M391" s="196" t="s">
        <v>1</v>
      </c>
      <c r="N391" s="197" t="s">
        <v>46</v>
      </c>
      <c r="O391" s="82"/>
      <c r="P391" s="198">
        <f>O391*H391</f>
        <v>0</v>
      </c>
      <c r="Q391" s="198">
        <v>0</v>
      </c>
      <c r="R391" s="198">
        <f>Q391*H391</f>
        <v>0</v>
      </c>
      <c r="S391" s="198">
        <v>0</v>
      </c>
      <c r="T391" s="199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0" t="s">
        <v>211</v>
      </c>
      <c r="AT391" s="200" t="s">
        <v>207</v>
      </c>
      <c r="AU391" s="200" t="s">
        <v>91</v>
      </c>
      <c r="AY391" s="19" t="s">
        <v>205</v>
      </c>
      <c r="BE391" s="201">
        <f>IF(N391="základná",J391,0)</f>
        <v>0</v>
      </c>
      <c r="BF391" s="201">
        <f>IF(N391="znížená",J391,0)</f>
        <v>0</v>
      </c>
      <c r="BG391" s="201">
        <f>IF(N391="zákl. prenesená",J391,0)</f>
        <v>0</v>
      </c>
      <c r="BH391" s="201">
        <f>IF(N391="zníž. prenesená",J391,0)</f>
        <v>0</v>
      </c>
      <c r="BI391" s="201">
        <f>IF(N391="nulová",J391,0)</f>
        <v>0</v>
      </c>
      <c r="BJ391" s="19" t="s">
        <v>91</v>
      </c>
      <c r="BK391" s="202">
        <f>ROUND(I391*H391,3)</f>
        <v>0</v>
      </c>
      <c r="BL391" s="19" t="s">
        <v>211</v>
      </c>
      <c r="BM391" s="200" t="s">
        <v>528</v>
      </c>
    </row>
    <row r="392" s="13" customFormat="1">
      <c r="A392" s="13"/>
      <c r="B392" s="203"/>
      <c r="C392" s="13"/>
      <c r="D392" s="204" t="s">
        <v>213</v>
      </c>
      <c r="E392" s="205" t="s">
        <v>1</v>
      </c>
      <c r="F392" s="206" t="s">
        <v>504</v>
      </c>
      <c r="G392" s="13"/>
      <c r="H392" s="205" t="s">
        <v>1</v>
      </c>
      <c r="I392" s="207"/>
      <c r="J392" s="13"/>
      <c r="K392" s="13"/>
      <c r="L392" s="203"/>
      <c r="M392" s="208"/>
      <c r="N392" s="209"/>
      <c r="O392" s="209"/>
      <c r="P392" s="209"/>
      <c r="Q392" s="209"/>
      <c r="R392" s="209"/>
      <c r="S392" s="209"/>
      <c r="T392" s="21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5" t="s">
        <v>213</v>
      </c>
      <c r="AU392" s="205" t="s">
        <v>91</v>
      </c>
      <c r="AV392" s="13" t="s">
        <v>87</v>
      </c>
      <c r="AW392" s="13" t="s">
        <v>33</v>
      </c>
      <c r="AX392" s="13" t="s">
        <v>80</v>
      </c>
      <c r="AY392" s="205" t="s">
        <v>205</v>
      </c>
    </row>
    <row r="393" s="14" customFormat="1">
      <c r="A393" s="14"/>
      <c r="B393" s="211"/>
      <c r="C393" s="14"/>
      <c r="D393" s="204" t="s">
        <v>213</v>
      </c>
      <c r="E393" s="212" t="s">
        <v>1</v>
      </c>
      <c r="F393" s="213" t="s">
        <v>529</v>
      </c>
      <c r="G393" s="14"/>
      <c r="H393" s="214">
        <v>107.59999999999999</v>
      </c>
      <c r="I393" s="215"/>
      <c r="J393" s="14"/>
      <c r="K393" s="14"/>
      <c r="L393" s="211"/>
      <c r="M393" s="216"/>
      <c r="N393" s="217"/>
      <c r="O393" s="217"/>
      <c r="P393" s="217"/>
      <c r="Q393" s="217"/>
      <c r="R393" s="217"/>
      <c r="S393" s="217"/>
      <c r="T393" s="21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12" t="s">
        <v>213</v>
      </c>
      <c r="AU393" s="212" t="s">
        <v>91</v>
      </c>
      <c r="AV393" s="14" t="s">
        <v>91</v>
      </c>
      <c r="AW393" s="14" t="s">
        <v>33</v>
      </c>
      <c r="AX393" s="14" t="s">
        <v>80</v>
      </c>
      <c r="AY393" s="212" t="s">
        <v>205</v>
      </c>
    </row>
    <row r="394" s="13" customFormat="1">
      <c r="A394" s="13"/>
      <c r="B394" s="203"/>
      <c r="C394" s="13"/>
      <c r="D394" s="204" t="s">
        <v>213</v>
      </c>
      <c r="E394" s="205" t="s">
        <v>1</v>
      </c>
      <c r="F394" s="206" t="s">
        <v>372</v>
      </c>
      <c r="G394" s="13"/>
      <c r="H394" s="205" t="s">
        <v>1</v>
      </c>
      <c r="I394" s="207"/>
      <c r="J394" s="13"/>
      <c r="K394" s="13"/>
      <c r="L394" s="203"/>
      <c r="M394" s="208"/>
      <c r="N394" s="209"/>
      <c r="O394" s="209"/>
      <c r="P394" s="209"/>
      <c r="Q394" s="209"/>
      <c r="R394" s="209"/>
      <c r="S394" s="209"/>
      <c r="T394" s="210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5" t="s">
        <v>213</v>
      </c>
      <c r="AU394" s="205" t="s">
        <v>91</v>
      </c>
      <c r="AV394" s="13" t="s">
        <v>87</v>
      </c>
      <c r="AW394" s="13" t="s">
        <v>33</v>
      </c>
      <c r="AX394" s="13" t="s">
        <v>80</v>
      </c>
      <c r="AY394" s="205" t="s">
        <v>205</v>
      </c>
    </row>
    <row r="395" s="14" customFormat="1">
      <c r="A395" s="14"/>
      <c r="B395" s="211"/>
      <c r="C395" s="14"/>
      <c r="D395" s="204" t="s">
        <v>213</v>
      </c>
      <c r="E395" s="212" t="s">
        <v>1</v>
      </c>
      <c r="F395" s="213" t="s">
        <v>530</v>
      </c>
      <c r="G395" s="14"/>
      <c r="H395" s="214">
        <v>95.099999999999994</v>
      </c>
      <c r="I395" s="215"/>
      <c r="J395" s="14"/>
      <c r="K395" s="14"/>
      <c r="L395" s="211"/>
      <c r="M395" s="216"/>
      <c r="N395" s="217"/>
      <c r="O395" s="217"/>
      <c r="P395" s="217"/>
      <c r="Q395" s="217"/>
      <c r="R395" s="217"/>
      <c r="S395" s="217"/>
      <c r="T395" s="21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12" t="s">
        <v>213</v>
      </c>
      <c r="AU395" s="212" t="s">
        <v>91</v>
      </c>
      <c r="AV395" s="14" t="s">
        <v>91</v>
      </c>
      <c r="AW395" s="14" t="s">
        <v>33</v>
      </c>
      <c r="AX395" s="14" t="s">
        <v>80</v>
      </c>
      <c r="AY395" s="212" t="s">
        <v>205</v>
      </c>
    </row>
    <row r="396" s="13" customFormat="1">
      <c r="A396" s="13"/>
      <c r="B396" s="203"/>
      <c r="C396" s="13"/>
      <c r="D396" s="204" t="s">
        <v>213</v>
      </c>
      <c r="E396" s="205" t="s">
        <v>1</v>
      </c>
      <c r="F396" s="206" t="s">
        <v>374</v>
      </c>
      <c r="G396" s="13"/>
      <c r="H396" s="205" t="s">
        <v>1</v>
      </c>
      <c r="I396" s="207"/>
      <c r="J396" s="13"/>
      <c r="K396" s="13"/>
      <c r="L396" s="203"/>
      <c r="M396" s="208"/>
      <c r="N396" s="209"/>
      <c r="O396" s="209"/>
      <c r="P396" s="209"/>
      <c r="Q396" s="209"/>
      <c r="R396" s="209"/>
      <c r="S396" s="209"/>
      <c r="T396" s="21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5" t="s">
        <v>213</v>
      </c>
      <c r="AU396" s="205" t="s">
        <v>91</v>
      </c>
      <c r="AV396" s="13" t="s">
        <v>87</v>
      </c>
      <c r="AW396" s="13" t="s">
        <v>33</v>
      </c>
      <c r="AX396" s="13" t="s">
        <v>80</v>
      </c>
      <c r="AY396" s="205" t="s">
        <v>205</v>
      </c>
    </row>
    <row r="397" s="14" customFormat="1">
      <c r="A397" s="14"/>
      <c r="B397" s="211"/>
      <c r="C397" s="14"/>
      <c r="D397" s="204" t="s">
        <v>213</v>
      </c>
      <c r="E397" s="212" t="s">
        <v>1</v>
      </c>
      <c r="F397" s="213" t="s">
        <v>531</v>
      </c>
      <c r="G397" s="14"/>
      <c r="H397" s="214">
        <v>107.09999999999999</v>
      </c>
      <c r="I397" s="215"/>
      <c r="J397" s="14"/>
      <c r="K397" s="14"/>
      <c r="L397" s="211"/>
      <c r="M397" s="216"/>
      <c r="N397" s="217"/>
      <c r="O397" s="217"/>
      <c r="P397" s="217"/>
      <c r="Q397" s="217"/>
      <c r="R397" s="217"/>
      <c r="S397" s="217"/>
      <c r="T397" s="21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12" t="s">
        <v>213</v>
      </c>
      <c r="AU397" s="212" t="s">
        <v>91</v>
      </c>
      <c r="AV397" s="14" t="s">
        <v>91</v>
      </c>
      <c r="AW397" s="14" t="s">
        <v>33</v>
      </c>
      <c r="AX397" s="14" t="s">
        <v>80</v>
      </c>
      <c r="AY397" s="212" t="s">
        <v>205</v>
      </c>
    </row>
    <row r="398" s="15" customFormat="1">
      <c r="A398" s="15"/>
      <c r="B398" s="219"/>
      <c r="C398" s="15"/>
      <c r="D398" s="204" t="s">
        <v>213</v>
      </c>
      <c r="E398" s="220" t="s">
        <v>1</v>
      </c>
      <c r="F398" s="221" t="s">
        <v>216</v>
      </c>
      <c r="G398" s="15"/>
      <c r="H398" s="222">
        <v>309.79999999999995</v>
      </c>
      <c r="I398" s="223"/>
      <c r="J398" s="15"/>
      <c r="K398" s="15"/>
      <c r="L398" s="219"/>
      <c r="M398" s="224"/>
      <c r="N398" s="225"/>
      <c r="O398" s="225"/>
      <c r="P398" s="225"/>
      <c r="Q398" s="225"/>
      <c r="R398" s="225"/>
      <c r="S398" s="225"/>
      <c r="T398" s="226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20" t="s">
        <v>213</v>
      </c>
      <c r="AU398" s="220" t="s">
        <v>91</v>
      </c>
      <c r="AV398" s="15" t="s">
        <v>211</v>
      </c>
      <c r="AW398" s="15" t="s">
        <v>33</v>
      </c>
      <c r="AX398" s="15" t="s">
        <v>87</v>
      </c>
      <c r="AY398" s="220" t="s">
        <v>205</v>
      </c>
    </row>
    <row r="399" s="14" customFormat="1">
      <c r="A399" s="14"/>
      <c r="B399" s="211"/>
      <c r="C399" s="14"/>
      <c r="D399" s="204" t="s">
        <v>213</v>
      </c>
      <c r="E399" s="14"/>
      <c r="F399" s="213" t="s">
        <v>532</v>
      </c>
      <c r="G399" s="14"/>
      <c r="H399" s="214">
        <v>3098</v>
      </c>
      <c r="I399" s="215"/>
      <c r="J399" s="14"/>
      <c r="K399" s="14"/>
      <c r="L399" s="211"/>
      <c r="M399" s="216"/>
      <c r="N399" s="217"/>
      <c r="O399" s="217"/>
      <c r="P399" s="217"/>
      <c r="Q399" s="217"/>
      <c r="R399" s="217"/>
      <c r="S399" s="217"/>
      <c r="T399" s="21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12" t="s">
        <v>213</v>
      </c>
      <c r="AU399" s="212" t="s">
        <v>91</v>
      </c>
      <c r="AV399" s="14" t="s">
        <v>91</v>
      </c>
      <c r="AW399" s="14" t="s">
        <v>3</v>
      </c>
      <c r="AX399" s="14" t="s">
        <v>87</v>
      </c>
      <c r="AY399" s="212" t="s">
        <v>205</v>
      </c>
    </row>
    <row r="400" s="2" customFormat="1" ht="24.15" customHeight="1">
      <c r="A400" s="38"/>
      <c r="B400" s="188"/>
      <c r="C400" s="189" t="s">
        <v>533</v>
      </c>
      <c r="D400" s="189" t="s">
        <v>207</v>
      </c>
      <c r="E400" s="190" t="s">
        <v>534</v>
      </c>
      <c r="F400" s="191" t="s">
        <v>535</v>
      </c>
      <c r="G400" s="192" t="s">
        <v>284</v>
      </c>
      <c r="H400" s="193">
        <v>309.80000000000001</v>
      </c>
      <c r="I400" s="194"/>
      <c r="J400" s="193">
        <f>ROUND(I400*H400,3)</f>
        <v>0</v>
      </c>
      <c r="K400" s="195"/>
      <c r="L400" s="39"/>
      <c r="M400" s="196" t="s">
        <v>1</v>
      </c>
      <c r="N400" s="197" t="s">
        <v>46</v>
      </c>
      <c r="O400" s="82"/>
      <c r="P400" s="198">
        <f>O400*H400</f>
        <v>0</v>
      </c>
      <c r="Q400" s="198">
        <v>0.03087558</v>
      </c>
      <c r="R400" s="198">
        <f>Q400*H400</f>
        <v>9.565254684000001</v>
      </c>
      <c r="S400" s="198">
        <v>0</v>
      </c>
      <c r="T400" s="199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00" t="s">
        <v>211</v>
      </c>
      <c r="AT400" s="200" t="s">
        <v>207</v>
      </c>
      <c r="AU400" s="200" t="s">
        <v>91</v>
      </c>
      <c r="AY400" s="19" t="s">
        <v>205</v>
      </c>
      <c r="BE400" s="201">
        <f>IF(N400="základná",J400,0)</f>
        <v>0</v>
      </c>
      <c r="BF400" s="201">
        <f>IF(N400="znížená",J400,0)</f>
        <v>0</v>
      </c>
      <c r="BG400" s="201">
        <f>IF(N400="zákl. prenesená",J400,0)</f>
        <v>0</v>
      </c>
      <c r="BH400" s="201">
        <f>IF(N400="zníž. prenesená",J400,0)</f>
        <v>0</v>
      </c>
      <c r="BI400" s="201">
        <f>IF(N400="nulová",J400,0)</f>
        <v>0</v>
      </c>
      <c r="BJ400" s="19" t="s">
        <v>91</v>
      </c>
      <c r="BK400" s="202">
        <f>ROUND(I400*H400,3)</f>
        <v>0</v>
      </c>
      <c r="BL400" s="19" t="s">
        <v>211</v>
      </c>
      <c r="BM400" s="200" t="s">
        <v>536</v>
      </c>
    </row>
    <row r="401" s="2" customFormat="1" ht="33" customHeight="1">
      <c r="A401" s="38"/>
      <c r="B401" s="188"/>
      <c r="C401" s="189" t="s">
        <v>537</v>
      </c>
      <c r="D401" s="189" t="s">
        <v>207</v>
      </c>
      <c r="E401" s="190" t="s">
        <v>538</v>
      </c>
      <c r="F401" s="191" t="s">
        <v>539</v>
      </c>
      <c r="G401" s="192" t="s">
        <v>284</v>
      </c>
      <c r="H401" s="193">
        <v>309.80000000000001</v>
      </c>
      <c r="I401" s="194"/>
      <c r="J401" s="193">
        <f>ROUND(I401*H401,3)</f>
        <v>0</v>
      </c>
      <c r="K401" s="195"/>
      <c r="L401" s="39"/>
      <c r="M401" s="196" t="s">
        <v>1</v>
      </c>
      <c r="N401" s="197" t="s">
        <v>46</v>
      </c>
      <c r="O401" s="82"/>
      <c r="P401" s="198">
        <f>O401*H401</f>
        <v>0</v>
      </c>
      <c r="Q401" s="198">
        <v>0</v>
      </c>
      <c r="R401" s="198">
        <f>Q401*H401</f>
        <v>0</v>
      </c>
      <c r="S401" s="198">
        <v>0</v>
      </c>
      <c r="T401" s="199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00" t="s">
        <v>211</v>
      </c>
      <c r="AT401" s="200" t="s">
        <v>207</v>
      </c>
      <c r="AU401" s="200" t="s">
        <v>91</v>
      </c>
      <c r="AY401" s="19" t="s">
        <v>205</v>
      </c>
      <c r="BE401" s="201">
        <f>IF(N401="základná",J401,0)</f>
        <v>0</v>
      </c>
      <c r="BF401" s="201">
        <f>IF(N401="znížená",J401,0)</f>
        <v>0</v>
      </c>
      <c r="BG401" s="201">
        <f>IF(N401="zákl. prenesená",J401,0)</f>
        <v>0</v>
      </c>
      <c r="BH401" s="201">
        <f>IF(N401="zníž. prenesená",J401,0)</f>
        <v>0</v>
      </c>
      <c r="BI401" s="201">
        <f>IF(N401="nulová",J401,0)</f>
        <v>0</v>
      </c>
      <c r="BJ401" s="19" t="s">
        <v>91</v>
      </c>
      <c r="BK401" s="202">
        <f>ROUND(I401*H401,3)</f>
        <v>0</v>
      </c>
      <c r="BL401" s="19" t="s">
        <v>211</v>
      </c>
      <c r="BM401" s="200" t="s">
        <v>540</v>
      </c>
    </row>
    <row r="402" s="2" customFormat="1" ht="37.8" customHeight="1">
      <c r="A402" s="38"/>
      <c r="B402" s="188"/>
      <c r="C402" s="189" t="s">
        <v>541</v>
      </c>
      <c r="D402" s="189" t="s">
        <v>207</v>
      </c>
      <c r="E402" s="190" t="s">
        <v>542</v>
      </c>
      <c r="F402" s="191" t="s">
        <v>543</v>
      </c>
      <c r="G402" s="192" t="s">
        <v>313</v>
      </c>
      <c r="H402" s="193">
        <v>17.850999999999999</v>
      </c>
      <c r="I402" s="194"/>
      <c r="J402" s="193">
        <f>ROUND(I402*H402,3)</f>
        <v>0</v>
      </c>
      <c r="K402" s="195"/>
      <c r="L402" s="39"/>
      <c r="M402" s="196" t="s">
        <v>1</v>
      </c>
      <c r="N402" s="197" t="s">
        <v>46</v>
      </c>
      <c r="O402" s="82"/>
      <c r="P402" s="198">
        <f>O402*H402</f>
        <v>0</v>
      </c>
      <c r="Q402" s="198">
        <v>1.0162800000000001</v>
      </c>
      <c r="R402" s="198">
        <f>Q402*H402</f>
        <v>18.141614279999999</v>
      </c>
      <c r="S402" s="198">
        <v>0</v>
      </c>
      <c r="T402" s="199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00" t="s">
        <v>211</v>
      </c>
      <c r="AT402" s="200" t="s">
        <v>207</v>
      </c>
      <c r="AU402" s="200" t="s">
        <v>91</v>
      </c>
      <c r="AY402" s="19" t="s">
        <v>205</v>
      </c>
      <c r="BE402" s="201">
        <f>IF(N402="základná",J402,0)</f>
        <v>0</v>
      </c>
      <c r="BF402" s="201">
        <f>IF(N402="znížená",J402,0)</f>
        <v>0</v>
      </c>
      <c r="BG402" s="201">
        <f>IF(N402="zákl. prenesená",J402,0)</f>
        <v>0</v>
      </c>
      <c r="BH402" s="201">
        <f>IF(N402="zníž. prenesená",J402,0)</f>
        <v>0</v>
      </c>
      <c r="BI402" s="201">
        <f>IF(N402="nulová",J402,0)</f>
        <v>0</v>
      </c>
      <c r="BJ402" s="19" t="s">
        <v>91</v>
      </c>
      <c r="BK402" s="202">
        <f>ROUND(I402*H402,3)</f>
        <v>0</v>
      </c>
      <c r="BL402" s="19" t="s">
        <v>211</v>
      </c>
      <c r="BM402" s="200" t="s">
        <v>544</v>
      </c>
    </row>
    <row r="403" s="14" customFormat="1">
      <c r="A403" s="14"/>
      <c r="B403" s="211"/>
      <c r="C403" s="14"/>
      <c r="D403" s="204" t="s">
        <v>213</v>
      </c>
      <c r="E403" s="212" t="s">
        <v>1</v>
      </c>
      <c r="F403" s="213" t="s">
        <v>545</v>
      </c>
      <c r="G403" s="14"/>
      <c r="H403" s="214">
        <v>7.0289999999999999</v>
      </c>
      <c r="I403" s="215"/>
      <c r="J403" s="14"/>
      <c r="K403" s="14"/>
      <c r="L403" s="211"/>
      <c r="M403" s="216"/>
      <c r="N403" s="217"/>
      <c r="O403" s="217"/>
      <c r="P403" s="217"/>
      <c r="Q403" s="217"/>
      <c r="R403" s="217"/>
      <c r="S403" s="217"/>
      <c r="T403" s="21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12" t="s">
        <v>213</v>
      </c>
      <c r="AU403" s="212" t="s">
        <v>91</v>
      </c>
      <c r="AV403" s="14" t="s">
        <v>91</v>
      </c>
      <c r="AW403" s="14" t="s">
        <v>33</v>
      </c>
      <c r="AX403" s="14" t="s">
        <v>80</v>
      </c>
      <c r="AY403" s="212" t="s">
        <v>205</v>
      </c>
    </row>
    <row r="404" s="14" customFormat="1">
      <c r="A404" s="14"/>
      <c r="B404" s="211"/>
      <c r="C404" s="14"/>
      <c r="D404" s="204" t="s">
        <v>213</v>
      </c>
      <c r="E404" s="212" t="s">
        <v>1</v>
      </c>
      <c r="F404" s="213" t="s">
        <v>546</v>
      </c>
      <c r="G404" s="14"/>
      <c r="H404" s="214">
        <v>0.053999999999999999</v>
      </c>
      <c r="I404" s="215"/>
      <c r="J404" s="14"/>
      <c r="K404" s="14"/>
      <c r="L404" s="211"/>
      <c r="M404" s="216"/>
      <c r="N404" s="217"/>
      <c r="O404" s="217"/>
      <c r="P404" s="217"/>
      <c r="Q404" s="217"/>
      <c r="R404" s="217"/>
      <c r="S404" s="217"/>
      <c r="T404" s="21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12" t="s">
        <v>213</v>
      </c>
      <c r="AU404" s="212" t="s">
        <v>91</v>
      </c>
      <c r="AV404" s="14" t="s">
        <v>91</v>
      </c>
      <c r="AW404" s="14" t="s">
        <v>33</v>
      </c>
      <c r="AX404" s="14" t="s">
        <v>80</v>
      </c>
      <c r="AY404" s="212" t="s">
        <v>205</v>
      </c>
    </row>
    <row r="405" s="14" customFormat="1">
      <c r="A405" s="14"/>
      <c r="B405" s="211"/>
      <c r="C405" s="14"/>
      <c r="D405" s="204" t="s">
        <v>213</v>
      </c>
      <c r="E405" s="212" t="s">
        <v>1</v>
      </c>
      <c r="F405" s="213" t="s">
        <v>547</v>
      </c>
      <c r="G405" s="14"/>
      <c r="H405" s="214">
        <v>0.089999999999999997</v>
      </c>
      <c r="I405" s="215"/>
      <c r="J405" s="14"/>
      <c r="K405" s="14"/>
      <c r="L405" s="211"/>
      <c r="M405" s="216"/>
      <c r="N405" s="217"/>
      <c r="O405" s="217"/>
      <c r="P405" s="217"/>
      <c r="Q405" s="217"/>
      <c r="R405" s="217"/>
      <c r="S405" s="217"/>
      <c r="T405" s="21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12" t="s">
        <v>213</v>
      </c>
      <c r="AU405" s="212" t="s">
        <v>91</v>
      </c>
      <c r="AV405" s="14" t="s">
        <v>91</v>
      </c>
      <c r="AW405" s="14" t="s">
        <v>33</v>
      </c>
      <c r="AX405" s="14" t="s">
        <v>80</v>
      </c>
      <c r="AY405" s="212" t="s">
        <v>205</v>
      </c>
    </row>
    <row r="406" s="14" customFormat="1">
      <c r="A406" s="14"/>
      <c r="B406" s="211"/>
      <c r="C406" s="14"/>
      <c r="D406" s="204" t="s">
        <v>213</v>
      </c>
      <c r="E406" s="212" t="s">
        <v>1</v>
      </c>
      <c r="F406" s="213" t="s">
        <v>548</v>
      </c>
      <c r="G406" s="14"/>
      <c r="H406" s="214">
        <v>5.8200000000000003</v>
      </c>
      <c r="I406" s="215"/>
      <c r="J406" s="14"/>
      <c r="K406" s="14"/>
      <c r="L406" s="211"/>
      <c r="M406" s="216"/>
      <c r="N406" s="217"/>
      <c r="O406" s="217"/>
      <c r="P406" s="217"/>
      <c r="Q406" s="217"/>
      <c r="R406" s="217"/>
      <c r="S406" s="217"/>
      <c r="T406" s="21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12" t="s">
        <v>213</v>
      </c>
      <c r="AU406" s="212" t="s">
        <v>91</v>
      </c>
      <c r="AV406" s="14" t="s">
        <v>91</v>
      </c>
      <c r="AW406" s="14" t="s">
        <v>33</v>
      </c>
      <c r="AX406" s="14" t="s">
        <v>80</v>
      </c>
      <c r="AY406" s="212" t="s">
        <v>205</v>
      </c>
    </row>
    <row r="407" s="14" customFormat="1">
      <c r="A407" s="14"/>
      <c r="B407" s="211"/>
      <c r="C407" s="14"/>
      <c r="D407" s="204" t="s">
        <v>213</v>
      </c>
      <c r="E407" s="212" t="s">
        <v>1</v>
      </c>
      <c r="F407" s="213" t="s">
        <v>549</v>
      </c>
      <c r="G407" s="14"/>
      <c r="H407" s="214">
        <v>0.0070000000000000001</v>
      </c>
      <c r="I407" s="215"/>
      <c r="J407" s="14"/>
      <c r="K407" s="14"/>
      <c r="L407" s="211"/>
      <c r="M407" s="216"/>
      <c r="N407" s="217"/>
      <c r="O407" s="217"/>
      <c r="P407" s="217"/>
      <c r="Q407" s="217"/>
      <c r="R407" s="217"/>
      <c r="S407" s="217"/>
      <c r="T407" s="21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12" t="s">
        <v>213</v>
      </c>
      <c r="AU407" s="212" t="s">
        <v>91</v>
      </c>
      <c r="AV407" s="14" t="s">
        <v>91</v>
      </c>
      <c r="AW407" s="14" t="s">
        <v>33</v>
      </c>
      <c r="AX407" s="14" t="s">
        <v>80</v>
      </c>
      <c r="AY407" s="212" t="s">
        <v>205</v>
      </c>
    </row>
    <row r="408" s="14" customFormat="1">
      <c r="A408" s="14"/>
      <c r="B408" s="211"/>
      <c r="C408" s="14"/>
      <c r="D408" s="204" t="s">
        <v>213</v>
      </c>
      <c r="E408" s="212" t="s">
        <v>1</v>
      </c>
      <c r="F408" s="213" t="s">
        <v>550</v>
      </c>
      <c r="G408" s="14"/>
      <c r="H408" s="214">
        <v>0.121</v>
      </c>
      <c r="I408" s="215"/>
      <c r="J408" s="14"/>
      <c r="K408" s="14"/>
      <c r="L408" s="211"/>
      <c r="M408" s="216"/>
      <c r="N408" s="217"/>
      <c r="O408" s="217"/>
      <c r="P408" s="217"/>
      <c r="Q408" s="217"/>
      <c r="R408" s="217"/>
      <c r="S408" s="217"/>
      <c r="T408" s="21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12" t="s">
        <v>213</v>
      </c>
      <c r="AU408" s="212" t="s">
        <v>91</v>
      </c>
      <c r="AV408" s="14" t="s">
        <v>91</v>
      </c>
      <c r="AW408" s="14" t="s">
        <v>33</v>
      </c>
      <c r="AX408" s="14" t="s">
        <v>80</v>
      </c>
      <c r="AY408" s="212" t="s">
        <v>205</v>
      </c>
    </row>
    <row r="409" s="14" customFormat="1">
      <c r="A409" s="14"/>
      <c r="B409" s="211"/>
      <c r="C409" s="14"/>
      <c r="D409" s="204" t="s">
        <v>213</v>
      </c>
      <c r="E409" s="212" t="s">
        <v>1</v>
      </c>
      <c r="F409" s="213" t="s">
        <v>551</v>
      </c>
      <c r="G409" s="14"/>
      <c r="H409" s="214">
        <v>4.5919999999999996</v>
      </c>
      <c r="I409" s="215"/>
      <c r="J409" s="14"/>
      <c r="K409" s="14"/>
      <c r="L409" s="211"/>
      <c r="M409" s="216"/>
      <c r="N409" s="217"/>
      <c r="O409" s="217"/>
      <c r="P409" s="217"/>
      <c r="Q409" s="217"/>
      <c r="R409" s="217"/>
      <c r="S409" s="217"/>
      <c r="T409" s="21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12" t="s">
        <v>213</v>
      </c>
      <c r="AU409" s="212" t="s">
        <v>91</v>
      </c>
      <c r="AV409" s="14" t="s">
        <v>91</v>
      </c>
      <c r="AW409" s="14" t="s">
        <v>33</v>
      </c>
      <c r="AX409" s="14" t="s">
        <v>80</v>
      </c>
      <c r="AY409" s="212" t="s">
        <v>205</v>
      </c>
    </row>
    <row r="410" s="14" customFormat="1">
      <c r="A410" s="14"/>
      <c r="B410" s="211"/>
      <c r="C410" s="14"/>
      <c r="D410" s="204" t="s">
        <v>213</v>
      </c>
      <c r="E410" s="212" t="s">
        <v>1</v>
      </c>
      <c r="F410" s="213" t="s">
        <v>549</v>
      </c>
      <c r="G410" s="14"/>
      <c r="H410" s="214">
        <v>0.0070000000000000001</v>
      </c>
      <c r="I410" s="215"/>
      <c r="J410" s="14"/>
      <c r="K410" s="14"/>
      <c r="L410" s="211"/>
      <c r="M410" s="216"/>
      <c r="N410" s="217"/>
      <c r="O410" s="217"/>
      <c r="P410" s="217"/>
      <c r="Q410" s="217"/>
      <c r="R410" s="217"/>
      <c r="S410" s="217"/>
      <c r="T410" s="21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12" t="s">
        <v>213</v>
      </c>
      <c r="AU410" s="212" t="s">
        <v>91</v>
      </c>
      <c r="AV410" s="14" t="s">
        <v>91</v>
      </c>
      <c r="AW410" s="14" t="s">
        <v>33</v>
      </c>
      <c r="AX410" s="14" t="s">
        <v>80</v>
      </c>
      <c r="AY410" s="212" t="s">
        <v>205</v>
      </c>
    </row>
    <row r="411" s="14" customFormat="1">
      <c r="A411" s="14"/>
      <c r="B411" s="211"/>
      <c r="C411" s="14"/>
      <c r="D411" s="204" t="s">
        <v>213</v>
      </c>
      <c r="E411" s="212" t="s">
        <v>1</v>
      </c>
      <c r="F411" s="213" t="s">
        <v>552</v>
      </c>
      <c r="G411" s="14"/>
      <c r="H411" s="214">
        <v>0.13100000000000001</v>
      </c>
      <c r="I411" s="215"/>
      <c r="J411" s="14"/>
      <c r="K411" s="14"/>
      <c r="L411" s="211"/>
      <c r="M411" s="216"/>
      <c r="N411" s="217"/>
      <c r="O411" s="217"/>
      <c r="P411" s="217"/>
      <c r="Q411" s="217"/>
      <c r="R411" s="217"/>
      <c r="S411" s="217"/>
      <c r="T411" s="21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12" t="s">
        <v>213</v>
      </c>
      <c r="AU411" s="212" t="s">
        <v>91</v>
      </c>
      <c r="AV411" s="14" t="s">
        <v>91</v>
      </c>
      <c r="AW411" s="14" t="s">
        <v>33</v>
      </c>
      <c r="AX411" s="14" t="s">
        <v>80</v>
      </c>
      <c r="AY411" s="212" t="s">
        <v>205</v>
      </c>
    </row>
    <row r="412" s="15" customFormat="1">
      <c r="A412" s="15"/>
      <c r="B412" s="219"/>
      <c r="C412" s="15"/>
      <c r="D412" s="204" t="s">
        <v>213</v>
      </c>
      <c r="E412" s="220" t="s">
        <v>1</v>
      </c>
      <c r="F412" s="221" t="s">
        <v>216</v>
      </c>
      <c r="G412" s="15"/>
      <c r="H412" s="222">
        <v>17.851000000000003</v>
      </c>
      <c r="I412" s="223"/>
      <c r="J412" s="15"/>
      <c r="K412" s="15"/>
      <c r="L412" s="219"/>
      <c r="M412" s="224"/>
      <c r="N412" s="225"/>
      <c r="O412" s="225"/>
      <c r="P412" s="225"/>
      <c r="Q412" s="225"/>
      <c r="R412" s="225"/>
      <c r="S412" s="225"/>
      <c r="T412" s="226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20" t="s">
        <v>213</v>
      </c>
      <c r="AU412" s="220" t="s">
        <v>91</v>
      </c>
      <c r="AV412" s="15" t="s">
        <v>211</v>
      </c>
      <c r="AW412" s="15" t="s">
        <v>33</v>
      </c>
      <c r="AX412" s="15" t="s">
        <v>87</v>
      </c>
      <c r="AY412" s="220" t="s">
        <v>205</v>
      </c>
    </row>
    <row r="413" s="2" customFormat="1" ht="33" customHeight="1">
      <c r="A413" s="38"/>
      <c r="B413" s="188"/>
      <c r="C413" s="189" t="s">
        <v>553</v>
      </c>
      <c r="D413" s="189" t="s">
        <v>207</v>
      </c>
      <c r="E413" s="190" t="s">
        <v>554</v>
      </c>
      <c r="F413" s="191" t="s">
        <v>555</v>
      </c>
      <c r="G413" s="192" t="s">
        <v>348</v>
      </c>
      <c r="H413" s="193">
        <v>14</v>
      </c>
      <c r="I413" s="194"/>
      <c r="J413" s="193">
        <f>ROUND(I413*H413,3)</f>
        <v>0</v>
      </c>
      <c r="K413" s="195"/>
      <c r="L413" s="39"/>
      <c r="M413" s="196" t="s">
        <v>1</v>
      </c>
      <c r="N413" s="197" t="s">
        <v>46</v>
      </c>
      <c r="O413" s="82"/>
      <c r="P413" s="198">
        <f>O413*H413</f>
        <v>0</v>
      </c>
      <c r="Q413" s="198">
        <v>0.014</v>
      </c>
      <c r="R413" s="198">
        <f>Q413*H413</f>
        <v>0.19600000000000001</v>
      </c>
      <c r="S413" s="198">
        <v>0</v>
      </c>
      <c r="T413" s="199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00" t="s">
        <v>211</v>
      </c>
      <c r="AT413" s="200" t="s">
        <v>207</v>
      </c>
      <c r="AU413" s="200" t="s">
        <v>91</v>
      </c>
      <c r="AY413" s="19" t="s">
        <v>205</v>
      </c>
      <c r="BE413" s="201">
        <f>IF(N413="základná",J413,0)</f>
        <v>0</v>
      </c>
      <c r="BF413" s="201">
        <f>IF(N413="znížená",J413,0)</f>
        <v>0</v>
      </c>
      <c r="BG413" s="201">
        <f>IF(N413="zákl. prenesená",J413,0)</f>
        <v>0</v>
      </c>
      <c r="BH413" s="201">
        <f>IF(N413="zníž. prenesená",J413,0)</f>
        <v>0</v>
      </c>
      <c r="BI413" s="201">
        <f>IF(N413="nulová",J413,0)</f>
        <v>0</v>
      </c>
      <c r="BJ413" s="19" t="s">
        <v>91</v>
      </c>
      <c r="BK413" s="202">
        <f>ROUND(I413*H413,3)</f>
        <v>0</v>
      </c>
      <c r="BL413" s="19" t="s">
        <v>211</v>
      </c>
      <c r="BM413" s="200" t="s">
        <v>556</v>
      </c>
    </row>
    <row r="414" s="13" customFormat="1">
      <c r="A414" s="13"/>
      <c r="B414" s="203"/>
      <c r="C414" s="13"/>
      <c r="D414" s="204" t="s">
        <v>213</v>
      </c>
      <c r="E414" s="205" t="s">
        <v>1</v>
      </c>
      <c r="F414" s="206" t="s">
        <v>372</v>
      </c>
      <c r="G414" s="13"/>
      <c r="H414" s="205" t="s">
        <v>1</v>
      </c>
      <c r="I414" s="207"/>
      <c r="J414" s="13"/>
      <c r="K414" s="13"/>
      <c r="L414" s="203"/>
      <c r="M414" s="208"/>
      <c r="N414" s="209"/>
      <c r="O414" s="209"/>
      <c r="P414" s="209"/>
      <c r="Q414" s="209"/>
      <c r="R414" s="209"/>
      <c r="S414" s="209"/>
      <c r="T414" s="21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5" t="s">
        <v>213</v>
      </c>
      <c r="AU414" s="205" t="s">
        <v>91</v>
      </c>
      <c r="AV414" s="13" t="s">
        <v>87</v>
      </c>
      <c r="AW414" s="13" t="s">
        <v>33</v>
      </c>
      <c r="AX414" s="13" t="s">
        <v>80</v>
      </c>
      <c r="AY414" s="205" t="s">
        <v>205</v>
      </c>
    </row>
    <row r="415" s="14" customFormat="1">
      <c r="A415" s="14"/>
      <c r="B415" s="211"/>
      <c r="C415" s="14"/>
      <c r="D415" s="204" t="s">
        <v>213</v>
      </c>
      <c r="E415" s="212" t="s">
        <v>1</v>
      </c>
      <c r="F415" s="213" t="s">
        <v>557</v>
      </c>
      <c r="G415" s="14"/>
      <c r="H415" s="214">
        <v>4</v>
      </c>
      <c r="I415" s="215"/>
      <c r="J415" s="14"/>
      <c r="K415" s="14"/>
      <c r="L415" s="211"/>
      <c r="M415" s="216"/>
      <c r="N415" s="217"/>
      <c r="O415" s="217"/>
      <c r="P415" s="217"/>
      <c r="Q415" s="217"/>
      <c r="R415" s="217"/>
      <c r="S415" s="217"/>
      <c r="T415" s="21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12" t="s">
        <v>213</v>
      </c>
      <c r="AU415" s="212" t="s">
        <v>91</v>
      </c>
      <c r="AV415" s="14" t="s">
        <v>91</v>
      </c>
      <c r="AW415" s="14" t="s">
        <v>33</v>
      </c>
      <c r="AX415" s="14" t="s">
        <v>80</v>
      </c>
      <c r="AY415" s="212" t="s">
        <v>205</v>
      </c>
    </row>
    <row r="416" s="14" customFormat="1">
      <c r="A416" s="14"/>
      <c r="B416" s="211"/>
      <c r="C416" s="14"/>
      <c r="D416" s="204" t="s">
        <v>213</v>
      </c>
      <c r="E416" s="212" t="s">
        <v>1</v>
      </c>
      <c r="F416" s="213" t="s">
        <v>558</v>
      </c>
      <c r="G416" s="14"/>
      <c r="H416" s="214">
        <v>3</v>
      </c>
      <c r="I416" s="215"/>
      <c r="J416" s="14"/>
      <c r="K416" s="14"/>
      <c r="L416" s="211"/>
      <c r="M416" s="216"/>
      <c r="N416" s="217"/>
      <c r="O416" s="217"/>
      <c r="P416" s="217"/>
      <c r="Q416" s="217"/>
      <c r="R416" s="217"/>
      <c r="S416" s="217"/>
      <c r="T416" s="21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12" t="s">
        <v>213</v>
      </c>
      <c r="AU416" s="212" t="s">
        <v>91</v>
      </c>
      <c r="AV416" s="14" t="s">
        <v>91</v>
      </c>
      <c r="AW416" s="14" t="s">
        <v>33</v>
      </c>
      <c r="AX416" s="14" t="s">
        <v>80</v>
      </c>
      <c r="AY416" s="212" t="s">
        <v>205</v>
      </c>
    </row>
    <row r="417" s="13" customFormat="1">
      <c r="A417" s="13"/>
      <c r="B417" s="203"/>
      <c r="C417" s="13"/>
      <c r="D417" s="204" t="s">
        <v>213</v>
      </c>
      <c r="E417" s="205" t="s">
        <v>1</v>
      </c>
      <c r="F417" s="206" t="s">
        <v>374</v>
      </c>
      <c r="G417" s="13"/>
      <c r="H417" s="205" t="s">
        <v>1</v>
      </c>
      <c r="I417" s="207"/>
      <c r="J417" s="13"/>
      <c r="K417" s="13"/>
      <c r="L417" s="203"/>
      <c r="M417" s="208"/>
      <c r="N417" s="209"/>
      <c r="O417" s="209"/>
      <c r="P417" s="209"/>
      <c r="Q417" s="209"/>
      <c r="R417" s="209"/>
      <c r="S417" s="209"/>
      <c r="T417" s="21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5" t="s">
        <v>213</v>
      </c>
      <c r="AU417" s="205" t="s">
        <v>91</v>
      </c>
      <c r="AV417" s="13" t="s">
        <v>87</v>
      </c>
      <c r="AW417" s="13" t="s">
        <v>33</v>
      </c>
      <c r="AX417" s="13" t="s">
        <v>80</v>
      </c>
      <c r="AY417" s="205" t="s">
        <v>205</v>
      </c>
    </row>
    <row r="418" s="14" customFormat="1">
      <c r="A418" s="14"/>
      <c r="B418" s="211"/>
      <c r="C418" s="14"/>
      <c r="D418" s="204" t="s">
        <v>213</v>
      </c>
      <c r="E418" s="212" t="s">
        <v>1</v>
      </c>
      <c r="F418" s="213" t="s">
        <v>557</v>
      </c>
      <c r="G418" s="14"/>
      <c r="H418" s="214">
        <v>4</v>
      </c>
      <c r="I418" s="215"/>
      <c r="J418" s="14"/>
      <c r="K418" s="14"/>
      <c r="L418" s="211"/>
      <c r="M418" s="216"/>
      <c r="N418" s="217"/>
      <c r="O418" s="217"/>
      <c r="P418" s="217"/>
      <c r="Q418" s="217"/>
      <c r="R418" s="217"/>
      <c r="S418" s="217"/>
      <c r="T418" s="21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12" t="s">
        <v>213</v>
      </c>
      <c r="AU418" s="212" t="s">
        <v>91</v>
      </c>
      <c r="AV418" s="14" t="s">
        <v>91</v>
      </c>
      <c r="AW418" s="14" t="s">
        <v>33</v>
      </c>
      <c r="AX418" s="14" t="s">
        <v>80</v>
      </c>
      <c r="AY418" s="212" t="s">
        <v>205</v>
      </c>
    </row>
    <row r="419" s="14" customFormat="1">
      <c r="A419" s="14"/>
      <c r="B419" s="211"/>
      <c r="C419" s="14"/>
      <c r="D419" s="204" t="s">
        <v>213</v>
      </c>
      <c r="E419" s="212" t="s">
        <v>1</v>
      </c>
      <c r="F419" s="213" t="s">
        <v>558</v>
      </c>
      <c r="G419" s="14"/>
      <c r="H419" s="214">
        <v>3</v>
      </c>
      <c r="I419" s="215"/>
      <c r="J419" s="14"/>
      <c r="K419" s="14"/>
      <c r="L419" s="211"/>
      <c r="M419" s="216"/>
      <c r="N419" s="217"/>
      <c r="O419" s="217"/>
      <c r="P419" s="217"/>
      <c r="Q419" s="217"/>
      <c r="R419" s="217"/>
      <c r="S419" s="217"/>
      <c r="T419" s="21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12" t="s">
        <v>213</v>
      </c>
      <c r="AU419" s="212" t="s">
        <v>91</v>
      </c>
      <c r="AV419" s="14" t="s">
        <v>91</v>
      </c>
      <c r="AW419" s="14" t="s">
        <v>33</v>
      </c>
      <c r="AX419" s="14" t="s">
        <v>80</v>
      </c>
      <c r="AY419" s="212" t="s">
        <v>205</v>
      </c>
    </row>
    <row r="420" s="15" customFormat="1">
      <c r="A420" s="15"/>
      <c r="B420" s="219"/>
      <c r="C420" s="15"/>
      <c r="D420" s="204" t="s">
        <v>213</v>
      </c>
      <c r="E420" s="220" t="s">
        <v>1</v>
      </c>
      <c r="F420" s="221" t="s">
        <v>216</v>
      </c>
      <c r="G420" s="15"/>
      <c r="H420" s="222">
        <v>14</v>
      </c>
      <c r="I420" s="223"/>
      <c r="J420" s="15"/>
      <c r="K420" s="15"/>
      <c r="L420" s="219"/>
      <c r="M420" s="224"/>
      <c r="N420" s="225"/>
      <c r="O420" s="225"/>
      <c r="P420" s="225"/>
      <c r="Q420" s="225"/>
      <c r="R420" s="225"/>
      <c r="S420" s="225"/>
      <c r="T420" s="22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20" t="s">
        <v>213</v>
      </c>
      <c r="AU420" s="220" t="s">
        <v>91</v>
      </c>
      <c r="AV420" s="15" t="s">
        <v>211</v>
      </c>
      <c r="AW420" s="15" t="s">
        <v>33</v>
      </c>
      <c r="AX420" s="15" t="s">
        <v>87</v>
      </c>
      <c r="AY420" s="220" t="s">
        <v>205</v>
      </c>
    </row>
    <row r="421" s="2" customFormat="1" ht="24.15" customHeight="1">
      <c r="A421" s="38"/>
      <c r="B421" s="188"/>
      <c r="C421" s="189" t="s">
        <v>559</v>
      </c>
      <c r="D421" s="189" t="s">
        <v>207</v>
      </c>
      <c r="E421" s="190" t="s">
        <v>560</v>
      </c>
      <c r="F421" s="191" t="s">
        <v>561</v>
      </c>
      <c r="G421" s="192" t="s">
        <v>348</v>
      </c>
      <c r="H421" s="193">
        <v>2</v>
      </c>
      <c r="I421" s="194"/>
      <c r="J421" s="193">
        <f>ROUND(I421*H421,3)</f>
        <v>0</v>
      </c>
      <c r="K421" s="195"/>
      <c r="L421" s="39"/>
      <c r="M421" s="196" t="s">
        <v>1</v>
      </c>
      <c r="N421" s="197" t="s">
        <v>46</v>
      </c>
      <c r="O421" s="82"/>
      <c r="P421" s="198">
        <f>O421*H421</f>
        <v>0</v>
      </c>
      <c r="Q421" s="198">
        <v>0.0030000000000000001</v>
      </c>
      <c r="R421" s="198">
        <f>Q421*H421</f>
        <v>0.0060000000000000001</v>
      </c>
      <c r="S421" s="198">
        <v>0</v>
      </c>
      <c r="T421" s="199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00" t="s">
        <v>211</v>
      </c>
      <c r="AT421" s="200" t="s">
        <v>207</v>
      </c>
      <c r="AU421" s="200" t="s">
        <v>91</v>
      </c>
      <c r="AY421" s="19" t="s">
        <v>205</v>
      </c>
      <c r="BE421" s="201">
        <f>IF(N421="základná",J421,0)</f>
        <v>0</v>
      </c>
      <c r="BF421" s="201">
        <f>IF(N421="znížená",J421,0)</f>
        <v>0</v>
      </c>
      <c r="BG421" s="201">
        <f>IF(N421="zákl. prenesená",J421,0)</f>
        <v>0</v>
      </c>
      <c r="BH421" s="201">
        <f>IF(N421="zníž. prenesená",J421,0)</f>
        <v>0</v>
      </c>
      <c r="BI421" s="201">
        <f>IF(N421="nulová",J421,0)</f>
        <v>0</v>
      </c>
      <c r="BJ421" s="19" t="s">
        <v>91</v>
      </c>
      <c r="BK421" s="202">
        <f>ROUND(I421*H421,3)</f>
        <v>0</v>
      </c>
      <c r="BL421" s="19" t="s">
        <v>211</v>
      </c>
      <c r="BM421" s="200" t="s">
        <v>562</v>
      </c>
    </row>
    <row r="422" s="13" customFormat="1">
      <c r="A422" s="13"/>
      <c r="B422" s="203"/>
      <c r="C422" s="13"/>
      <c r="D422" s="204" t="s">
        <v>213</v>
      </c>
      <c r="E422" s="205" t="s">
        <v>1</v>
      </c>
      <c r="F422" s="206" t="s">
        <v>372</v>
      </c>
      <c r="G422" s="13"/>
      <c r="H422" s="205" t="s">
        <v>1</v>
      </c>
      <c r="I422" s="207"/>
      <c r="J422" s="13"/>
      <c r="K422" s="13"/>
      <c r="L422" s="203"/>
      <c r="M422" s="208"/>
      <c r="N422" s="209"/>
      <c r="O422" s="209"/>
      <c r="P422" s="209"/>
      <c r="Q422" s="209"/>
      <c r="R422" s="209"/>
      <c r="S422" s="209"/>
      <c r="T422" s="21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5" t="s">
        <v>213</v>
      </c>
      <c r="AU422" s="205" t="s">
        <v>91</v>
      </c>
      <c r="AV422" s="13" t="s">
        <v>87</v>
      </c>
      <c r="AW422" s="13" t="s">
        <v>33</v>
      </c>
      <c r="AX422" s="13" t="s">
        <v>80</v>
      </c>
      <c r="AY422" s="205" t="s">
        <v>205</v>
      </c>
    </row>
    <row r="423" s="14" customFormat="1">
      <c r="A423" s="14"/>
      <c r="B423" s="211"/>
      <c r="C423" s="14"/>
      <c r="D423" s="204" t="s">
        <v>213</v>
      </c>
      <c r="E423" s="212" t="s">
        <v>1</v>
      </c>
      <c r="F423" s="213" t="s">
        <v>563</v>
      </c>
      <c r="G423" s="14"/>
      <c r="H423" s="214">
        <v>1</v>
      </c>
      <c r="I423" s="215"/>
      <c r="J423" s="14"/>
      <c r="K423" s="14"/>
      <c r="L423" s="211"/>
      <c r="M423" s="216"/>
      <c r="N423" s="217"/>
      <c r="O423" s="217"/>
      <c r="P423" s="217"/>
      <c r="Q423" s="217"/>
      <c r="R423" s="217"/>
      <c r="S423" s="217"/>
      <c r="T423" s="21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12" t="s">
        <v>213</v>
      </c>
      <c r="AU423" s="212" t="s">
        <v>91</v>
      </c>
      <c r="AV423" s="14" t="s">
        <v>91</v>
      </c>
      <c r="AW423" s="14" t="s">
        <v>33</v>
      </c>
      <c r="AX423" s="14" t="s">
        <v>80</v>
      </c>
      <c r="AY423" s="212" t="s">
        <v>205</v>
      </c>
    </row>
    <row r="424" s="13" customFormat="1">
      <c r="A424" s="13"/>
      <c r="B424" s="203"/>
      <c r="C424" s="13"/>
      <c r="D424" s="204" t="s">
        <v>213</v>
      </c>
      <c r="E424" s="205" t="s">
        <v>1</v>
      </c>
      <c r="F424" s="206" t="s">
        <v>374</v>
      </c>
      <c r="G424" s="13"/>
      <c r="H424" s="205" t="s">
        <v>1</v>
      </c>
      <c r="I424" s="207"/>
      <c r="J424" s="13"/>
      <c r="K424" s="13"/>
      <c r="L424" s="203"/>
      <c r="M424" s="208"/>
      <c r="N424" s="209"/>
      <c r="O424" s="209"/>
      <c r="P424" s="209"/>
      <c r="Q424" s="209"/>
      <c r="R424" s="209"/>
      <c r="S424" s="209"/>
      <c r="T424" s="21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05" t="s">
        <v>213</v>
      </c>
      <c r="AU424" s="205" t="s">
        <v>91</v>
      </c>
      <c r="AV424" s="13" t="s">
        <v>87</v>
      </c>
      <c r="AW424" s="13" t="s">
        <v>33</v>
      </c>
      <c r="AX424" s="13" t="s">
        <v>80</v>
      </c>
      <c r="AY424" s="205" t="s">
        <v>205</v>
      </c>
    </row>
    <row r="425" s="14" customFormat="1">
      <c r="A425" s="14"/>
      <c r="B425" s="211"/>
      <c r="C425" s="14"/>
      <c r="D425" s="204" t="s">
        <v>213</v>
      </c>
      <c r="E425" s="212" t="s">
        <v>1</v>
      </c>
      <c r="F425" s="213" t="s">
        <v>563</v>
      </c>
      <c r="G425" s="14"/>
      <c r="H425" s="214">
        <v>1</v>
      </c>
      <c r="I425" s="215"/>
      <c r="J425" s="14"/>
      <c r="K425" s="14"/>
      <c r="L425" s="211"/>
      <c r="M425" s="216"/>
      <c r="N425" s="217"/>
      <c r="O425" s="217"/>
      <c r="P425" s="217"/>
      <c r="Q425" s="217"/>
      <c r="R425" s="217"/>
      <c r="S425" s="217"/>
      <c r="T425" s="21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12" t="s">
        <v>213</v>
      </c>
      <c r="AU425" s="212" t="s">
        <v>91</v>
      </c>
      <c r="AV425" s="14" t="s">
        <v>91</v>
      </c>
      <c r="AW425" s="14" t="s">
        <v>33</v>
      </c>
      <c r="AX425" s="14" t="s">
        <v>80</v>
      </c>
      <c r="AY425" s="212" t="s">
        <v>205</v>
      </c>
    </row>
    <row r="426" s="15" customFormat="1">
      <c r="A426" s="15"/>
      <c r="B426" s="219"/>
      <c r="C426" s="15"/>
      <c r="D426" s="204" t="s">
        <v>213</v>
      </c>
      <c r="E426" s="220" t="s">
        <v>1</v>
      </c>
      <c r="F426" s="221" t="s">
        <v>216</v>
      </c>
      <c r="G426" s="15"/>
      <c r="H426" s="222">
        <v>2</v>
      </c>
      <c r="I426" s="223"/>
      <c r="J426" s="15"/>
      <c r="K426" s="15"/>
      <c r="L426" s="219"/>
      <c r="M426" s="224"/>
      <c r="N426" s="225"/>
      <c r="O426" s="225"/>
      <c r="P426" s="225"/>
      <c r="Q426" s="225"/>
      <c r="R426" s="225"/>
      <c r="S426" s="225"/>
      <c r="T426" s="226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20" t="s">
        <v>213</v>
      </c>
      <c r="AU426" s="220" t="s">
        <v>91</v>
      </c>
      <c r="AV426" s="15" t="s">
        <v>211</v>
      </c>
      <c r="AW426" s="15" t="s">
        <v>33</v>
      </c>
      <c r="AX426" s="15" t="s">
        <v>87</v>
      </c>
      <c r="AY426" s="220" t="s">
        <v>205</v>
      </c>
    </row>
    <row r="427" s="2" customFormat="1" ht="16.5" customHeight="1">
      <c r="A427" s="38"/>
      <c r="B427" s="188"/>
      <c r="C427" s="189" t="s">
        <v>564</v>
      </c>
      <c r="D427" s="189" t="s">
        <v>207</v>
      </c>
      <c r="E427" s="190" t="s">
        <v>565</v>
      </c>
      <c r="F427" s="191" t="s">
        <v>566</v>
      </c>
      <c r="G427" s="192" t="s">
        <v>265</v>
      </c>
      <c r="H427" s="193">
        <v>26.971</v>
      </c>
      <c r="I427" s="194"/>
      <c r="J427" s="193">
        <f>ROUND(I427*H427,3)</f>
        <v>0</v>
      </c>
      <c r="K427" s="195"/>
      <c r="L427" s="39"/>
      <c r="M427" s="196" t="s">
        <v>1</v>
      </c>
      <c r="N427" s="197" t="s">
        <v>46</v>
      </c>
      <c r="O427" s="82"/>
      <c r="P427" s="198">
        <f>O427*H427</f>
        <v>0</v>
      </c>
      <c r="Q427" s="198">
        <v>0.00109</v>
      </c>
      <c r="R427" s="198">
        <f>Q427*H427</f>
        <v>0.02939839</v>
      </c>
      <c r="S427" s="198">
        <v>0</v>
      </c>
      <c r="T427" s="199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00" t="s">
        <v>211</v>
      </c>
      <c r="AT427" s="200" t="s">
        <v>207</v>
      </c>
      <c r="AU427" s="200" t="s">
        <v>91</v>
      </c>
      <c r="AY427" s="19" t="s">
        <v>205</v>
      </c>
      <c r="BE427" s="201">
        <f>IF(N427="základná",J427,0)</f>
        <v>0</v>
      </c>
      <c r="BF427" s="201">
        <f>IF(N427="znížená",J427,0)</f>
        <v>0</v>
      </c>
      <c r="BG427" s="201">
        <f>IF(N427="zákl. prenesená",J427,0)</f>
        <v>0</v>
      </c>
      <c r="BH427" s="201">
        <f>IF(N427="zníž. prenesená",J427,0)</f>
        <v>0</v>
      </c>
      <c r="BI427" s="201">
        <f>IF(N427="nulová",J427,0)</f>
        <v>0</v>
      </c>
      <c r="BJ427" s="19" t="s">
        <v>91</v>
      </c>
      <c r="BK427" s="202">
        <f>ROUND(I427*H427,3)</f>
        <v>0</v>
      </c>
      <c r="BL427" s="19" t="s">
        <v>211</v>
      </c>
      <c r="BM427" s="200" t="s">
        <v>567</v>
      </c>
    </row>
    <row r="428" s="13" customFormat="1">
      <c r="A428" s="13"/>
      <c r="B428" s="203"/>
      <c r="C428" s="13"/>
      <c r="D428" s="204" t="s">
        <v>213</v>
      </c>
      <c r="E428" s="205" t="s">
        <v>1</v>
      </c>
      <c r="F428" s="206" t="s">
        <v>504</v>
      </c>
      <c r="G428" s="13"/>
      <c r="H428" s="205" t="s">
        <v>1</v>
      </c>
      <c r="I428" s="207"/>
      <c r="J428" s="13"/>
      <c r="K428" s="13"/>
      <c r="L428" s="203"/>
      <c r="M428" s="208"/>
      <c r="N428" s="209"/>
      <c r="O428" s="209"/>
      <c r="P428" s="209"/>
      <c r="Q428" s="209"/>
      <c r="R428" s="209"/>
      <c r="S428" s="209"/>
      <c r="T428" s="21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5" t="s">
        <v>213</v>
      </c>
      <c r="AU428" s="205" t="s">
        <v>91</v>
      </c>
      <c r="AV428" s="13" t="s">
        <v>87</v>
      </c>
      <c r="AW428" s="13" t="s">
        <v>33</v>
      </c>
      <c r="AX428" s="13" t="s">
        <v>80</v>
      </c>
      <c r="AY428" s="205" t="s">
        <v>205</v>
      </c>
    </row>
    <row r="429" s="14" customFormat="1">
      <c r="A429" s="14"/>
      <c r="B429" s="211"/>
      <c r="C429" s="14"/>
      <c r="D429" s="204" t="s">
        <v>213</v>
      </c>
      <c r="E429" s="212" t="s">
        <v>1</v>
      </c>
      <c r="F429" s="213" t="s">
        <v>568</v>
      </c>
      <c r="G429" s="14"/>
      <c r="H429" s="214">
        <v>16.574999999999999</v>
      </c>
      <c r="I429" s="215"/>
      <c r="J429" s="14"/>
      <c r="K429" s="14"/>
      <c r="L429" s="211"/>
      <c r="M429" s="216"/>
      <c r="N429" s="217"/>
      <c r="O429" s="217"/>
      <c r="P429" s="217"/>
      <c r="Q429" s="217"/>
      <c r="R429" s="217"/>
      <c r="S429" s="217"/>
      <c r="T429" s="21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12" t="s">
        <v>213</v>
      </c>
      <c r="AU429" s="212" t="s">
        <v>91</v>
      </c>
      <c r="AV429" s="14" t="s">
        <v>91</v>
      </c>
      <c r="AW429" s="14" t="s">
        <v>33</v>
      </c>
      <c r="AX429" s="14" t="s">
        <v>80</v>
      </c>
      <c r="AY429" s="212" t="s">
        <v>205</v>
      </c>
    </row>
    <row r="430" s="13" customFormat="1">
      <c r="A430" s="13"/>
      <c r="B430" s="203"/>
      <c r="C430" s="13"/>
      <c r="D430" s="204" t="s">
        <v>213</v>
      </c>
      <c r="E430" s="205" t="s">
        <v>1</v>
      </c>
      <c r="F430" s="206" t="s">
        <v>372</v>
      </c>
      <c r="G430" s="13"/>
      <c r="H430" s="205" t="s">
        <v>1</v>
      </c>
      <c r="I430" s="207"/>
      <c r="J430" s="13"/>
      <c r="K430" s="13"/>
      <c r="L430" s="203"/>
      <c r="M430" s="208"/>
      <c r="N430" s="209"/>
      <c r="O430" s="209"/>
      <c r="P430" s="209"/>
      <c r="Q430" s="209"/>
      <c r="R430" s="209"/>
      <c r="S430" s="209"/>
      <c r="T430" s="21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5" t="s">
        <v>213</v>
      </c>
      <c r="AU430" s="205" t="s">
        <v>91</v>
      </c>
      <c r="AV430" s="13" t="s">
        <v>87</v>
      </c>
      <c r="AW430" s="13" t="s">
        <v>33</v>
      </c>
      <c r="AX430" s="13" t="s">
        <v>80</v>
      </c>
      <c r="AY430" s="205" t="s">
        <v>205</v>
      </c>
    </row>
    <row r="431" s="14" customFormat="1">
      <c r="A431" s="14"/>
      <c r="B431" s="211"/>
      <c r="C431" s="14"/>
      <c r="D431" s="204" t="s">
        <v>213</v>
      </c>
      <c r="E431" s="212" t="s">
        <v>1</v>
      </c>
      <c r="F431" s="213" t="s">
        <v>569</v>
      </c>
      <c r="G431" s="14"/>
      <c r="H431" s="214">
        <v>5.1980000000000004</v>
      </c>
      <c r="I431" s="215"/>
      <c r="J431" s="14"/>
      <c r="K431" s="14"/>
      <c r="L431" s="211"/>
      <c r="M431" s="216"/>
      <c r="N431" s="217"/>
      <c r="O431" s="217"/>
      <c r="P431" s="217"/>
      <c r="Q431" s="217"/>
      <c r="R431" s="217"/>
      <c r="S431" s="217"/>
      <c r="T431" s="21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12" t="s">
        <v>213</v>
      </c>
      <c r="AU431" s="212" t="s">
        <v>91</v>
      </c>
      <c r="AV431" s="14" t="s">
        <v>91</v>
      </c>
      <c r="AW431" s="14" t="s">
        <v>33</v>
      </c>
      <c r="AX431" s="14" t="s">
        <v>80</v>
      </c>
      <c r="AY431" s="212" t="s">
        <v>205</v>
      </c>
    </row>
    <row r="432" s="13" customFormat="1">
      <c r="A432" s="13"/>
      <c r="B432" s="203"/>
      <c r="C432" s="13"/>
      <c r="D432" s="204" t="s">
        <v>213</v>
      </c>
      <c r="E432" s="205" t="s">
        <v>1</v>
      </c>
      <c r="F432" s="206" t="s">
        <v>374</v>
      </c>
      <c r="G432" s="13"/>
      <c r="H432" s="205" t="s">
        <v>1</v>
      </c>
      <c r="I432" s="207"/>
      <c r="J432" s="13"/>
      <c r="K432" s="13"/>
      <c r="L432" s="203"/>
      <c r="M432" s="208"/>
      <c r="N432" s="209"/>
      <c r="O432" s="209"/>
      <c r="P432" s="209"/>
      <c r="Q432" s="209"/>
      <c r="R432" s="209"/>
      <c r="S432" s="209"/>
      <c r="T432" s="21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5" t="s">
        <v>213</v>
      </c>
      <c r="AU432" s="205" t="s">
        <v>91</v>
      </c>
      <c r="AV432" s="13" t="s">
        <v>87</v>
      </c>
      <c r="AW432" s="13" t="s">
        <v>33</v>
      </c>
      <c r="AX432" s="13" t="s">
        <v>80</v>
      </c>
      <c r="AY432" s="205" t="s">
        <v>205</v>
      </c>
    </row>
    <row r="433" s="14" customFormat="1">
      <c r="A433" s="14"/>
      <c r="B433" s="211"/>
      <c r="C433" s="14"/>
      <c r="D433" s="204" t="s">
        <v>213</v>
      </c>
      <c r="E433" s="212" t="s">
        <v>1</v>
      </c>
      <c r="F433" s="213" t="s">
        <v>569</v>
      </c>
      <c r="G433" s="14"/>
      <c r="H433" s="214">
        <v>5.1980000000000004</v>
      </c>
      <c r="I433" s="215"/>
      <c r="J433" s="14"/>
      <c r="K433" s="14"/>
      <c r="L433" s="211"/>
      <c r="M433" s="216"/>
      <c r="N433" s="217"/>
      <c r="O433" s="217"/>
      <c r="P433" s="217"/>
      <c r="Q433" s="217"/>
      <c r="R433" s="217"/>
      <c r="S433" s="217"/>
      <c r="T433" s="21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12" t="s">
        <v>213</v>
      </c>
      <c r="AU433" s="212" t="s">
        <v>91</v>
      </c>
      <c r="AV433" s="14" t="s">
        <v>91</v>
      </c>
      <c r="AW433" s="14" t="s">
        <v>33</v>
      </c>
      <c r="AX433" s="14" t="s">
        <v>80</v>
      </c>
      <c r="AY433" s="212" t="s">
        <v>205</v>
      </c>
    </row>
    <row r="434" s="15" customFormat="1">
      <c r="A434" s="15"/>
      <c r="B434" s="219"/>
      <c r="C434" s="15"/>
      <c r="D434" s="204" t="s">
        <v>213</v>
      </c>
      <c r="E434" s="220" t="s">
        <v>1</v>
      </c>
      <c r="F434" s="221" t="s">
        <v>216</v>
      </c>
      <c r="G434" s="15"/>
      <c r="H434" s="222">
        <v>26.971</v>
      </c>
      <c r="I434" s="223"/>
      <c r="J434" s="15"/>
      <c r="K434" s="15"/>
      <c r="L434" s="219"/>
      <c r="M434" s="224"/>
      <c r="N434" s="225"/>
      <c r="O434" s="225"/>
      <c r="P434" s="225"/>
      <c r="Q434" s="225"/>
      <c r="R434" s="225"/>
      <c r="S434" s="225"/>
      <c r="T434" s="226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20" t="s">
        <v>213</v>
      </c>
      <c r="AU434" s="220" t="s">
        <v>91</v>
      </c>
      <c r="AV434" s="15" t="s">
        <v>211</v>
      </c>
      <c r="AW434" s="15" t="s">
        <v>33</v>
      </c>
      <c r="AX434" s="15" t="s">
        <v>87</v>
      </c>
      <c r="AY434" s="220" t="s">
        <v>205</v>
      </c>
    </row>
    <row r="435" s="2" customFormat="1" ht="16.5" customHeight="1">
      <c r="A435" s="38"/>
      <c r="B435" s="188"/>
      <c r="C435" s="189" t="s">
        <v>570</v>
      </c>
      <c r="D435" s="189" t="s">
        <v>207</v>
      </c>
      <c r="E435" s="190" t="s">
        <v>571</v>
      </c>
      <c r="F435" s="191" t="s">
        <v>572</v>
      </c>
      <c r="G435" s="192" t="s">
        <v>265</v>
      </c>
      <c r="H435" s="193">
        <v>26.971</v>
      </c>
      <c r="I435" s="194"/>
      <c r="J435" s="193">
        <f>ROUND(I435*H435,3)</f>
        <v>0</v>
      </c>
      <c r="K435" s="195"/>
      <c r="L435" s="39"/>
      <c r="M435" s="196" t="s">
        <v>1</v>
      </c>
      <c r="N435" s="197" t="s">
        <v>46</v>
      </c>
      <c r="O435" s="82"/>
      <c r="P435" s="198">
        <f>O435*H435</f>
        <v>0</v>
      </c>
      <c r="Q435" s="198">
        <v>0</v>
      </c>
      <c r="R435" s="198">
        <f>Q435*H435</f>
        <v>0</v>
      </c>
      <c r="S435" s="198">
        <v>0</v>
      </c>
      <c r="T435" s="199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00" t="s">
        <v>211</v>
      </c>
      <c r="AT435" s="200" t="s">
        <v>207</v>
      </c>
      <c r="AU435" s="200" t="s">
        <v>91</v>
      </c>
      <c r="AY435" s="19" t="s">
        <v>205</v>
      </c>
      <c r="BE435" s="201">
        <f>IF(N435="základná",J435,0)</f>
        <v>0</v>
      </c>
      <c r="BF435" s="201">
        <f>IF(N435="znížená",J435,0)</f>
        <v>0</v>
      </c>
      <c r="BG435" s="201">
        <f>IF(N435="zákl. prenesená",J435,0)</f>
        <v>0</v>
      </c>
      <c r="BH435" s="201">
        <f>IF(N435="zníž. prenesená",J435,0)</f>
        <v>0</v>
      </c>
      <c r="BI435" s="201">
        <f>IF(N435="nulová",J435,0)</f>
        <v>0</v>
      </c>
      <c r="BJ435" s="19" t="s">
        <v>91</v>
      </c>
      <c r="BK435" s="202">
        <f>ROUND(I435*H435,3)</f>
        <v>0</v>
      </c>
      <c r="BL435" s="19" t="s">
        <v>211</v>
      </c>
      <c r="BM435" s="200" t="s">
        <v>573</v>
      </c>
    </row>
    <row r="436" s="2" customFormat="1" ht="37.8" customHeight="1">
      <c r="A436" s="38"/>
      <c r="B436" s="188"/>
      <c r="C436" s="189" t="s">
        <v>574</v>
      </c>
      <c r="D436" s="189" t="s">
        <v>207</v>
      </c>
      <c r="E436" s="190" t="s">
        <v>575</v>
      </c>
      <c r="F436" s="191" t="s">
        <v>576</v>
      </c>
      <c r="G436" s="192" t="s">
        <v>210</v>
      </c>
      <c r="H436" s="193">
        <v>4.4699999999999998</v>
      </c>
      <c r="I436" s="194"/>
      <c r="J436" s="193">
        <f>ROUND(I436*H436,3)</f>
        <v>0</v>
      </c>
      <c r="K436" s="195"/>
      <c r="L436" s="39"/>
      <c r="M436" s="196" t="s">
        <v>1</v>
      </c>
      <c r="N436" s="197" t="s">
        <v>46</v>
      </c>
      <c r="O436" s="82"/>
      <c r="P436" s="198">
        <f>O436*H436</f>
        <v>0</v>
      </c>
      <c r="Q436" s="198">
        <v>2.4018600000000001</v>
      </c>
      <c r="R436" s="198">
        <f>Q436*H436</f>
        <v>10.736314200000001</v>
      </c>
      <c r="S436" s="198">
        <v>0</v>
      </c>
      <c r="T436" s="199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00" t="s">
        <v>211</v>
      </c>
      <c r="AT436" s="200" t="s">
        <v>207</v>
      </c>
      <c r="AU436" s="200" t="s">
        <v>91</v>
      </c>
      <c r="AY436" s="19" t="s">
        <v>205</v>
      </c>
      <c r="BE436" s="201">
        <f>IF(N436="základná",J436,0)</f>
        <v>0</v>
      </c>
      <c r="BF436" s="201">
        <f>IF(N436="znížená",J436,0)</f>
        <v>0</v>
      </c>
      <c r="BG436" s="201">
        <f>IF(N436="zákl. prenesená",J436,0)</f>
        <v>0</v>
      </c>
      <c r="BH436" s="201">
        <f>IF(N436="zníž. prenesená",J436,0)</f>
        <v>0</v>
      </c>
      <c r="BI436" s="201">
        <f>IF(N436="nulová",J436,0)</f>
        <v>0</v>
      </c>
      <c r="BJ436" s="19" t="s">
        <v>91</v>
      </c>
      <c r="BK436" s="202">
        <f>ROUND(I436*H436,3)</f>
        <v>0</v>
      </c>
      <c r="BL436" s="19" t="s">
        <v>211</v>
      </c>
      <c r="BM436" s="200" t="s">
        <v>577</v>
      </c>
    </row>
    <row r="437" s="13" customFormat="1">
      <c r="A437" s="13"/>
      <c r="B437" s="203"/>
      <c r="C437" s="13"/>
      <c r="D437" s="204" t="s">
        <v>213</v>
      </c>
      <c r="E437" s="205" t="s">
        <v>1</v>
      </c>
      <c r="F437" s="206" t="s">
        <v>344</v>
      </c>
      <c r="G437" s="13"/>
      <c r="H437" s="205" t="s">
        <v>1</v>
      </c>
      <c r="I437" s="207"/>
      <c r="J437" s="13"/>
      <c r="K437" s="13"/>
      <c r="L437" s="203"/>
      <c r="M437" s="208"/>
      <c r="N437" s="209"/>
      <c r="O437" s="209"/>
      <c r="P437" s="209"/>
      <c r="Q437" s="209"/>
      <c r="R437" s="209"/>
      <c r="S437" s="209"/>
      <c r="T437" s="210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05" t="s">
        <v>213</v>
      </c>
      <c r="AU437" s="205" t="s">
        <v>91</v>
      </c>
      <c r="AV437" s="13" t="s">
        <v>87</v>
      </c>
      <c r="AW437" s="13" t="s">
        <v>33</v>
      </c>
      <c r="AX437" s="13" t="s">
        <v>80</v>
      </c>
      <c r="AY437" s="205" t="s">
        <v>205</v>
      </c>
    </row>
    <row r="438" s="14" customFormat="1">
      <c r="A438" s="14"/>
      <c r="B438" s="211"/>
      <c r="C438" s="14"/>
      <c r="D438" s="204" t="s">
        <v>213</v>
      </c>
      <c r="E438" s="212" t="s">
        <v>1</v>
      </c>
      <c r="F438" s="213" t="s">
        <v>578</v>
      </c>
      <c r="G438" s="14"/>
      <c r="H438" s="214">
        <v>4.4699999999999998</v>
      </c>
      <c r="I438" s="215"/>
      <c r="J438" s="14"/>
      <c r="K438" s="14"/>
      <c r="L438" s="211"/>
      <c r="M438" s="216"/>
      <c r="N438" s="217"/>
      <c r="O438" s="217"/>
      <c r="P438" s="217"/>
      <c r="Q438" s="217"/>
      <c r="R438" s="217"/>
      <c r="S438" s="217"/>
      <c r="T438" s="21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12" t="s">
        <v>213</v>
      </c>
      <c r="AU438" s="212" t="s">
        <v>91</v>
      </c>
      <c r="AV438" s="14" t="s">
        <v>91</v>
      </c>
      <c r="AW438" s="14" t="s">
        <v>33</v>
      </c>
      <c r="AX438" s="14" t="s">
        <v>80</v>
      </c>
      <c r="AY438" s="212" t="s">
        <v>205</v>
      </c>
    </row>
    <row r="439" s="15" customFormat="1">
      <c r="A439" s="15"/>
      <c r="B439" s="219"/>
      <c r="C439" s="15"/>
      <c r="D439" s="204" t="s">
        <v>213</v>
      </c>
      <c r="E439" s="220" t="s">
        <v>1</v>
      </c>
      <c r="F439" s="221" t="s">
        <v>216</v>
      </c>
      <c r="G439" s="15"/>
      <c r="H439" s="222">
        <v>4.4699999999999998</v>
      </c>
      <c r="I439" s="223"/>
      <c r="J439" s="15"/>
      <c r="K439" s="15"/>
      <c r="L439" s="219"/>
      <c r="M439" s="224"/>
      <c r="N439" s="225"/>
      <c r="O439" s="225"/>
      <c r="P439" s="225"/>
      <c r="Q439" s="225"/>
      <c r="R439" s="225"/>
      <c r="S439" s="225"/>
      <c r="T439" s="226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20" t="s">
        <v>213</v>
      </c>
      <c r="AU439" s="220" t="s">
        <v>91</v>
      </c>
      <c r="AV439" s="15" t="s">
        <v>211</v>
      </c>
      <c r="AW439" s="15" t="s">
        <v>33</v>
      </c>
      <c r="AX439" s="15" t="s">
        <v>87</v>
      </c>
      <c r="AY439" s="220" t="s">
        <v>205</v>
      </c>
    </row>
    <row r="440" s="2" customFormat="1" ht="24.15" customHeight="1">
      <c r="A440" s="38"/>
      <c r="B440" s="188"/>
      <c r="C440" s="189" t="s">
        <v>579</v>
      </c>
      <c r="D440" s="189" t="s">
        <v>207</v>
      </c>
      <c r="E440" s="190" t="s">
        <v>580</v>
      </c>
      <c r="F440" s="191" t="s">
        <v>581</v>
      </c>
      <c r="G440" s="192" t="s">
        <v>265</v>
      </c>
      <c r="H440" s="193">
        <v>29.800000000000001</v>
      </c>
      <c r="I440" s="194"/>
      <c r="J440" s="193">
        <f>ROUND(I440*H440,3)</f>
        <v>0</v>
      </c>
      <c r="K440" s="195"/>
      <c r="L440" s="39"/>
      <c r="M440" s="196" t="s">
        <v>1</v>
      </c>
      <c r="N440" s="197" t="s">
        <v>46</v>
      </c>
      <c r="O440" s="82"/>
      <c r="P440" s="198">
        <f>O440*H440</f>
        <v>0</v>
      </c>
      <c r="Q440" s="198">
        <v>0.0033899999999999998</v>
      </c>
      <c r="R440" s="198">
        <f>Q440*H440</f>
        <v>0.101022</v>
      </c>
      <c r="S440" s="198">
        <v>0</v>
      </c>
      <c r="T440" s="199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00" t="s">
        <v>211</v>
      </c>
      <c r="AT440" s="200" t="s">
        <v>207</v>
      </c>
      <c r="AU440" s="200" t="s">
        <v>91</v>
      </c>
      <c r="AY440" s="19" t="s">
        <v>205</v>
      </c>
      <c r="BE440" s="201">
        <f>IF(N440="základná",J440,0)</f>
        <v>0</v>
      </c>
      <c r="BF440" s="201">
        <f>IF(N440="znížená",J440,0)</f>
        <v>0</v>
      </c>
      <c r="BG440" s="201">
        <f>IF(N440="zákl. prenesená",J440,0)</f>
        <v>0</v>
      </c>
      <c r="BH440" s="201">
        <f>IF(N440="zníž. prenesená",J440,0)</f>
        <v>0</v>
      </c>
      <c r="BI440" s="201">
        <f>IF(N440="nulová",J440,0)</f>
        <v>0</v>
      </c>
      <c r="BJ440" s="19" t="s">
        <v>91</v>
      </c>
      <c r="BK440" s="202">
        <f>ROUND(I440*H440,3)</f>
        <v>0</v>
      </c>
      <c r="BL440" s="19" t="s">
        <v>211</v>
      </c>
      <c r="BM440" s="200" t="s">
        <v>582</v>
      </c>
    </row>
    <row r="441" s="13" customFormat="1">
      <c r="A441" s="13"/>
      <c r="B441" s="203"/>
      <c r="C441" s="13"/>
      <c r="D441" s="204" t="s">
        <v>213</v>
      </c>
      <c r="E441" s="205" t="s">
        <v>1</v>
      </c>
      <c r="F441" s="206" t="s">
        <v>344</v>
      </c>
      <c r="G441" s="13"/>
      <c r="H441" s="205" t="s">
        <v>1</v>
      </c>
      <c r="I441" s="207"/>
      <c r="J441" s="13"/>
      <c r="K441" s="13"/>
      <c r="L441" s="203"/>
      <c r="M441" s="208"/>
      <c r="N441" s="209"/>
      <c r="O441" s="209"/>
      <c r="P441" s="209"/>
      <c r="Q441" s="209"/>
      <c r="R441" s="209"/>
      <c r="S441" s="209"/>
      <c r="T441" s="210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5" t="s">
        <v>213</v>
      </c>
      <c r="AU441" s="205" t="s">
        <v>91</v>
      </c>
      <c r="AV441" s="13" t="s">
        <v>87</v>
      </c>
      <c r="AW441" s="13" t="s">
        <v>33</v>
      </c>
      <c r="AX441" s="13" t="s">
        <v>80</v>
      </c>
      <c r="AY441" s="205" t="s">
        <v>205</v>
      </c>
    </row>
    <row r="442" s="14" customFormat="1">
      <c r="A442" s="14"/>
      <c r="B442" s="211"/>
      <c r="C442" s="14"/>
      <c r="D442" s="204" t="s">
        <v>213</v>
      </c>
      <c r="E442" s="212" t="s">
        <v>1</v>
      </c>
      <c r="F442" s="213" t="s">
        <v>583</v>
      </c>
      <c r="G442" s="14"/>
      <c r="H442" s="214">
        <v>29.800000000000001</v>
      </c>
      <c r="I442" s="215"/>
      <c r="J442" s="14"/>
      <c r="K442" s="14"/>
      <c r="L442" s="211"/>
      <c r="M442" s="216"/>
      <c r="N442" s="217"/>
      <c r="O442" s="217"/>
      <c r="P442" s="217"/>
      <c r="Q442" s="217"/>
      <c r="R442" s="217"/>
      <c r="S442" s="217"/>
      <c r="T442" s="21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12" t="s">
        <v>213</v>
      </c>
      <c r="AU442" s="212" t="s">
        <v>91</v>
      </c>
      <c r="AV442" s="14" t="s">
        <v>91</v>
      </c>
      <c r="AW442" s="14" t="s">
        <v>33</v>
      </c>
      <c r="AX442" s="14" t="s">
        <v>80</v>
      </c>
      <c r="AY442" s="212" t="s">
        <v>205</v>
      </c>
    </row>
    <row r="443" s="15" customFormat="1">
      <c r="A443" s="15"/>
      <c r="B443" s="219"/>
      <c r="C443" s="15"/>
      <c r="D443" s="204" t="s">
        <v>213</v>
      </c>
      <c r="E443" s="220" t="s">
        <v>1</v>
      </c>
      <c r="F443" s="221" t="s">
        <v>216</v>
      </c>
      <c r="G443" s="15"/>
      <c r="H443" s="222">
        <v>29.800000000000001</v>
      </c>
      <c r="I443" s="223"/>
      <c r="J443" s="15"/>
      <c r="K443" s="15"/>
      <c r="L443" s="219"/>
      <c r="M443" s="224"/>
      <c r="N443" s="225"/>
      <c r="O443" s="225"/>
      <c r="P443" s="225"/>
      <c r="Q443" s="225"/>
      <c r="R443" s="225"/>
      <c r="S443" s="225"/>
      <c r="T443" s="226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20" t="s">
        <v>213</v>
      </c>
      <c r="AU443" s="220" t="s">
        <v>91</v>
      </c>
      <c r="AV443" s="15" t="s">
        <v>211</v>
      </c>
      <c r="AW443" s="15" t="s">
        <v>33</v>
      </c>
      <c r="AX443" s="15" t="s">
        <v>87</v>
      </c>
      <c r="AY443" s="220" t="s">
        <v>205</v>
      </c>
    </row>
    <row r="444" s="2" customFormat="1" ht="24.15" customHeight="1">
      <c r="A444" s="38"/>
      <c r="B444" s="188"/>
      <c r="C444" s="189" t="s">
        <v>584</v>
      </c>
      <c r="D444" s="189" t="s">
        <v>207</v>
      </c>
      <c r="E444" s="190" t="s">
        <v>585</v>
      </c>
      <c r="F444" s="191" t="s">
        <v>586</v>
      </c>
      <c r="G444" s="192" t="s">
        <v>265</v>
      </c>
      <c r="H444" s="193">
        <v>29.800000000000001</v>
      </c>
      <c r="I444" s="194"/>
      <c r="J444" s="193">
        <f>ROUND(I444*H444,3)</f>
        <v>0</v>
      </c>
      <c r="K444" s="195"/>
      <c r="L444" s="39"/>
      <c r="M444" s="196" t="s">
        <v>1</v>
      </c>
      <c r="N444" s="197" t="s">
        <v>46</v>
      </c>
      <c r="O444" s="82"/>
      <c r="P444" s="198">
        <f>O444*H444</f>
        <v>0</v>
      </c>
      <c r="Q444" s="198">
        <v>0</v>
      </c>
      <c r="R444" s="198">
        <f>Q444*H444</f>
        <v>0</v>
      </c>
      <c r="S444" s="198">
        <v>0</v>
      </c>
      <c r="T444" s="199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00" t="s">
        <v>211</v>
      </c>
      <c r="AT444" s="200" t="s">
        <v>207</v>
      </c>
      <c r="AU444" s="200" t="s">
        <v>91</v>
      </c>
      <c r="AY444" s="19" t="s">
        <v>205</v>
      </c>
      <c r="BE444" s="201">
        <f>IF(N444="základná",J444,0)</f>
        <v>0</v>
      </c>
      <c r="BF444" s="201">
        <f>IF(N444="znížená",J444,0)</f>
        <v>0</v>
      </c>
      <c r="BG444" s="201">
        <f>IF(N444="zákl. prenesená",J444,0)</f>
        <v>0</v>
      </c>
      <c r="BH444" s="201">
        <f>IF(N444="zníž. prenesená",J444,0)</f>
        <v>0</v>
      </c>
      <c r="BI444" s="201">
        <f>IF(N444="nulová",J444,0)</f>
        <v>0</v>
      </c>
      <c r="BJ444" s="19" t="s">
        <v>91</v>
      </c>
      <c r="BK444" s="202">
        <f>ROUND(I444*H444,3)</f>
        <v>0</v>
      </c>
      <c r="BL444" s="19" t="s">
        <v>211</v>
      </c>
      <c r="BM444" s="200" t="s">
        <v>587</v>
      </c>
    </row>
    <row r="445" s="2" customFormat="1" ht="37.8" customHeight="1">
      <c r="A445" s="38"/>
      <c r="B445" s="188"/>
      <c r="C445" s="189" t="s">
        <v>588</v>
      </c>
      <c r="D445" s="189" t="s">
        <v>207</v>
      </c>
      <c r="E445" s="190" t="s">
        <v>589</v>
      </c>
      <c r="F445" s="191" t="s">
        <v>590</v>
      </c>
      <c r="G445" s="192" t="s">
        <v>210</v>
      </c>
      <c r="H445" s="193">
        <v>5.3760000000000003</v>
      </c>
      <c r="I445" s="194"/>
      <c r="J445" s="193">
        <f>ROUND(I445*H445,3)</f>
        <v>0</v>
      </c>
      <c r="K445" s="195"/>
      <c r="L445" s="39"/>
      <c r="M445" s="196" t="s">
        <v>1</v>
      </c>
      <c r="N445" s="197" t="s">
        <v>46</v>
      </c>
      <c r="O445" s="82"/>
      <c r="P445" s="198">
        <f>O445*H445</f>
        <v>0</v>
      </c>
      <c r="Q445" s="198">
        <v>2.4157899999999999</v>
      </c>
      <c r="R445" s="198">
        <f>Q445*H445</f>
        <v>12.98728704</v>
      </c>
      <c r="S445" s="198">
        <v>0</v>
      </c>
      <c r="T445" s="199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00" t="s">
        <v>211</v>
      </c>
      <c r="AT445" s="200" t="s">
        <v>207</v>
      </c>
      <c r="AU445" s="200" t="s">
        <v>91</v>
      </c>
      <c r="AY445" s="19" t="s">
        <v>205</v>
      </c>
      <c r="BE445" s="201">
        <f>IF(N445="základná",J445,0)</f>
        <v>0</v>
      </c>
      <c r="BF445" s="201">
        <f>IF(N445="znížená",J445,0)</f>
        <v>0</v>
      </c>
      <c r="BG445" s="201">
        <f>IF(N445="zákl. prenesená",J445,0)</f>
        <v>0</v>
      </c>
      <c r="BH445" s="201">
        <f>IF(N445="zníž. prenesená",J445,0)</f>
        <v>0</v>
      </c>
      <c r="BI445" s="201">
        <f>IF(N445="nulová",J445,0)</f>
        <v>0</v>
      </c>
      <c r="BJ445" s="19" t="s">
        <v>91</v>
      </c>
      <c r="BK445" s="202">
        <f>ROUND(I445*H445,3)</f>
        <v>0</v>
      </c>
      <c r="BL445" s="19" t="s">
        <v>211</v>
      </c>
      <c r="BM445" s="200" t="s">
        <v>591</v>
      </c>
    </row>
    <row r="446" s="13" customFormat="1">
      <c r="A446" s="13"/>
      <c r="B446" s="203"/>
      <c r="C446" s="13"/>
      <c r="D446" s="204" t="s">
        <v>213</v>
      </c>
      <c r="E446" s="205" t="s">
        <v>1</v>
      </c>
      <c r="F446" s="206" t="s">
        <v>592</v>
      </c>
      <c r="G446" s="13"/>
      <c r="H446" s="205" t="s">
        <v>1</v>
      </c>
      <c r="I446" s="207"/>
      <c r="J446" s="13"/>
      <c r="K446" s="13"/>
      <c r="L446" s="203"/>
      <c r="M446" s="208"/>
      <c r="N446" s="209"/>
      <c r="O446" s="209"/>
      <c r="P446" s="209"/>
      <c r="Q446" s="209"/>
      <c r="R446" s="209"/>
      <c r="S446" s="209"/>
      <c r="T446" s="21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5" t="s">
        <v>213</v>
      </c>
      <c r="AU446" s="205" t="s">
        <v>91</v>
      </c>
      <c r="AV446" s="13" t="s">
        <v>87</v>
      </c>
      <c r="AW446" s="13" t="s">
        <v>33</v>
      </c>
      <c r="AX446" s="13" t="s">
        <v>80</v>
      </c>
      <c r="AY446" s="205" t="s">
        <v>205</v>
      </c>
    </row>
    <row r="447" s="14" customFormat="1">
      <c r="A447" s="14"/>
      <c r="B447" s="211"/>
      <c r="C447" s="14"/>
      <c r="D447" s="204" t="s">
        <v>213</v>
      </c>
      <c r="E447" s="212" t="s">
        <v>1</v>
      </c>
      <c r="F447" s="213" t="s">
        <v>593</v>
      </c>
      <c r="G447" s="14"/>
      <c r="H447" s="214">
        <v>5.3760000000000003</v>
      </c>
      <c r="I447" s="215"/>
      <c r="J447" s="14"/>
      <c r="K447" s="14"/>
      <c r="L447" s="211"/>
      <c r="M447" s="216"/>
      <c r="N447" s="217"/>
      <c r="O447" s="217"/>
      <c r="P447" s="217"/>
      <c r="Q447" s="217"/>
      <c r="R447" s="217"/>
      <c r="S447" s="217"/>
      <c r="T447" s="21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12" t="s">
        <v>213</v>
      </c>
      <c r="AU447" s="212" t="s">
        <v>91</v>
      </c>
      <c r="AV447" s="14" t="s">
        <v>91</v>
      </c>
      <c r="AW447" s="14" t="s">
        <v>33</v>
      </c>
      <c r="AX447" s="14" t="s">
        <v>80</v>
      </c>
      <c r="AY447" s="212" t="s">
        <v>205</v>
      </c>
    </row>
    <row r="448" s="15" customFormat="1">
      <c r="A448" s="15"/>
      <c r="B448" s="219"/>
      <c r="C448" s="15"/>
      <c r="D448" s="204" t="s">
        <v>213</v>
      </c>
      <c r="E448" s="220" t="s">
        <v>1</v>
      </c>
      <c r="F448" s="221" t="s">
        <v>216</v>
      </c>
      <c r="G448" s="15"/>
      <c r="H448" s="222">
        <v>5.3760000000000003</v>
      </c>
      <c r="I448" s="223"/>
      <c r="J448" s="15"/>
      <c r="K448" s="15"/>
      <c r="L448" s="219"/>
      <c r="M448" s="224"/>
      <c r="N448" s="225"/>
      <c r="O448" s="225"/>
      <c r="P448" s="225"/>
      <c r="Q448" s="225"/>
      <c r="R448" s="225"/>
      <c r="S448" s="225"/>
      <c r="T448" s="22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20" t="s">
        <v>213</v>
      </c>
      <c r="AU448" s="220" t="s">
        <v>91</v>
      </c>
      <c r="AV448" s="15" t="s">
        <v>211</v>
      </c>
      <c r="AW448" s="15" t="s">
        <v>33</v>
      </c>
      <c r="AX448" s="15" t="s">
        <v>87</v>
      </c>
      <c r="AY448" s="220" t="s">
        <v>205</v>
      </c>
    </row>
    <row r="449" s="2" customFormat="1" ht="24.15" customHeight="1">
      <c r="A449" s="38"/>
      <c r="B449" s="188"/>
      <c r="C449" s="189" t="s">
        <v>594</v>
      </c>
      <c r="D449" s="189" t="s">
        <v>207</v>
      </c>
      <c r="E449" s="190" t="s">
        <v>595</v>
      </c>
      <c r="F449" s="191" t="s">
        <v>596</v>
      </c>
      <c r="G449" s="192" t="s">
        <v>313</v>
      </c>
      <c r="H449" s="193">
        <v>0.89600000000000002</v>
      </c>
      <c r="I449" s="194"/>
      <c r="J449" s="193">
        <f>ROUND(I449*H449,3)</f>
        <v>0</v>
      </c>
      <c r="K449" s="195"/>
      <c r="L449" s="39"/>
      <c r="M449" s="196" t="s">
        <v>1</v>
      </c>
      <c r="N449" s="197" t="s">
        <v>46</v>
      </c>
      <c r="O449" s="82"/>
      <c r="P449" s="198">
        <f>O449*H449</f>
        <v>0</v>
      </c>
      <c r="Q449" s="198">
        <v>1.01657</v>
      </c>
      <c r="R449" s="198">
        <f>Q449*H449</f>
        <v>0.91084672</v>
      </c>
      <c r="S449" s="198">
        <v>0</v>
      </c>
      <c r="T449" s="199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00" t="s">
        <v>211</v>
      </c>
      <c r="AT449" s="200" t="s">
        <v>207</v>
      </c>
      <c r="AU449" s="200" t="s">
        <v>91</v>
      </c>
      <c r="AY449" s="19" t="s">
        <v>205</v>
      </c>
      <c r="BE449" s="201">
        <f>IF(N449="základná",J449,0)</f>
        <v>0</v>
      </c>
      <c r="BF449" s="201">
        <f>IF(N449="znížená",J449,0)</f>
        <v>0</v>
      </c>
      <c r="BG449" s="201">
        <f>IF(N449="zákl. prenesená",J449,0)</f>
        <v>0</v>
      </c>
      <c r="BH449" s="201">
        <f>IF(N449="zníž. prenesená",J449,0)</f>
        <v>0</v>
      </c>
      <c r="BI449" s="201">
        <f>IF(N449="nulová",J449,0)</f>
        <v>0</v>
      </c>
      <c r="BJ449" s="19" t="s">
        <v>91</v>
      </c>
      <c r="BK449" s="202">
        <f>ROUND(I449*H449,3)</f>
        <v>0</v>
      </c>
      <c r="BL449" s="19" t="s">
        <v>211</v>
      </c>
      <c r="BM449" s="200" t="s">
        <v>597</v>
      </c>
    </row>
    <row r="450" s="14" customFormat="1">
      <c r="A450" s="14"/>
      <c r="B450" s="211"/>
      <c r="C450" s="14"/>
      <c r="D450" s="204" t="s">
        <v>213</v>
      </c>
      <c r="E450" s="212" t="s">
        <v>1</v>
      </c>
      <c r="F450" s="213" t="s">
        <v>598</v>
      </c>
      <c r="G450" s="14"/>
      <c r="H450" s="214">
        <v>0.89600000000000002</v>
      </c>
      <c r="I450" s="215"/>
      <c r="J450" s="14"/>
      <c r="K450" s="14"/>
      <c r="L450" s="211"/>
      <c r="M450" s="216"/>
      <c r="N450" s="217"/>
      <c r="O450" s="217"/>
      <c r="P450" s="217"/>
      <c r="Q450" s="217"/>
      <c r="R450" s="217"/>
      <c r="S450" s="217"/>
      <c r="T450" s="21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12" t="s">
        <v>213</v>
      </c>
      <c r="AU450" s="212" t="s">
        <v>91</v>
      </c>
      <c r="AV450" s="14" t="s">
        <v>91</v>
      </c>
      <c r="AW450" s="14" t="s">
        <v>33</v>
      </c>
      <c r="AX450" s="14" t="s">
        <v>80</v>
      </c>
      <c r="AY450" s="212" t="s">
        <v>205</v>
      </c>
    </row>
    <row r="451" s="15" customFormat="1">
      <c r="A451" s="15"/>
      <c r="B451" s="219"/>
      <c r="C451" s="15"/>
      <c r="D451" s="204" t="s">
        <v>213</v>
      </c>
      <c r="E451" s="220" t="s">
        <v>1</v>
      </c>
      <c r="F451" s="221" t="s">
        <v>216</v>
      </c>
      <c r="G451" s="15"/>
      <c r="H451" s="222">
        <v>0.89600000000000002</v>
      </c>
      <c r="I451" s="223"/>
      <c r="J451" s="15"/>
      <c r="K451" s="15"/>
      <c r="L451" s="219"/>
      <c r="M451" s="224"/>
      <c r="N451" s="225"/>
      <c r="O451" s="225"/>
      <c r="P451" s="225"/>
      <c r="Q451" s="225"/>
      <c r="R451" s="225"/>
      <c r="S451" s="225"/>
      <c r="T451" s="226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20" t="s">
        <v>213</v>
      </c>
      <c r="AU451" s="220" t="s">
        <v>91</v>
      </c>
      <c r="AV451" s="15" t="s">
        <v>211</v>
      </c>
      <c r="AW451" s="15" t="s">
        <v>33</v>
      </c>
      <c r="AX451" s="15" t="s">
        <v>87</v>
      </c>
      <c r="AY451" s="220" t="s">
        <v>205</v>
      </c>
    </row>
    <row r="452" s="2" customFormat="1" ht="33" customHeight="1">
      <c r="A452" s="38"/>
      <c r="B452" s="188"/>
      <c r="C452" s="189" t="s">
        <v>599</v>
      </c>
      <c r="D452" s="189" t="s">
        <v>207</v>
      </c>
      <c r="E452" s="190" t="s">
        <v>600</v>
      </c>
      <c r="F452" s="191" t="s">
        <v>601</v>
      </c>
      <c r="G452" s="192" t="s">
        <v>265</v>
      </c>
      <c r="H452" s="193">
        <v>53.759999999999998</v>
      </c>
      <c r="I452" s="194"/>
      <c r="J452" s="193">
        <f>ROUND(I452*H452,3)</f>
        <v>0</v>
      </c>
      <c r="K452" s="195"/>
      <c r="L452" s="39"/>
      <c r="M452" s="196" t="s">
        <v>1</v>
      </c>
      <c r="N452" s="197" t="s">
        <v>46</v>
      </c>
      <c r="O452" s="82"/>
      <c r="P452" s="198">
        <f>O452*H452</f>
        <v>0</v>
      </c>
      <c r="Q452" s="198">
        <v>0.0078381500000000003</v>
      </c>
      <c r="R452" s="198">
        <f>Q452*H452</f>
        <v>0.42137894399999998</v>
      </c>
      <c r="S452" s="198">
        <v>0</v>
      </c>
      <c r="T452" s="199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00" t="s">
        <v>211</v>
      </c>
      <c r="AT452" s="200" t="s">
        <v>207</v>
      </c>
      <c r="AU452" s="200" t="s">
        <v>91</v>
      </c>
      <c r="AY452" s="19" t="s">
        <v>205</v>
      </c>
      <c r="BE452" s="201">
        <f>IF(N452="základná",J452,0)</f>
        <v>0</v>
      </c>
      <c r="BF452" s="201">
        <f>IF(N452="znížená",J452,0)</f>
        <v>0</v>
      </c>
      <c r="BG452" s="201">
        <f>IF(N452="zákl. prenesená",J452,0)</f>
        <v>0</v>
      </c>
      <c r="BH452" s="201">
        <f>IF(N452="zníž. prenesená",J452,0)</f>
        <v>0</v>
      </c>
      <c r="BI452" s="201">
        <f>IF(N452="nulová",J452,0)</f>
        <v>0</v>
      </c>
      <c r="BJ452" s="19" t="s">
        <v>91</v>
      </c>
      <c r="BK452" s="202">
        <f>ROUND(I452*H452,3)</f>
        <v>0</v>
      </c>
      <c r="BL452" s="19" t="s">
        <v>211</v>
      </c>
      <c r="BM452" s="200" t="s">
        <v>602</v>
      </c>
    </row>
    <row r="453" s="2" customFormat="1" ht="33" customHeight="1">
      <c r="A453" s="38"/>
      <c r="B453" s="188"/>
      <c r="C453" s="189" t="s">
        <v>603</v>
      </c>
      <c r="D453" s="189" t="s">
        <v>207</v>
      </c>
      <c r="E453" s="190" t="s">
        <v>604</v>
      </c>
      <c r="F453" s="191" t="s">
        <v>605</v>
      </c>
      <c r="G453" s="192" t="s">
        <v>265</v>
      </c>
      <c r="H453" s="193">
        <v>53.759999999999998</v>
      </c>
      <c r="I453" s="194"/>
      <c r="J453" s="193">
        <f>ROUND(I453*H453,3)</f>
        <v>0</v>
      </c>
      <c r="K453" s="195"/>
      <c r="L453" s="39"/>
      <c r="M453" s="196" t="s">
        <v>1</v>
      </c>
      <c r="N453" s="197" t="s">
        <v>46</v>
      </c>
      <c r="O453" s="82"/>
      <c r="P453" s="198">
        <f>O453*H453</f>
        <v>0</v>
      </c>
      <c r="Q453" s="198">
        <v>0</v>
      </c>
      <c r="R453" s="198">
        <f>Q453*H453</f>
        <v>0</v>
      </c>
      <c r="S453" s="198">
        <v>0</v>
      </c>
      <c r="T453" s="199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00" t="s">
        <v>211</v>
      </c>
      <c r="AT453" s="200" t="s">
        <v>207</v>
      </c>
      <c r="AU453" s="200" t="s">
        <v>91</v>
      </c>
      <c r="AY453" s="19" t="s">
        <v>205</v>
      </c>
      <c r="BE453" s="201">
        <f>IF(N453="základná",J453,0)</f>
        <v>0</v>
      </c>
      <c r="BF453" s="201">
        <f>IF(N453="znížená",J453,0)</f>
        <v>0</v>
      </c>
      <c r="BG453" s="201">
        <f>IF(N453="zákl. prenesená",J453,0)</f>
        <v>0</v>
      </c>
      <c r="BH453" s="201">
        <f>IF(N453="zníž. prenesená",J453,0)</f>
        <v>0</v>
      </c>
      <c r="BI453" s="201">
        <f>IF(N453="nulová",J453,0)</f>
        <v>0</v>
      </c>
      <c r="BJ453" s="19" t="s">
        <v>91</v>
      </c>
      <c r="BK453" s="202">
        <f>ROUND(I453*H453,3)</f>
        <v>0</v>
      </c>
      <c r="BL453" s="19" t="s">
        <v>211</v>
      </c>
      <c r="BM453" s="200" t="s">
        <v>606</v>
      </c>
    </row>
    <row r="454" s="2" customFormat="1" ht="24.15" customHeight="1">
      <c r="A454" s="38"/>
      <c r="B454" s="188"/>
      <c r="C454" s="189" t="s">
        <v>607</v>
      </c>
      <c r="D454" s="189" t="s">
        <v>207</v>
      </c>
      <c r="E454" s="190" t="s">
        <v>608</v>
      </c>
      <c r="F454" s="191" t="s">
        <v>609</v>
      </c>
      <c r="G454" s="192" t="s">
        <v>265</v>
      </c>
      <c r="H454" s="193">
        <v>26.879999999999999</v>
      </c>
      <c r="I454" s="194"/>
      <c r="J454" s="193">
        <f>ROUND(I454*H454,3)</f>
        <v>0</v>
      </c>
      <c r="K454" s="195"/>
      <c r="L454" s="39"/>
      <c r="M454" s="196" t="s">
        <v>1</v>
      </c>
      <c r="N454" s="197" t="s">
        <v>46</v>
      </c>
      <c r="O454" s="82"/>
      <c r="P454" s="198">
        <f>O454*H454</f>
        <v>0</v>
      </c>
      <c r="Q454" s="198">
        <v>0.0057160099999999997</v>
      </c>
      <c r="R454" s="198">
        <f>Q454*H454</f>
        <v>0.1536463488</v>
      </c>
      <c r="S454" s="198">
        <v>0</v>
      </c>
      <c r="T454" s="199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00" t="s">
        <v>211</v>
      </c>
      <c r="AT454" s="200" t="s">
        <v>207</v>
      </c>
      <c r="AU454" s="200" t="s">
        <v>91</v>
      </c>
      <c r="AY454" s="19" t="s">
        <v>205</v>
      </c>
      <c r="BE454" s="201">
        <f>IF(N454="základná",J454,0)</f>
        <v>0</v>
      </c>
      <c r="BF454" s="201">
        <f>IF(N454="znížená",J454,0)</f>
        <v>0</v>
      </c>
      <c r="BG454" s="201">
        <f>IF(N454="zákl. prenesená",J454,0)</f>
        <v>0</v>
      </c>
      <c r="BH454" s="201">
        <f>IF(N454="zníž. prenesená",J454,0)</f>
        <v>0</v>
      </c>
      <c r="BI454" s="201">
        <f>IF(N454="nulová",J454,0)</f>
        <v>0</v>
      </c>
      <c r="BJ454" s="19" t="s">
        <v>91</v>
      </c>
      <c r="BK454" s="202">
        <f>ROUND(I454*H454,3)</f>
        <v>0</v>
      </c>
      <c r="BL454" s="19" t="s">
        <v>211</v>
      </c>
      <c r="BM454" s="200" t="s">
        <v>610</v>
      </c>
    </row>
    <row r="455" s="2" customFormat="1" ht="24.15" customHeight="1">
      <c r="A455" s="38"/>
      <c r="B455" s="188"/>
      <c r="C455" s="189" t="s">
        <v>611</v>
      </c>
      <c r="D455" s="189" t="s">
        <v>207</v>
      </c>
      <c r="E455" s="190" t="s">
        <v>612</v>
      </c>
      <c r="F455" s="191" t="s">
        <v>613</v>
      </c>
      <c r="G455" s="192" t="s">
        <v>265</v>
      </c>
      <c r="H455" s="193">
        <v>26.879999999999999</v>
      </c>
      <c r="I455" s="194"/>
      <c r="J455" s="193">
        <f>ROUND(I455*H455,3)</f>
        <v>0</v>
      </c>
      <c r="K455" s="195"/>
      <c r="L455" s="39"/>
      <c r="M455" s="196" t="s">
        <v>1</v>
      </c>
      <c r="N455" s="197" t="s">
        <v>46</v>
      </c>
      <c r="O455" s="82"/>
      <c r="P455" s="198">
        <f>O455*H455</f>
        <v>0</v>
      </c>
      <c r="Q455" s="198">
        <v>0</v>
      </c>
      <c r="R455" s="198">
        <f>Q455*H455</f>
        <v>0</v>
      </c>
      <c r="S455" s="198">
        <v>0</v>
      </c>
      <c r="T455" s="199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00" t="s">
        <v>211</v>
      </c>
      <c r="AT455" s="200" t="s">
        <v>207</v>
      </c>
      <c r="AU455" s="200" t="s">
        <v>91</v>
      </c>
      <c r="AY455" s="19" t="s">
        <v>205</v>
      </c>
      <c r="BE455" s="201">
        <f>IF(N455="základná",J455,0)</f>
        <v>0</v>
      </c>
      <c r="BF455" s="201">
        <f>IF(N455="znížená",J455,0)</f>
        <v>0</v>
      </c>
      <c r="BG455" s="201">
        <f>IF(N455="zákl. prenesená",J455,0)</f>
        <v>0</v>
      </c>
      <c r="BH455" s="201">
        <f>IF(N455="zníž. prenesená",J455,0)</f>
        <v>0</v>
      </c>
      <c r="BI455" s="201">
        <f>IF(N455="nulová",J455,0)</f>
        <v>0</v>
      </c>
      <c r="BJ455" s="19" t="s">
        <v>91</v>
      </c>
      <c r="BK455" s="202">
        <f>ROUND(I455*H455,3)</f>
        <v>0</v>
      </c>
      <c r="BL455" s="19" t="s">
        <v>211</v>
      </c>
      <c r="BM455" s="200" t="s">
        <v>614</v>
      </c>
    </row>
    <row r="456" s="12" customFormat="1" ht="22.8" customHeight="1">
      <c r="A456" s="12"/>
      <c r="B456" s="175"/>
      <c r="C456" s="12"/>
      <c r="D456" s="176" t="s">
        <v>79</v>
      </c>
      <c r="E456" s="186" t="s">
        <v>244</v>
      </c>
      <c r="F456" s="186" t="s">
        <v>615</v>
      </c>
      <c r="G456" s="12"/>
      <c r="H456" s="12"/>
      <c r="I456" s="178"/>
      <c r="J456" s="187">
        <f>BK456</f>
        <v>0</v>
      </c>
      <c r="K456" s="12"/>
      <c r="L456" s="175"/>
      <c r="M456" s="180"/>
      <c r="N456" s="181"/>
      <c r="O456" s="181"/>
      <c r="P456" s="182">
        <f>SUM(P457:P775)</f>
        <v>0</v>
      </c>
      <c r="Q456" s="181"/>
      <c r="R456" s="182">
        <f>SUM(R457:R775)</f>
        <v>95.727557170000011</v>
      </c>
      <c r="S456" s="181"/>
      <c r="T456" s="183">
        <f>SUM(T457:T775)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176" t="s">
        <v>87</v>
      </c>
      <c r="AT456" s="184" t="s">
        <v>79</v>
      </c>
      <c r="AU456" s="184" t="s">
        <v>87</v>
      </c>
      <c r="AY456" s="176" t="s">
        <v>205</v>
      </c>
      <c r="BK456" s="185">
        <f>SUM(BK457:BK775)</f>
        <v>0</v>
      </c>
    </row>
    <row r="457" s="2" customFormat="1" ht="24.15" customHeight="1">
      <c r="A457" s="38"/>
      <c r="B457" s="188"/>
      <c r="C457" s="189" t="s">
        <v>616</v>
      </c>
      <c r="D457" s="189" t="s">
        <v>207</v>
      </c>
      <c r="E457" s="190" t="s">
        <v>617</v>
      </c>
      <c r="F457" s="191" t="s">
        <v>618</v>
      </c>
      <c r="G457" s="192" t="s">
        <v>265</v>
      </c>
      <c r="H457" s="193">
        <v>96.859999999999999</v>
      </c>
      <c r="I457" s="194"/>
      <c r="J457" s="193">
        <f>ROUND(I457*H457,3)</f>
        <v>0</v>
      </c>
      <c r="K457" s="195"/>
      <c r="L457" s="39"/>
      <c r="M457" s="196" t="s">
        <v>1</v>
      </c>
      <c r="N457" s="197" t="s">
        <v>46</v>
      </c>
      <c r="O457" s="82"/>
      <c r="P457" s="198">
        <f>O457*H457</f>
        <v>0</v>
      </c>
      <c r="Q457" s="198">
        <v>0.00042999999999999999</v>
      </c>
      <c r="R457" s="198">
        <f>Q457*H457</f>
        <v>0.041649800000000001</v>
      </c>
      <c r="S457" s="198">
        <v>0</v>
      </c>
      <c r="T457" s="199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00" t="s">
        <v>211</v>
      </c>
      <c r="AT457" s="200" t="s">
        <v>207</v>
      </c>
      <c r="AU457" s="200" t="s">
        <v>91</v>
      </c>
      <c r="AY457" s="19" t="s">
        <v>205</v>
      </c>
      <c r="BE457" s="201">
        <f>IF(N457="základná",J457,0)</f>
        <v>0</v>
      </c>
      <c r="BF457" s="201">
        <f>IF(N457="znížená",J457,0)</f>
        <v>0</v>
      </c>
      <c r="BG457" s="201">
        <f>IF(N457="zákl. prenesená",J457,0)</f>
        <v>0</v>
      </c>
      <c r="BH457" s="201">
        <f>IF(N457="zníž. prenesená",J457,0)</f>
        <v>0</v>
      </c>
      <c r="BI457" s="201">
        <f>IF(N457="nulová",J457,0)</f>
        <v>0</v>
      </c>
      <c r="BJ457" s="19" t="s">
        <v>91</v>
      </c>
      <c r="BK457" s="202">
        <f>ROUND(I457*H457,3)</f>
        <v>0</v>
      </c>
      <c r="BL457" s="19" t="s">
        <v>211</v>
      </c>
      <c r="BM457" s="200" t="s">
        <v>619</v>
      </c>
    </row>
    <row r="458" s="13" customFormat="1">
      <c r="A458" s="13"/>
      <c r="B458" s="203"/>
      <c r="C458" s="13"/>
      <c r="D458" s="204" t="s">
        <v>213</v>
      </c>
      <c r="E458" s="205" t="s">
        <v>1</v>
      </c>
      <c r="F458" s="206" t="s">
        <v>620</v>
      </c>
      <c r="G458" s="13"/>
      <c r="H458" s="205" t="s">
        <v>1</v>
      </c>
      <c r="I458" s="207"/>
      <c r="J458" s="13"/>
      <c r="K458" s="13"/>
      <c r="L458" s="203"/>
      <c r="M458" s="208"/>
      <c r="N458" s="209"/>
      <c r="O458" s="209"/>
      <c r="P458" s="209"/>
      <c r="Q458" s="209"/>
      <c r="R458" s="209"/>
      <c r="S458" s="209"/>
      <c r="T458" s="210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5" t="s">
        <v>213</v>
      </c>
      <c r="AU458" s="205" t="s">
        <v>91</v>
      </c>
      <c r="AV458" s="13" t="s">
        <v>87</v>
      </c>
      <c r="AW458" s="13" t="s">
        <v>33</v>
      </c>
      <c r="AX458" s="13" t="s">
        <v>80</v>
      </c>
      <c r="AY458" s="205" t="s">
        <v>205</v>
      </c>
    </row>
    <row r="459" s="14" customFormat="1">
      <c r="A459" s="14"/>
      <c r="B459" s="211"/>
      <c r="C459" s="14"/>
      <c r="D459" s="204" t="s">
        <v>213</v>
      </c>
      <c r="E459" s="212" t="s">
        <v>1</v>
      </c>
      <c r="F459" s="213" t="s">
        <v>621</v>
      </c>
      <c r="G459" s="14"/>
      <c r="H459" s="214">
        <v>32.460000000000001</v>
      </c>
      <c r="I459" s="215"/>
      <c r="J459" s="14"/>
      <c r="K459" s="14"/>
      <c r="L459" s="211"/>
      <c r="M459" s="216"/>
      <c r="N459" s="217"/>
      <c r="O459" s="217"/>
      <c r="P459" s="217"/>
      <c r="Q459" s="217"/>
      <c r="R459" s="217"/>
      <c r="S459" s="217"/>
      <c r="T459" s="21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12" t="s">
        <v>213</v>
      </c>
      <c r="AU459" s="212" t="s">
        <v>91</v>
      </c>
      <c r="AV459" s="14" t="s">
        <v>91</v>
      </c>
      <c r="AW459" s="14" t="s">
        <v>33</v>
      </c>
      <c r="AX459" s="14" t="s">
        <v>80</v>
      </c>
      <c r="AY459" s="212" t="s">
        <v>205</v>
      </c>
    </row>
    <row r="460" s="14" customFormat="1">
      <c r="A460" s="14"/>
      <c r="B460" s="211"/>
      <c r="C460" s="14"/>
      <c r="D460" s="204" t="s">
        <v>213</v>
      </c>
      <c r="E460" s="212" t="s">
        <v>1</v>
      </c>
      <c r="F460" s="213" t="s">
        <v>622</v>
      </c>
      <c r="G460" s="14"/>
      <c r="H460" s="214">
        <v>32.920000000000002</v>
      </c>
      <c r="I460" s="215"/>
      <c r="J460" s="14"/>
      <c r="K460" s="14"/>
      <c r="L460" s="211"/>
      <c r="M460" s="216"/>
      <c r="N460" s="217"/>
      <c r="O460" s="217"/>
      <c r="P460" s="217"/>
      <c r="Q460" s="217"/>
      <c r="R460" s="217"/>
      <c r="S460" s="217"/>
      <c r="T460" s="21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12" t="s">
        <v>213</v>
      </c>
      <c r="AU460" s="212" t="s">
        <v>91</v>
      </c>
      <c r="AV460" s="14" t="s">
        <v>91</v>
      </c>
      <c r="AW460" s="14" t="s">
        <v>33</v>
      </c>
      <c r="AX460" s="14" t="s">
        <v>80</v>
      </c>
      <c r="AY460" s="212" t="s">
        <v>205</v>
      </c>
    </row>
    <row r="461" s="14" customFormat="1">
      <c r="A461" s="14"/>
      <c r="B461" s="211"/>
      <c r="C461" s="14"/>
      <c r="D461" s="204" t="s">
        <v>213</v>
      </c>
      <c r="E461" s="212" t="s">
        <v>1</v>
      </c>
      <c r="F461" s="213" t="s">
        <v>623</v>
      </c>
      <c r="G461" s="14"/>
      <c r="H461" s="214">
        <v>31.48</v>
      </c>
      <c r="I461" s="215"/>
      <c r="J461" s="14"/>
      <c r="K461" s="14"/>
      <c r="L461" s="211"/>
      <c r="M461" s="216"/>
      <c r="N461" s="217"/>
      <c r="O461" s="217"/>
      <c r="P461" s="217"/>
      <c r="Q461" s="217"/>
      <c r="R461" s="217"/>
      <c r="S461" s="217"/>
      <c r="T461" s="21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12" t="s">
        <v>213</v>
      </c>
      <c r="AU461" s="212" t="s">
        <v>91</v>
      </c>
      <c r="AV461" s="14" t="s">
        <v>91</v>
      </c>
      <c r="AW461" s="14" t="s">
        <v>33</v>
      </c>
      <c r="AX461" s="14" t="s">
        <v>80</v>
      </c>
      <c r="AY461" s="212" t="s">
        <v>205</v>
      </c>
    </row>
    <row r="462" s="15" customFormat="1">
      <c r="A462" s="15"/>
      <c r="B462" s="219"/>
      <c r="C462" s="15"/>
      <c r="D462" s="204" t="s">
        <v>213</v>
      </c>
      <c r="E462" s="220" t="s">
        <v>1</v>
      </c>
      <c r="F462" s="221" t="s">
        <v>216</v>
      </c>
      <c r="G462" s="15"/>
      <c r="H462" s="222">
        <v>96.859999999999999</v>
      </c>
      <c r="I462" s="223"/>
      <c r="J462" s="15"/>
      <c r="K462" s="15"/>
      <c r="L462" s="219"/>
      <c r="M462" s="224"/>
      <c r="N462" s="225"/>
      <c r="O462" s="225"/>
      <c r="P462" s="225"/>
      <c r="Q462" s="225"/>
      <c r="R462" s="225"/>
      <c r="S462" s="225"/>
      <c r="T462" s="226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20" t="s">
        <v>213</v>
      </c>
      <c r="AU462" s="220" t="s">
        <v>91</v>
      </c>
      <c r="AV462" s="15" t="s">
        <v>211</v>
      </c>
      <c r="AW462" s="15" t="s">
        <v>33</v>
      </c>
      <c r="AX462" s="15" t="s">
        <v>87</v>
      </c>
      <c r="AY462" s="220" t="s">
        <v>205</v>
      </c>
    </row>
    <row r="463" s="2" customFormat="1" ht="16.5" customHeight="1">
      <c r="A463" s="38"/>
      <c r="B463" s="188"/>
      <c r="C463" s="189" t="s">
        <v>624</v>
      </c>
      <c r="D463" s="189" t="s">
        <v>207</v>
      </c>
      <c r="E463" s="190" t="s">
        <v>625</v>
      </c>
      <c r="F463" s="191" t="s">
        <v>626</v>
      </c>
      <c r="G463" s="192" t="s">
        <v>265</v>
      </c>
      <c r="H463" s="193">
        <v>96.859999999999999</v>
      </c>
      <c r="I463" s="194"/>
      <c r="J463" s="193">
        <f>ROUND(I463*H463,3)</f>
        <v>0</v>
      </c>
      <c r="K463" s="195"/>
      <c r="L463" s="39"/>
      <c r="M463" s="196" t="s">
        <v>1</v>
      </c>
      <c r="N463" s="197" t="s">
        <v>46</v>
      </c>
      <c r="O463" s="82"/>
      <c r="P463" s="198">
        <f>O463*H463</f>
        <v>0</v>
      </c>
      <c r="Q463" s="198">
        <v>0.0093500000000000007</v>
      </c>
      <c r="R463" s="198">
        <f>Q463*H463</f>
        <v>0.90564100000000003</v>
      </c>
      <c r="S463" s="198">
        <v>0</v>
      </c>
      <c r="T463" s="199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00" t="s">
        <v>211</v>
      </c>
      <c r="AT463" s="200" t="s">
        <v>207</v>
      </c>
      <c r="AU463" s="200" t="s">
        <v>91</v>
      </c>
      <c r="AY463" s="19" t="s">
        <v>205</v>
      </c>
      <c r="BE463" s="201">
        <f>IF(N463="základná",J463,0)</f>
        <v>0</v>
      </c>
      <c r="BF463" s="201">
        <f>IF(N463="znížená",J463,0)</f>
        <v>0</v>
      </c>
      <c r="BG463" s="201">
        <f>IF(N463="zákl. prenesená",J463,0)</f>
        <v>0</v>
      </c>
      <c r="BH463" s="201">
        <f>IF(N463="zníž. prenesená",J463,0)</f>
        <v>0</v>
      </c>
      <c r="BI463" s="201">
        <f>IF(N463="nulová",J463,0)</f>
        <v>0</v>
      </c>
      <c r="BJ463" s="19" t="s">
        <v>91</v>
      </c>
      <c r="BK463" s="202">
        <f>ROUND(I463*H463,3)</f>
        <v>0</v>
      </c>
      <c r="BL463" s="19" t="s">
        <v>211</v>
      </c>
      <c r="BM463" s="200" t="s">
        <v>627</v>
      </c>
    </row>
    <row r="464" s="2" customFormat="1" ht="24.15" customHeight="1">
      <c r="A464" s="38"/>
      <c r="B464" s="188"/>
      <c r="C464" s="189" t="s">
        <v>628</v>
      </c>
      <c r="D464" s="189" t="s">
        <v>207</v>
      </c>
      <c r="E464" s="190" t="s">
        <v>629</v>
      </c>
      <c r="F464" s="191" t="s">
        <v>630</v>
      </c>
      <c r="G464" s="192" t="s">
        <v>265</v>
      </c>
      <c r="H464" s="193">
        <v>153.856</v>
      </c>
      <c r="I464" s="194"/>
      <c r="J464" s="193">
        <f>ROUND(I464*H464,3)</f>
        <v>0</v>
      </c>
      <c r="K464" s="195"/>
      <c r="L464" s="39"/>
      <c r="M464" s="196" t="s">
        <v>1</v>
      </c>
      <c r="N464" s="197" t="s">
        <v>46</v>
      </c>
      <c r="O464" s="82"/>
      <c r="P464" s="198">
        <f>O464*H464</f>
        <v>0</v>
      </c>
      <c r="Q464" s="198">
        <v>0.00042999999999999999</v>
      </c>
      <c r="R464" s="198">
        <f>Q464*H464</f>
        <v>0.066158079999999994</v>
      </c>
      <c r="S464" s="198">
        <v>0</v>
      </c>
      <c r="T464" s="199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00" t="s">
        <v>211</v>
      </c>
      <c r="AT464" s="200" t="s">
        <v>207</v>
      </c>
      <c r="AU464" s="200" t="s">
        <v>91</v>
      </c>
      <c r="AY464" s="19" t="s">
        <v>205</v>
      </c>
      <c r="BE464" s="201">
        <f>IF(N464="základná",J464,0)</f>
        <v>0</v>
      </c>
      <c r="BF464" s="201">
        <f>IF(N464="znížená",J464,0)</f>
        <v>0</v>
      </c>
      <c r="BG464" s="201">
        <f>IF(N464="zákl. prenesená",J464,0)</f>
        <v>0</v>
      </c>
      <c r="BH464" s="201">
        <f>IF(N464="zníž. prenesená",J464,0)</f>
        <v>0</v>
      </c>
      <c r="BI464" s="201">
        <f>IF(N464="nulová",J464,0)</f>
        <v>0</v>
      </c>
      <c r="BJ464" s="19" t="s">
        <v>91</v>
      </c>
      <c r="BK464" s="202">
        <f>ROUND(I464*H464,3)</f>
        <v>0</v>
      </c>
      <c r="BL464" s="19" t="s">
        <v>211</v>
      </c>
      <c r="BM464" s="200" t="s">
        <v>631</v>
      </c>
    </row>
    <row r="465" s="13" customFormat="1">
      <c r="A465" s="13"/>
      <c r="B465" s="203"/>
      <c r="C465" s="13"/>
      <c r="D465" s="204" t="s">
        <v>213</v>
      </c>
      <c r="E465" s="205" t="s">
        <v>1</v>
      </c>
      <c r="F465" s="206" t="s">
        <v>632</v>
      </c>
      <c r="G465" s="13"/>
      <c r="H465" s="205" t="s">
        <v>1</v>
      </c>
      <c r="I465" s="207"/>
      <c r="J465" s="13"/>
      <c r="K465" s="13"/>
      <c r="L465" s="203"/>
      <c r="M465" s="208"/>
      <c r="N465" s="209"/>
      <c r="O465" s="209"/>
      <c r="P465" s="209"/>
      <c r="Q465" s="209"/>
      <c r="R465" s="209"/>
      <c r="S465" s="209"/>
      <c r="T465" s="21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05" t="s">
        <v>213</v>
      </c>
      <c r="AU465" s="205" t="s">
        <v>91</v>
      </c>
      <c r="AV465" s="13" t="s">
        <v>87</v>
      </c>
      <c r="AW465" s="13" t="s">
        <v>33</v>
      </c>
      <c r="AX465" s="13" t="s">
        <v>80</v>
      </c>
      <c r="AY465" s="205" t="s">
        <v>205</v>
      </c>
    </row>
    <row r="466" s="13" customFormat="1">
      <c r="A466" s="13"/>
      <c r="B466" s="203"/>
      <c r="C466" s="13"/>
      <c r="D466" s="204" t="s">
        <v>213</v>
      </c>
      <c r="E466" s="205" t="s">
        <v>1</v>
      </c>
      <c r="F466" s="206" t="s">
        <v>633</v>
      </c>
      <c r="G466" s="13"/>
      <c r="H466" s="205" t="s">
        <v>1</v>
      </c>
      <c r="I466" s="207"/>
      <c r="J466" s="13"/>
      <c r="K466" s="13"/>
      <c r="L466" s="203"/>
      <c r="M466" s="208"/>
      <c r="N466" s="209"/>
      <c r="O466" s="209"/>
      <c r="P466" s="209"/>
      <c r="Q466" s="209"/>
      <c r="R466" s="209"/>
      <c r="S466" s="209"/>
      <c r="T466" s="21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5" t="s">
        <v>213</v>
      </c>
      <c r="AU466" s="205" t="s">
        <v>91</v>
      </c>
      <c r="AV466" s="13" t="s">
        <v>87</v>
      </c>
      <c r="AW466" s="13" t="s">
        <v>33</v>
      </c>
      <c r="AX466" s="13" t="s">
        <v>80</v>
      </c>
      <c r="AY466" s="205" t="s">
        <v>205</v>
      </c>
    </row>
    <row r="467" s="14" customFormat="1">
      <c r="A467" s="14"/>
      <c r="B467" s="211"/>
      <c r="C467" s="14"/>
      <c r="D467" s="204" t="s">
        <v>213</v>
      </c>
      <c r="E467" s="212" t="s">
        <v>1</v>
      </c>
      <c r="F467" s="213" t="s">
        <v>634</v>
      </c>
      <c r="G467" s="14"/>
      <c r="H467" s="214">
        <v>133.529</v>
      </c>
      <c r="I467" s="215"/>
      <c r="J467" s="14"/>
      <c r="K467" s="14"/>
      <c r="L467" s="211"/>
      <c r="M467" s="216"/>
      <c r="N467" s="217"/>
      <c r="O467" s="217"/>
      <c r="P467" s="217"/>
      <c r="Q467" s="217"/>
      <c r="R467" s="217"/>
      <c r="S467" s="217"/>
      <c r="T467" s="21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12" t="s">
        <v>213</v>
      </c>
      <c r="AU467" s="212" t="s">
        <v>91</v>
      </c>
      <c r="AV467" s="14" t="s">
        <v>91</v>
      </c>
      <c r="AW467" s="14" t="s">
        <v>33</v>
      </c>
      <c r="AX467" s="14" t="s">
        <v>80</v>
      </c>
      <c r="AY467" s="212" t="s">
        <v>205</v>
      </c>
    </row>
    <row r="468" s="14" customFormat="1">
      <c r="A468" s="14"/>
      <c r="B468" s="211"/>
      <c r="C468" s="14"/>
      <c r="D468" s="204" t="s">
        <v>213</v>
      </c>
      <c r="E468" s="212" t="s">
        <v>1</v>
      </c>
      <c r="F468" s="213" t="s">
        <v>635</v>
      </c>
      <c r="G468" s="14"/>
      <c r="H468" s="214">
        <v>-19.939</v>
      </c>
      <c r="I468" s="215"/>
      <c r="J468" s="14"/>
      <c r="K468" s="14"/>
      <c r="L468" s="211"/>
      <c r="M468" s="216"/>
      <c r="N468" s="217"/>
      <c r="O468" s="217"/>
      <c r="P468" s="217"/>
      <c r="Q468" s="217"/>
      <c r="R468" s="217"/>
      <c r="S468" s="217"/>
      <c r="T468" s="21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12" t="s">
        <v>213</v>
      </c>
      <c r="AU468" s="212" t="s">
        <v>91</v>
      </c>
      <c r="AV468" s="14" t="s">
        <v>91</v>
      </c>
      <c r="AW468" s="14" t="s">
        <v>33</v>
      </c>
      <c r="AX468" s="14" t="s">
        <v>80</v>
      </c>
      <c r="AY468" s="212" t="s">
        <v>205</v>
      </c>
    </row>
    <row r="469" s="14" customFormat="1">
      <c r="A469" s="14"/>
      <c r="B469" s="211"/>
      <c r="C469" s="14"/>
      <c r="D469" s="204" t="s">
        <v>213</v>
      </c>
      <c r="E469" s="212" t="s">
        <v>1</v>
      </c>
      <c r="F469" s="213" t="s">
        <v>636</v>
      </c>
      <c r="G469" s="14"/>
      <c r="H469" s="214">
        <v>10.625999999999999</v>
      </c>
      <c r="I469" s="215"/>
      <c r="J469" s="14"/>
      <c r="K469" s="14"/>
      <c r="L469" s="211"/>
      <c r="M469" s="216"/>
      <c r="N469" s="217"/>
      <c r="O469" s="217"/>
      <c r="P469" s="217"/>
      <c r="Q469" s="217"/>
      <c r="R469" s="217"/>
      <c r="S469" s="217"/>
      <c r="T469" s="21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12" t="s">
        <v>213</v>
      </c>
      <c r="AU469" s="212" t="s">
        <v>91</v>
      </c>
      <c r="AV469" s="14" t="s">
        <v>91</v>
      </c>
      <c r="AW469" s="14" t="s">
        <v>33</v>
      </c>
      <c r="AX469" s="14" t="s">
        <v>80</v>
      </c>
      <c r="AY469" s="212" t="s">
        <v>205</v>
      </c>
    </row>
    <row r="470" s="13" customFormat="1">
      <c r="A470" s="13"/>
      <c r="B470" s="203"/>
      <c r="C470" s="13"/>
      <c r="D470" s="204" t="s">
        <v>213</v>
      </c>
      <c r="E470" s="205" t="s">
        <v>1</v>
      </c>
      <c r="F470" s="206" t="s">
        <v>637</v>
      </c>
      <c r="G470" s="13"/>
      <c r="H470" s="205" t="s">
        <v>1</v>
      </c>
      <c r="I470" s="207"/>
      <c r="J470" s="13"/>
      <c r="K470" s="13"/>
      <c r="L470" s="203"/>
      <c r="M470" s="208"/>
      <c r="N470" s="209"/>
      <c r="O470" s="209"/>
      <c r="P470" s="209"/>
      <c r="Q470" s="209"/>
      <c r="R470" s="209"/>
      <c r="S470" s="209"/>
      <c r="T470" s="21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5" t="s">
        <v>213</v>
      </c>
      <c r="AU470" s="205" t="s">
        <v>91</v>
      </c>
      <c r="AV470" s="13" t="s">
        <v>87</v>
      </c>
      <c r="AW470" s="13" t="s">
        <v>33</v>
      </c>
      <c r="AX470" s="13" t="s">
        <v>80</v>
      </c>
      <c r="AY470" s="205" t="s">
        <v>205</v>
      </c>
    </row>
    <row r="471" s="14" customFormat="1">
      <c r="A471" s="14"/>
      <c r="B471" s="211"/>
      <c r="C471" s="14"/>
      <c r="D471" s="204" t="s">
        <v>213</v>
      </c>
      <c r="E471" s="212" t="s">
        <v>1</v>
      </c>
      <c r="F471" s="213" t="s">
        <v>638</v>
      </c>
      <c r="G471" s="14"/>
      <c r="H471" s="214">
        <v>16.739999999999998</v>
      </c>
      <c r="I471" s="215"/>
      <c r="J471" s="14"/>
      <c r="K471" s="14"/>
      <c r="L471" s="211"/>
      <c r="M471" s="216"/>
      <c r="N471" s="217"/>
      <c r="O471" s="217"/>
      <c r="P471" s="217"/>
      <c r="Q471" s="217"/>
      <c r="R471" s="217"/>
      <c r="S471" s="217"/>
      <c r="T471" s="21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12" t="s">
        <v>213</v>
      </c>
      <c r="AU471" s="212" t="s">
        <v>91</v>
      </c>
      <c r="AV471" s="14" t="s">
        <v>91</v>
      </c>
      <c r="AW471" s="14" t="s">
        <v>33</v>
      </c>
      <c r="AX471" s="14" t="s">
        <v>80</v>
      </c>
      <c r="AY471" s="212" t="s">
        <v>205</v>
      </c>
    </row>
    <row r="472" s="14" customFormat="1">
      <c r="A472" s="14"/>
      <c r="B472" s="211"/>
      <c r="C472" s="14"/>
      <c r="D472" s="204" t="s">
        <v>213</v>
      </c>
      <c r="E472" s="212" t="s">
        <v>1</v>
      </c>
      <c r="F472" s="213" t="s">
        <v>639</v>
      </c>
      <c r="G472" s="14"/>
      <c r="H472" s="214">
        <v>-3.0800000000000001</v>
      </c>
      <c r="I472" s="215"/>
      <c r="J472" s="14"/>
      <c r="K472" s="14"/>
      <c r="L472" s="211"/>
      <c r="M472" s="216"/>
      <c r="N472" s="217"/>
      <c r="O472" s="217"/>
      <c r="P472" s="217"/>
      <c r="Q472" s="217"/>
      <c r="R472" s="217"/>
      <c r="S472" s="217"/>
      <c r="T472" s="21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12" t="s">
        <v>213</v>
      </c>
      <c r="AU472" s="212" t="s">
        <v>91</v>
      </c>
      <c r="AV472" s="14" t="s">
        <v>91</v>
      </c>
      <c r="AW472" s="14" t="s">
        <v>33</v>
      </c>
      <c r="AX472" s="14" t="s">
        <v>80</v>
      </c>
      <c r="AY472" s="212" t="s">
        <v>205</v>
      </c>
    </row>
    <row r="473" s="14" customFormat="1">
      <c r="A473" s="14"/>
      <c r="B473" s="211"/>
      <c r="C473" s="14"/>
      <c r="D473" s="204" t="s">
        <v>213</v>
      </c>
      <c r="E473" s="212" t="s">
        <v>1</v>
      </c>
      <c r="F473" s="213" t="s">
        <v>640</v>
      </c>
      <c r="G473" s="14"/>
      <c r="H473" s="214">
        <v>1.1599999999999999</v>
      </c>
      <c r="I473" s="215"/>
      <c r="J473" s="14"/>
      <c r="K473" s="14"/>
      <c r="L473" s="211"/>
      <c r="M473" s="216"/>
      <c r="N473" s="217"/>
      <c r="O473" s="217"/>
      <c r="P473" s="217"/>
      <c r="Q473" s="217"/>
      <c r="R473" s="217"/>
      <c r="S473" s="217"/>
      <c r="T473" s="21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12" t="s">
        <v>213</v>
      </c>
      <c r="AU473" s="212" t="s">
        <v>91</v>
      </c>
      <c r="AV473" s="14" t="s">
        <v>91</v>
      </c>
      <c r="AW473" s="14" t="s">
        <v>33</v>
      </c>
      <c r="AX473" s="14" t="s">
        <v>80</v>
      </c>
      <c r="AY473" s="212" t="s">
        <v>205</v>
      </c>
    </row>
    <row r="474" s="13" customFormat="1">
      <c r="A474" s="13"/>
      <c r="B474" s="203"/>
      <c r="C474" s="13"/>
      <c r="D474" s="204" t="s">
        <v>213</v>
      </c>
      <c r="E474" s="205" t="s">
        <v>1</v>
      </c>
      <c r="F474" s="206" t="s">
        <v>641</v>
      </c>
      <c r="G474" s="13"/>
      <c r="H474" s="205" t="s">
        <v>1</v>
      </c>
      <c r="I474" s="207"/>
      <c r="J474" s="13"/>
      <c r="K474" s="13"/>
      <c r="L474" s="203"/>
      <c r="M474" s="208"/>
      <c r="N474" s="209"/>
      <c r="O474" s="209"/>
      <c r="P474" s="209"/>
      <c r="Q474" s="209"/>
      <c r="R474" s="209"/>
      <c r="S474" s="209"/>
      <c r="T474" s="21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5" t="s">
        <v>213</v>
      </c>
      <c r="AU474" s="205" t="s">
        <v>91</v>
      </c>
      <c r="AV474" s="13" t="s">
        <v>87</v>
      </c>
      <c r="AW474" s="13" t="s">
        <v>33</v>
      </c>
      <c r="AX474" s="13" t="s">
        <v>80</v>
      </c>
      <c r="AY474" s="205" t="s">
        <v>205</v>
      </c>
    </row>
    <row r="475" s="14" customFormat="1">
      <c r="A475" s="14"/>
      <c r="B475" s="211"/>
      <c r="C475" s="14"/>
      <c r="D475" s="204" t="s">
        <v>213</v>
      </c>
      <c r="E475" s="212" t="s">
        <v>1</v>
      </c>
      <c r="F475" s="213" t="s">
        <v>638</v>
      </c>
      <c r="G475" s="14"/>
      <c r="H475" s="214">
        <v>16.739999999999998</v>
      </c>
      <c r="I475" s="215"/>
      <c r="J475" s="14"/>
      <c r="K475" s="14"/>
      <c r="L475" s="211"/>
      <c r="M475" s="216"/>
      <c r="N475" s="217"/>
      <c r="O475" s="217"/>
      <c r="P475" s="217"/>
      <c r="Q475" s="217"/>
      <c r="R475" s="217"/>
      <c r="S475" s="217"/>
      <c r="T475" s="21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12" t="s">
        <v>213</v>
      </c>
      <c r="AU475" s="212" t="s">
        <v>91</v>
      </c>
      <c r="AV475" s="14" t="s">
        <v>91</v>
      </c>
      <c r="AW475" s="14" t="s">
        <v>33</v>
      </c>
      <c r="AX475" s="14" t="s">
        <v>80</v>
      </c>
      <c r="AY475" s="212" t="s">
        <v>205</v>
      </c>
    </row>
    <row r="476" s="14" customFormat="1">
      <c r="A476" s="14"/>
      <c r="B476" s="211"/>
      <c r="C476" s="14"/>
      <c r="D476" s="204" t="s">
        <v>213</v>
      </c>
      <c r="E476" s="212" t="s">
        <v>1</v>
      </c>
      <c r="F476" s="213" t="s">
        <v>639</v>
      </c>
      <c r="G476" s="14"/>
      <c r="H476" s="214">
        <v>-3.0800000000000001</v>
      </c>
      <c r="I476" s="215"/>
      <c r="J476" s="14"/>
      <c r="K476" s="14"/>
      <c r="L476" s="211"/>
      <c r="M476" s="216"/>
      <c r="N476" s="217"/>
      <c r="O476" s="217"/>
      <c r="P476" s="217"/>
      <c r="Q476" s="217"/>
      <c r="R476" s="217"/>
      <c r="S476" s="217"/>
      <c r="T476" s="21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12" t="s">
        <v>213</v>
      </c>
      <c r="AU476" s="212" t="s">
        <v>91</v>
      </c>
      <c r="AV476" s="14" t="s">
        <v>91</v>
      </c>
      <c r="AW476" s="14" t="s">
        <v>33</v>
      </c>
      <c r="AX476" s="14" t="s">
        <v>80</v>
      </c>
      <c r="AY476" s="212" t="s">
        <v>205</v>
      </c>
    </row>
    <row r="477" s="14" customFormat="1">
      <c r="A477" s="14"/>
      <c r="B477" s="211"/>
      <c r="C477" s="14"/>
      <c r="D477" s="204" t="s">
        <v>213</v>
      </c>
      <c r="E477" s="212" t="s">
        <v>1</v>
      </c>
      <c r="F477" s="213" t="s">
        <v>640</v>
      </c>
      <c r="G477" s="14"/>
      <c r="H477" s="214">
        <v>1.1599999999999999</v>
      </c>
      <c r="I477" s="215"/>
      <c r="J477" s="14"/>
      <c r="K477" s="14"/>
      <c r="L477" s="211"/>
      <c r="M477" s="216"/>
      <c r="N477" s="217"/>
      <c r="O477" s="217"/>
      <c r="P477" s="217"/>
      <c r="Q477" s="217"/>
      <c r="R477" s="217"/>
      <c r="S477" s="217"/>
      <c r="T477" s="21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12" t="s">
        <v>213</v>
      </c>
      <c r="AU477" s="212" t="s">
        <v>91</v>
      </c>
      <c r="AV477" s="14" t="s">
        <v>91</v>
      </c>
      <c r="AW477" s="14" t="s">
        <v>33</v>
      </c>
      <c r="AX477" s="14" t="s">
        <v>80</v>
      </c>
      <c r="AY477" s="212" t="s">
        <v>205</v>
      </c>
    </row>
    <row r="478" s="15" customFormat="1">
      <c r="A478" s="15"/>
      <c r="B478" s="219"/>
      <c r="C478" s="15"/>
      <c r="D478" s="204" t="s">
        <v>213</v>
      </c>
      <c r="E478" s="220" t="s">
        <v>1</v>
      </c>
      <c r="F478" s="221" t="s">
        <v>216</v>
      </c>
      <c r="G478" s="15"/>
      <c r="H478" s="222">
        <v>153.856</v>
      </c>
      <c r="I478" s="223"/>
      <c r="J478" s="15"/>
      <c r="K478" s="15"/>
      <c r="L478" s="219"/>
      <c r="M478" s="224"/>
      <c r="N478" s="225"/>
      <c r="O478" s="225"/>
      <c r="P478" s="225"/>
      <c r="Q478" s="225"/>
      <c r="R478" s="225"/>
      <c r="S478" s="225"/>
      <c r="T478" s="226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20" t="s">
        <v>213</v>
      </c>
      <c r="AU478" s="220" t="s">
        <v>91</v>
      </c>
      <c r="AV478" s="15" t="s">
        <v>211</v>
      </c>
      <c r="AW478" s="15" t="s">
        <v>33</v>
      </c>
      <c r="AX478" s="15" t="s">
        <v>87</v>
      </c>
      <c r="AY478" s="220" t="s">
        <v>205</v>
      </c>
    </row>
    <row r="479" s="2" customFormat="1" ht="24.15" customHeight="1">
      <c r="A479" s="38"/>
      <c r="B479" s="188"/>
      <c r="C479" s="189" t="s">
        <v>642</v>
      </c>
      <c r="D479" s="189" t="s">
        <v>207</v>
      </c>
      <c r="E479" s="190" t="s">
        <v>643</v>
      </c>
      <c r="F479" s="191" t="s">
        <v>644</v>
      </c>
      <c r="G479" s="192" t="s">
        <v>265</v>
      </c>
      <c r="H479" s="193">
        <v>1289.8969999999999</v>
      </c>
      <c r="I479" s="194"/>
      <c r="J479" s="193">
        <f>ROUND(I479*H479,3)</f>
        <v>0</v>
      </c>
      <c r="K479" s="195"/>
      <c r="L479" s="39"/>
      <c r="M479" s="196" t="s">
        <v>1</v>
      </c>
      <c r="N479" s="197" t="s">
        <v>46</v>
      </c>
      <c r="O479" s="82"/>
      <c r="P479" s="198">
        <f>O479*H479</f>
        <v>0</v>
      </c>
      <c r="Q479" s="198">
        <v>0.00023000000000000001</v>
      </c>
      <c r="R479" s="198">
        <f>Q479*H479</f>
        <v>0.29667631</v>
      </c>
      <c r="S479" s="198">
        <v>0</v>
      </c>
      <c r="T479" s="199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00" t="s">
        <v>211</v>
      </c>
      <c r="AT479" s="200" t="s">
        <v>207</v>
      </c>
      <c r="AU479" s="200" t="s">
        <v>91</v>
      </c>
      <c r="AY479" s="19" t="s">
        <v>205</v>
      </c>
      <c r="BE479" s="201">
        <f>IF(N479="základná",J479,0)</f>
        <v>0</v>
      </c>
      <c r="BF479" s="201">
        <f>IF(N479="znížená",J479,0)</f>
        <v>0</v>
      </c>
      <c r="BG479" s="201">
        <f>IF(N479="zákl. prenesená",J479,0)</f>
        <v>0</v>
      </c>
      <c r="BH479" s="201">
        <f>IF(N479="zníž. prenesená",J479,0)</f>
        <v>0</v>
      </c>
      <c r="BI479" s="201">
        <f>IF(N479="nulová",J479,0)</f>
        <v>0</v>
      </c>
      <c r="BJ479" s="19" t="s">
        <v>91</v>
      </c>
      <c r="BK479" s="202">
        <f>ROUND(I479*H479,3)</f>
        <v>0</v>
      </c>
      <c r="BL479" s="19" t="s">
        <v>211</v>
      </c>
      <c r="BM479" s="200" t="s">
        <v>645</v>
      </c>
    </row>
    <row r="480" s="13" customFormat="1">
      <c r="A480" s="13"/>
      <c r="B480" s="203"/>
      <c r="C480" s="13"/>
      <c r="D480" s="204" t="s">
        <v>213</v>
      </c>
      <c r="E480" s="205" t="s">
        <v>1</v>
      </c>
      <c r="F480" s="206" t="s">
        <v>646</v>
      </c>
      <c r="G480" s="13"/>
      <c r="H480" s="205" t="s">
        <v>1</v>
      </c>
      <c r="I480" s="207"/>
      <c r="J480" s="13"/>
      <c r="K480" s="13"/>
      <c r="L480" s="203"/>
      <c r="M480" s="208"/>
      <c r="N480" s="209"/>
      <c r="O480" s="209"/>
      <c r="P480" s="209"/>
      <c r="Q480" s="209"/>
      <c r="R480" s="209"/>
      <c r="S480" s="209"/>
      <c r="T480" s="210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5" t="s">
        <v>213</v>
      </c>
      <c r="AU480" s="205" t="s">
        <v>91</v>
      </c>
      <c r="AV480" s="13" t="s">
        <v>87</v>
      </c>
      <c r="AW480" s="13" t="s">
        <v>33</v>
      </c>
      <c r="AX480" s="13" t="s">
        <v>80</v>
      </c>
      <c r="AY480" s="205" t="s">
        <v>205</v>
      </c>
    </row>
    <row r="481" s="13" customFormat="1">
      <c r="A481" s="13"/>
      <c r="B481" s="203"/>
      <c r="C481" s="13"/>
      <c r="D481" s="204" t="s">
        <v>213</v>
      </c>
      <c r="E481" s="205" t="s">
        <v>1</v>
      </c>
      <c r="F481" s="206" t="s">
        <v>647</v>
      </c>
      <c r="G481" s="13"/>
      <c r="H481" s="205" t="s">
        <v>1</v>
      </c>
      <c r="I481" s="207"/>
      <c r="J481" s="13"/>
      <c r="K481" s="13"/>
      <c r="L481" s="203"/>
      <c r="M481" s="208"/>
      <c r="N481" s="209"/>
      <c r="O481" s="209"/>
      <c r="P481" s="209"/>
      <c r="Q481" s="209"/>
      <c r="R481" s="209"/>
      <c r="S481" s="209"/>
      <c r="T481" s="210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5" t="s">
        <v>213</v>
      </c>
      <c r="AU481" s="205" t="s">
        <v>91</v>
      </c>
      <c r="AV481" s="13" t="s">
        <v>87</v>
      </c>
      <c r="AW481" s="13" t="s">
        <v>33</v>
      </c>
      <c r="AX481" s="13" t="s">
        <v>80</v>
      </c>
      <c r="AY481" s="205" t="s">
        <v>205</v>
      </c>
    </row>
    <row r="482" s="14" customFormat="1">
      <c r="A482" s="14"/>
      <c r="B482" s="211"/>
      <c r="C482" s="14"/>
      <c r="D482" s="204" t="s">
        <v>213</v>
      </c>
      <c r="E482" s="212" t="s">
        <v>1</v>
      </c>
      <c r="F482" s="213" t="s">
        <v>648</v>
      </c>
      <c r="G482" s="14"/>
      <c r="H482" s="214">
        <v>246.49500000000001</v>
      </c>
      <c r="I482" s="215"/>
      <c r="J482" s="14"/>
      <c r="K482" s="14"/>
      <c r="L482" s="211"/>
      <c r="M482" s="216"/>
      <c r="N482" s="217"/>
      <c r="O482" s="217"/>
      <c r="P482" s="217"/>
      <c r="Q482" s="217"/>
      <c r="R482" s="217"/>
      <c r="S482" s="217"/>
      <c r="T482" s="21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12" t="s">
        <v>213</v>
      </c>
      <c r="AU482" s="212" t="s">
        <v>91</v>
      </c>
      <c r="AV482" s="14" t="s">
        <v>91</v>
      </c>
      <c r="AW482" s="14" t="s">
        <v>33</v>
      </c>
      <c r="AX482" s="14" t="s">
        <v>80</v>
      </c>
      <c r="AY482" s="212" t="s">
        <v>205</v>
      </c>
    </row>
    <row r="483" s="14" customFormat="1">
      <c r="A483" s="14"/>
      <c r="B483" s="211"/>
      <c r="C483" s="14"/>
      <c r="D483" s="204" t="s">
        <v>213</v>
      </c>
      <c r="E483" s="212" t="s">
        <v>1</v>
      </c>
      <c r="F483" s="213" t="s">
        <v>649</v>
      </c>
      <c r="G483" s="14"/>
      <c r="H483" s="214">
        <v>-37.466000000000001</v>
      </c>
      <c r="I483" s="215"/>
      <c r="J483" s="14"/>
      <c r="K483" s="14"/>
      <c r="L483" s="211"/>
      <c r="M483" s="216"/>
      <c r="N483" s="217"/>
      <c r="O483" s="217"/>
      <c r="P483" s="217"/>
      <c r="Q483" s="217"/>
      <c r="R483" s="217"/>
      <c r="S483" s="217"/>
      <c r="T483" s="21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12" t="s">
        <v>213</v>
      </c>
      <c r="AU483" s="212" t="s">
        <v>91</v>
      </c>
      <c r="AV483" s="14" t="s">
        <v>91</v>
      </c>
      <c r="AW483" s="14" t="s">
        <v>33</v>
      </c>
      <c r="AX483" s="14" t="s">
        <v>80</v>
      </c>
      <c r="AY483" s="212" t="s">
        <v>205</v>
      </c>
    </row>
    <row r="484" s="13" customFormat="1">
      <c r="A484" s="13"/>
      <c r="B484" s="203"/>
      <c r="C484" s="13"/>
      <c r="D484" s="204" t="s">
        <v>213</v>
      </c>
      <c r="E484" s="205" t="s">
        <v>1</v>
      </c>
      <c r="F484" s="206" t="s">
        <v>650</v>
      </c>
      <c r="G484" s="13"/>
      <c r="H484" s="205" t="s">
        <v>1</v>
      </c>
      <c r="I484" s="207"/>
      <c r="J484" s="13"/>
      <c r="K484" s="13"/>
      <c r="L484" s="203"/>
      <c r="M484" s="208"/>
      <c r="N484" s="209"/>
      <c r="O484" s="209"/>
      <c r="P484" s="209"/>
      <c r="Q484" s="209"/>
      <c r="R484" s="209"/>
      <c r="S484" s="209"/>
      <c r="T484" s="210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05" t="s">
        <v>213</v>
      </c>
      <c r="AU484" s="205" t="s">
        <v>91</v>
      </c>
      <c r="AV484" s="13" t="s">
        <v>87</v>
      </c>
      <c r="AW484" s="13" t="s">
        <v>33</v>
      </c>
      <c r="AX484" s="13" t="s">
        <v>80</v>
      </c>
      <c r="AY484" s="205" t="s">
        <v>205</v>
      </c>
    </row>
    <row r="485" s="14" customFormat="1">
      <c r="A485" s="14"/>
      <c r="B485" s="211"/>
      <c r="C485" s="14"/>
      <c r="D485" s="204" t="s">
        <v>213</v>
      </c>
      <c r="E485" s="212" t="s">
        <v>1</v>
      </c>
      <c r="F485" s="213" t="s">
        <v>651</v>
      </c>
      <c r="G485" s="14"/>
      <c r="H485" s="214">
        <v>73.997</v>
      </c>
      <c r="I485" s="215"/>
      <c r="J485" s="14"/>
      <c r="K485" s="14"/>
      <c r="L485" s="211"/>
      <c r="M485" s="216"/>
      <c r="N485" s="217"/>
      <c r="O485" s="217"/>
      <c r="P485" s="217"/>
      <c r="Q485" s="217"/>
      <c r="R485" s="217"/>
      <c r="S485" s="217"/>
      <c r="T485" s="21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12" t="s">
        <v>213</v>
      </c>
      <c r="AU485" s="212" t="s">
        <v>91</v>
      </c>
      <c r="AV485" s="14" t="s">
        <v>91</v>
      </c>
      <c r="AW485" s="14" t="s">
        <v>33</v>
      </c>
      <c r="AX485" s="14" t="s">
        <v>80</v>
      </c>
      <c r="AY485" s="212" t="s">
        <v>205</v>
      </c>
    </row>
    <row r="486" s="14" customFormat="1">
      <c r="A486" s="14"/>
      <c r="B486" s="211"/>
      <c r="C486" s="14"/>
      <c r="D486" s="204" t="s">
        <v>213</v>
      </c>
      <c r="E486" s="212" t="s">
        <v>1</v>
      </c>
      <c r="F486" s="213" t="s">
        <v>652</v>
      </c>
      <c r="G486" s="14"/>
      <c r="H486" s="214">
        <v>534.35199999999998</v>
      </c>
      <c r="I486" s="215"/>
      <c r="J486" s="14"/>
      <c r="K486" s="14"/>
      <c r="L486" s="211"/>
      <c r="M486" s="216"/>
      <c r="N486" s="217"/>
      <c r="O486" s="217"/>
      <c r="P486" s="217"/>
      <c r="Q486" s="217"/>
      <c r="R486" s="217"/>
      <c r="S486" s="217"/>
      <c r="T486" s="21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12" t="s">
        <v>213</v>
      </c>
      <c r="AU486" s="212" t="s">
        <v>91</v>
      </c>
      <c r="AV486" s="14" t="s">
        <v>91</v>
      </c>
      <c r="AW486" s="14" t="s">
        <v>33</v>
      </c>
      <c r="AX486" s="14" t="s">
        <v>80</v>
      </c>
      <c r="AY486" s="212" t="s">
        <v>205</v>
      </c>
    </row>
    <row r="487" s="14" customFormat="1">
      <c r="A487" s="14"/>
      <c r="B487" s="211"/>
      <c r="C487" s="14"/>
      <c r="D487" s="204" t="s">
        <v>213</v>
      </c>
      <c r="E487" s="212" t="s">
        <v>1</v>
      </c>
      <c r="F487" s="213" t="s">
        <v>653</v>
      </c>
      <c r="G487" s="14"/>
      <c r="H487" s="214">
        <v>-49.613999999999997</v>
      </c>
      <c r="I487" s="215"/>
      <c r="J487" s="14"/>
      <c r="K487" s="14"/>
      <c r="L487" s="211"/>
      <c r="M487" s="216"/>
      <c r="N487" s="217"/>
      <c r="O487" s="217"/>
      <c r="P487" s="217"/>
      <c r="Q487" s="217"/>
      <c r="R487" s="217"/>
      <c r="S487" s="217"/>
      <c r="T487" s="21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12" t="s">
        <v>213</v>
      </c>
      <c r="AU487" s="212" t="s">
        <v>91</v>
      </c>
      <c r="AV487" s="14" t="s">
        <v>91</v>
      </c>
      <c r="AW487" s="14" t="s">
        <v>33</v>
      </c>
      <c r="AX487" s="14" t="s">
        <v>80</v>
      </c>
      <c r="AY487" s="212" t="s">
        <v>205</v>
      </c>
    </row>
    <row r="488" s="14" customFormat="1">
      <c r="A488" s="14"/>
      <c r="B488" s="211"/>
      <c r="C488" s="14"/>
      <c r="D488" s="204" t="s">
        <v>213</v>
      </c>
      <c r="E488" s="212" t="s">
        <v>1</v>
      </c>
      <c r="F488" s="213" t="s">
        <v>654</v>
      </c>
      <c r="G488" s="14"/>
      <c r="H488" s="214">
        <v>28.344000000000001</v>
      </c>
      <c r="I488" s="215"/>
      <c r="J488" s="14"/>
      <c r="K488" s="14"/>
      <c r="L488" s="211"/>
      <c r="M488" s="216"/>
      <c r="N488" s="217"/>
      <c r="O488" s="217"/>
      <c r="P488" s="217"/>
      <c r="Q488" s="217"/>
      <c r="R488" s="217"/>
      <c r="S488" s="217"/>
      <c r="T488" s="21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12" t="s">
        <v>213</v>
      </c>
      <c r="AU488" s="212" t="s">
        <v>91</v>
      </c>
      <c r="AV488" s="14" t="s">
        <v>91</v>
      </c>
      <c r="AW488" s="14" t="s">
        <v>33</v>
      </c>
      <c r="AX488" s="14" t="s">
        <v>80</v>
      </c>
      <c r="AY488" s="212" t="s">
        <v>205</v>
      </c>
    </row>
    <row r="489" s="14" customFormat="1">
      <c r="A489" s="14"/>
      <c r="B489" s="211"/>
      <c r="C489" s="14"/>
      <c r="D489" s="204" t="s">
        <v>213</v>
      </c>
      <c r="E489" s="212" t="s">
        <v>1</v>
      </c>
      <c r="F489" s="213" t="s">
        <v>655</v>
      </c>
      <c r="G489" s="14"/>
      <c r="H489" s="214">
        <v>-48.280000000000001</v>
      </c>
      <c r="I489" s="215"/>
      <c r="J489" s="14"/>
      <c r="K489" s="14"/>
      <c r="L489" s="211"/>
      <c r="M489" s="216"/>
      <c r="N489" s="217"/>
      <c r="O489" s="217"/>
      <c r="P489" s="217"/>
      <c r="Q489" s="217"/>
      <c r="R489" s="217"/>
      <c r="S489" s="217"/>
      <c r="T489" s="21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12" t="s">
        <v>213</v>
      </c>
      <c r="AU489" s="212" t="s">
        <v>91</v>
      </c>
      <c r="AV489" s="14" t="s">
        <v>91</v>
      </c>
      <c r="AW489" s="14" t="s">
        <v>33</v>
      </c>
      <c r="AX489" s="14" t="s">
        <v>80</v>
      </c>
      <c r="AY489" s="212" t="s">
        <v>205</v>
      </c>
    </row>
    <row r="490" s="13" customFormat="1">
      <c r="A490" s="13"/>
      <c r="B490" s="203"/>
      <c r="C490" s="13"/>
      <c r="D490" s="204" t="s">
        <v>213</v>
      </c>
      <c r="E490" s="205" t="s">
        <v>1</v>
      </c>
      <c r="F490" s="206" t="s">
        <v>656</v>
      </c>
      <c r="G490" s="13"/>
      <c r="H490" s="205" t="s">
        <v>1</v>
      </c>
      <c r="I490" s="207"/>
      <c r="J490" s="13"/>
      <c r="K490" s="13"/>
      <c r="L490" s="203"/>
      <c r="M490" s="208"/>
      <c r="N490" s="209"/>
      <c r="O490" s="209"/>
      <c r="P490" s="209"/>
      <c r="Q490" s="209"/>
      <c r="R490" s="209"/>
      <c r="S490" s="209"/>
      <c r="T490" s="210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5" t="s">
        <v>213</v>
      </c>
      <c r="AU490" s="205" t="s">
        <v>91</v>
      </c>
      <c r="AV490" s="13" t="s">
        <v>87</v>
      </c>
      <c r="AW490" s="13" t="s">
        <v>33</v>
      </c>
      <c r="AX490" s="13" t="s">
        <v>80</v>
      </c>
      <c r="AY490" s="205" t="s">
        <v>205</v>
      </c>
    </row>
    <row r="491" s="14" customFormat="1">
      <c r="A491" s="14"/>
      <c r="B491" s="211"/>
      <c r="C491" s="14"/>
      <c r="D491" s="204" t="s">
        <v>213</v>
      </c>
      <c r="E491" s="212" t="s">
        <v>1</v>
      </c>
      <c r="F491" s="213" t="s">
        <v>651</v>
      </c>
      <c r="G491" s="14"/>
      <c r="H491" s="214">
        <v>73.997</v>
      </c>
      <c r="I491" s="215"/>
      <c r="J491" s="14"/>
      <c r="K491" s="14"/>
      <c r="L491" s="211"/>
      <c r="M491" s="216"/>
      <c r="N491" s="217"/>
      <c r="O491" s="217"/>
      <c r="P491" s="217"/>
      <c r="Q491" s="217"/>
      <c r="R491" s="217"/>
      <c r="S491" s="217"/>
      <c r="T491" s="21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12" t="s">
        <v>213</v>
      </c>
      <c r="AU491" s="212" t="s">
        <v>91</v>
      </c>
      <c r="AV491" s="14" t="s">
        <v>91</v>
      </c>
      <c r="AW491" s="14" t="s">
        <v>33</v>
      </c>
      <c r="AX491" s="14" t="s">
        <v>80</v>
      </c>
      <c r="AY491" s="212" t="s">
        <v>205</v>
      </c>
    </row>
    <row r="492" s="14" customFormat="1">
      <c r="A492" s="14"/>
      <c r="B492" s="211"/>
      <c r="C492" s="14"/>
      <c r="D492" s="204" t="s">
        <v>213</v>
      </c>
      <c r="E492" s="212" t="s">
        <v>1</v>
      </c>
      <c r="F492" s="213" t="s">
        <v>652</v>
      </c>
      <c r="G492" s="14"/>
      <c r="H492" s="214">
        <v>534.35199999999998</v>
      </c>
      <c r="I492" s="215"/>
      <c r="J492" s="14"/>
      <c r="K492" s="14"/>
      <c r="L492" s="211"/>
      <c r="M492" s="216"/>
      <c r="N492" s="217"/>
      <c r="O492" s="217"/>
      <c r="P492" s="217"/>
      <c r="Q492" s="217"/>
      <c r="R492" s="217"/>
      <c r="S492" s="217"/>
      <c r="T492" s="218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12" t="s">
        <v>213</v>
      </c>
      <c r="AU492" s="212" t="s">
        <v>91</v>
      </c>
      <c r="AV492" s="14" t="s">
        <v>91</v>
      </c>
      <c r="AW492" s="14" t="s">
        <v>33</v>
      </c>
      <c r="AX492" s="14" t="s">
        <v>80</v>
      </c>
      <c r="AY492" s="212" t="s">
        <v>205</v>
      </c>
    </row>
    <row r="493" s="14" customFormat="1">
      <c r="A493" s="14"/>
      <c r="B493" s="211"/>
      <c r="C493" s="14"/>
      <c r="D493" s="204" t="s">
        <v>213</v>
      </c>
      <c r="E493" s="212" t="s">
        <v>1</v>
      </c>
      <c r="F493" s="213" t="s">
        <v>657</v>
      </c>
      <c r="G493" s="14"/>
      <c r="H493" s="214">
        <v>-47.514000000000003</v>
      </c>
      <c r="I493" s="215"/>
      <c r="J493" s="14"/>
      <c r="K493" s="14"/>
      <c r="L493" s="211"/>
      <c r="M493" s="216"/>
      <c r="N493" s="217"/>
      <c r="O493" s="217"/>
      <c r="P493" s="217"/>
      <c r="Q493" s="217"/>
      <c r="R493" s="217"/>
      <c r="S493" s="217"/>
      <c r="T493" s="21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12" t="s">
        <v>213</v>
      </c>
      <c r="AU493" s="212" t="s">
        <v>91</v>
      </c>
      <c r="AV493" s="14" t="s">
        <v>91</v>
      </c>
      <c r="AW493" s="14" t="s">
        <v>33</v>
      </c>
      <c r="AX493" s="14" t="s">
        <v>80</v>
      </c>
      <c r="AY493" s="212" t="s">
        <v>205</v>
      </c>
    </row>
    <row r="494" s="14" customFormat="1">
      <c r="A494" s="14"/>
      <c r="B494" s="211"/>
      <c r="C494" s="14"/>
      <c r="D494" s="204" t="s">
        <v>213</v>
      </c>
      <c r="E494" s="212" t="s">
        <v>1</v>
      </c>
      <c r="F494" s="213" t="s">
        <v>658</v>
      </c>
      <c r="G494" s="14"/>
      <c r="H494" s="214">
        <v>29.513999999999999</v>
      </c>
      <c r="I494" s="215"/>
      <c r="J494" s="14"/>
      <c r="K494" s="14"/>
      <c r="L494" s="211"/>
      <c r="M494" s="216"/>
      <c r="N494" s="217"/>
      <c r="O494" s="217"/>
      <c r="P494" s="217"/>
      <c r="Q494" s="217"/>
      <c r="R494" s="217"/>
      <c r="S494" s="217"/>
      <c r="T494" s="21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12" t="s">
        <v>213</v>
      </c>
      <c r="AU494" s="212" t="s">
        <v>91</v>
      </c>
      <c r="AV494" s="14" t="s">
        <v>91</v>
      </c>
      <c r="AW494" s="14" t="s">
        <v>33</v>
      </c>
      <c r="AX494" s="14" t="s">
        <v>80</v>
      </c>
      <c r="AY494" s="212" t="s">
        <v>205</v>
      </c>
    </row>
    <row r="495" s="14" customFormat="1">
      <c r="A495" s="14"/>
      <c r="B495" s="211"/>
      <c r="C495" s="14"/>
      <c r="D495" s="204" t="s">
        <v>213</v>
      </c>
      <c r="E495" s="212" t="s">
        <v>1</v>
      </c>
      <c r="F495" s="213" t="s">
        <v>655</v>
      </c>
      <c r="G495" s="14"/>
      <c r="H495" s="214">
        <v>-48.280000000000001</v>
      </c>
      <c r="I495" s="215"/>
      <c r="J495" s="14"/>
      <c r="K495" s="14"/>
      <c r="L495" s="211"/>
      <c r="M495" s="216"/>
      <c r="N495" s="217"/>
      <c r="O495" s="217"/>
      <c r="P495" s="217"/>
      <c r="Q495" s="217"/>
      <c r="R495" s="217"/>
      <c r="S495" s="217"/>
      <c r="T495" s="21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12" t="s">
        <v>213</v>
      </c>
      <c r="AU495" s="212" t="s">
        <v>91</v>
      </c>
      <c r="AV495" s="14" t="s">
        <v>91</v>
      </c>
      <c r="AW495" s="14" t="s">
        <v>33</v>
      </c>
      <c r="AX495" s="14" t="s">
        <v>80</v>
      </c>
      <c r="AY495" s="212" t="s">
        <v>205</v>
      </c>
    </row>
    <row r="496" s="15" customFormat="1">
      <c r="A496" s="15"/>
      <c r="B496" s="219"/>
      <c r="C496" s="15"/>
      <c r="D496" s="204" t="s">
        <v>213</v>
      </c>
      <c r="E496" s="220" t="s">
        <v>1</v>
      </c>
      <c r="F496" s="221" t="s">
        <v>216</v>
      </c>
      <c r="G496" s="15"/>
      <c r="H496" s="222">
        <v>1289.8969999999999</v>
      </c>
      <c r="I496" s="223"/>
      <c r="J496" s="15"/>
      <c r="K496" s="15"/>
      <c r="L496" s="219"/>
      <c r="M496" s="224"/>
      <c r="N496" s="225"/>
      <c r="O496" s="225"/>
      <c r="P496" s="225"/>
      <c r="Q496" s="225"/>
      <c r="R496" s="225"/>
      <c r="S496" s="225"/>
      <c r="T496" s="226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20" t="s">
        <v>213</v>
      </c>
      <c r="AU496" s="220" t="s">
        <v>91</v>
      </c>
      <c r="AV496" s="15" t="s">
        <v>211</v>
      </c>
      <c r="AW496" s="15" t="s">
        <v>33</v>
      </c>
      <c r="AX496" s="15" t="s">
        <v>87</v>
      </c>
      <c r="AY496" s="220" t="s">
        <v>205</v>
      </c>
    </row>
    <row r="497" s="2" customFormat="1" ht="24.15" customHeight="1">
      <c r="A497" s="38"/>
      <c r="B497" s="188"/>
      <c r="C497" s="189" t="s">
        <v>659</v>
      </c>
      <c r="D497" s="189" t="s">
        <v>207</v>
      </c>
      <c r="E497" s="190" t="s">
        <v>660</v>
      </c>
      <c r="F497" s="191" t="s">
        <v>661</v>
      </c>
      <c r="G497" s="192" t="s">
        <v>265</v>
      </c>
      <c r="H497" s="193">
        <v>255.02000000000001</v>
      </c>
      <c r="I497" s="194"/>
      <c r="J497" s="193">
        <f>ROUND(I497*H497,3)</f>
        <v>0</v>
      </c>
      <c r="K497" s="195"/>
      <c r="L497" s="39"/>
      <c r="M497" s="196" t="s">
        <v>1</v>
      </c>
      <c r="N497" s="197" t="s">
        <v>46</v>
      </c>
      <c r="O497" s="82"/>
      <c r="P497" s="198">
        <f>O497*H497</f>
        <v>0</v>
      </c>
      <c r="Q497" s="198">
        <v>0.0126</v>
      </c>
      <c r="R497" s="198">
        <f>Q497*H497</f>
        <v>3.2132520000000002</v>
      </c>
      <c r="S497" s="198">
        <v>0</v>
      </c>
      <c r="T497" s="199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00" t="s">
        <v>211</v>
      </c>
      <c r="AT497" s="200" t="s">
        <v>207</v>
      </c>
      <c r="AU497" s="200" t="s">
        <v>91</v>
      </c>
      <c r="AY497" s="19" t="s">
        <v>205</v>
      </c>
      <c r="BE497" s="201">
        <f>IF(N497="základná",J497,0)</f>
        <v>0</v>
      </c>
      <c r="BF497" s="201">
        <f>IF(N497="znížená",J497,0)</f>
        <v>0</v>
      </c>
      <c r="BG497" s="201">
        <f>IF(N497="zákl. prenesená",J497,0)</f>
        <v>0</v>
      </c>
      <c r="BH497" s="201">
        <f>IF(N497="zníž. prenesená",J497,0)</f>
        <v>0</v>
      </c>
      <c r="BI497" s="201">
        <f>IF(N497="nulová",J497,0)</f>
        <v>0</v>
      </c>
      <c r="BJ497" s="19" t="s">
        <v>91</v>
      </c>
      <c r="BK497" s="202">
        <f>ROUND(I497*H497,3)</f>
        <v>0</v>
      </c>
      <c r="BL497" s="19" t="s">
        <v>211</v>
      </c>
      <c r="BM497" s="200" t="s">
        <v>662</v>
      </c>
    </row>
    <row r="498" s="14" customFormat="1">
      <c r="A498" s="14"/>
      <c r="B498" s="211"/>
      <c r="C498" s="14"/>
      <c r="D498" s="204" t="s">
        <v>213</v>
      </c>
      <c r="E498" s="212" t="s">
        <v>1</v>
      </c>
      <c r="F498" s="213" t="s">
        <v>663</v>
      </c>
      <c r="G498" s="14"/>
      <c r="H498" s="214">
        <v>255.02000000000001</v>
      </c>
      <c r="I498" s="215"/>
      <c r="J498" s="14"/>
      <c r="K498" s="14"/>
      <c r="L498" s="211"/>
      <c r="M498" s="216"/>
      <c r="N498" s="217"/>
      <c r="O498" s="217"/>
      <c r="P498" s="217"/>
      <c r="Q498" s="217"/>
      <c r="R498" s="217"/>
      <c r="S498" s="217"/>
      <c r="T498" s="21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12" t="s">
        <v>213</v>
      </c>
      <c r="AU498" s="212" t="s">
        <v>91</v>
      </c>
      <c r="AV498" s="14" t="s">
        <v>91</v>
      </c>
      <c r="AW498" s="14" t="s">
        <v>33</v>
      </c>
      <c r="AX498" s="14" t="s">
        <v>80</v>
      </c>
      <c r="AY498" s="212" t="s">
        <v>205</v>
      </c>
    </row>
    <row r="499" s="15" customFormat="1">
      <c r="A499" s="15"/>
      <c r="B499" s="219"/>
      <c r="C499" s="15"/>
      <c r="D499" s="204" t="s">
        <v>213</v>
      </c>
      <c r="E499" s="220" t="s">
        <v>1</v>
      </c>
      <c r="F499" s="221" t="s">
        <v>216</v>
      </c>
      <c r="G499" s="15"/>
      <c r="H499" s="222">
        <v>255.02000000000001</v>
      </c>
      <c r="I499" s="223"/>
      <c r="J499" s="15"/>
      <c r="K499" s="15"/>
      <c r="L499" s="219"/>
      <c r="M499" s="224"/>
      <c r="N499" s="225"/>
      <c r="O499" s="225"/>
      <c r="P499" s="225"/>
      <c r="Q499" s="225"/>
      <c r="R499" s="225"/>
      <c r="S499" s="225"/>
      <c r="T499" s="226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20" t="s">
        <v>213</v>
      </c>
      <c r="AU499" s="220" t="s">
        <v>91</v>
      </c>
      <c r="AV499" s="15" t="s">
        <v>211</v>
      </c>
      <c r="AW499" s="15" t="s">
        <v>33</v>
      </c>
      <c r="AX499" s="15" t="s">
        <v>87</v>
      </c>
      <c r="AY499" s="220" t="s">
        <v>205</v>
      </c>
    </row>
    <row r="500" s="2" customFormat="1" ht="16.5" customHeight="1">
      <c r="A500" s="38"/>
      <c r="B500" s="188"/>
      <c r="C500" s="189" t="s">
        <v>664</v>
      </c>
      <c r="D500" s="189" t="s">
        <v>207</v>
      </c>
      <c r="E500" s="190" t="s">
        <v>665</v>
      </c>
      <c r="F500" s="191" t="s">
        <v>666</v>
      </c>
      <c r="G500" s="192" t="s">
        <v>265</v>
      </c>
      <c r="H500" s="193">
        <v>1188.733</v>
      </c>
      <c r="I500" s="194"/>
      <c r="J500" s="193">
        <f>ROUND(I500*H500,3)</f>
        <v>0</v>
      </c>
      <c r="K500" s="195"/>
      <c r="L500" s="39"/>
      <c r="M500" s="196" t="s">
        <v>1</v>
      </c>
      <c r="N500" s="197" t="s">
        <v>46</v>
      </c>
      <c r="O500" s="82"/>
      <c r="P500" s="198">
        <f>O500*H500</f>
        <v>0</v>
      </c>
      <c r="Q500" s="198">
        <v>0.0089300000000000004</v>
      </c>
      <c r="R500" s="198">
        <f>Q500*H500</f>
        <v>10.61538569</v>
      </c>
      <c r="S500" s="198">
        <v>0</v>
      </c>
      <c r="T500" s="199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00" t="s">
        <v>211</v>
      </c>
      <c r="AT500" s="200" t="s">
        <v>207</v>
      </c>
      <c r="AU500" s="200" t="s">
        <v>91</v>
      </c>
      <c r="AY500" s="19" t="s">
        <v>205</v>
      </c>
      <c r="BE500" s="201">
        <f>IF(N500="základná",J500,0)</f>
        <v>0</v>
      </c>
      <c r="BF500" s="201">
        <f>IF(N500="znížená",J500,0)</f>
        <v>0</v>
      </c>
      <c r="BG500" s="201">
        <f>IF(N500="zákl. prenesená",J500,0)</f>
        <v>0</v>
      </c>
      <c r="BH500" s="201">
        <f>IF(N500="zníž. prenesená",J500,0)</f>
        <v>0</v>
      </c>
      <c r="BI500" s="201">
        <f>IF(N500="nulová",J500,0)</f>
        <v>0</v>
      </c>
      <c r="BJ500" s="19" t="s">
        <v>91</v>
      </c>
      <c r="BK500" s="202">
        <f>ROUND(I500*H500,3)</f>
        <v>0</v>
      </c>
      <c r="BL500" s="19" t="s">
        <v>211</v>
      </c>
      <c r="BM500" s="200" t="s">
        <v>667</v>
      </c>
    </row>
    <row r="501" s="14" customFormat="1">
      <c r="A501" s="14"/>
      <c r="B501" s="211"/>
      <c r="C501" s="14"/>
      <c r="D501" s="204" t="s">
        <v>213</v>
      </c>
      <c r="E501" s="212" t="s">
        <v>1</v>
      </c>
      <c r="F501" s="213" t="s">
        <v>668</v>
      </c>
      <c r="G501" s="14"/>
      <c r="H501" s="214">
        <v>153.856</v>
      </c>
      <c r="I501" s="215"/>
      <c r="J501" s="14"/>
      <c r="K501" s="14"/>
      <c r="L501" s="211"/>
      <c r="M501" s="216"/>
      <c r="N501" s="217"/>
      <c r="O501" s="217"/>
      <c r="P501" s="217"/>
      <c r="Q501" s="217"/>
      <c r="R501" s="217"/>
      <c r="S501" s="217"/>
      <c r="T501" s="21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12" t="s">
        <v>213</v>
      </c>
      <c r="AU501" s="212" t="s">
        <v>91</v>
      </c>
      <c r="AV501" s="14" t="s">
        <v>91</v>
      </c>
      <c r="AW501" s="14" t="s">
        <v>33</v>
      </c>
      <c r="AX501" s="14" t="s">
        <v>80</v>
      </c>
      <c r="AY501" s="212" t="s">
        <v>205</v>
      </c>
    </row>
    <row r="502" s="14" customFormat="1">
      <c r="A502" s="14"/>
      <c r="B502" s="211"/>
      <c r="C502" s="14"/>
      <c r="D502" s="204" t="s">
        <v>213</v>
      </c>
      <c r="E502" s="212" t="s">
        <v>1</v>
      </c>
      <c r="F502" s="213" t="s">
        <v>669</v>
      </c>
      <c r="G502" s="14"/>
      <c r="H502" s="214">
        <v>1289.8969999999999</v>
      </c>
      <c r="I502" s="215"/>
      <c r="J502" s="14"/>
      <c r="K502" s="14"/>
      <c r="L502" s="211"/>
      <c r="M502" s="216"/>
      <c r="N502" s="217"/>
      <c r="O502" s="217"/>
      <c r="P502" s="217"/>
      <c r="Q502" s="217"/>
      <c r="R502" s="217"/>
      <c r="S502" s="217"/>
      <c r="T502" s="21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12" t="s">
        <v>213</v>
      </c>
      <c r="AU502" s="212" t="s">
        <v>91</v>
      </c>
      <c r="AV502" s="14" t="s">
        <v>91</v>
      </c>
      <c r="AW502" s="14" t="s">
        <v>33</v>
      </c>
      <c r="AX502" s="14" t="s">
        <v>80</v>
      </c>
      <c r="AY502" s="212" t="s">
        <v>205</v>
      </c>
    </row>
    <row r="503" s="14" customFormat="1">
      <c r="A503" s="14"/>
      <c r="B503" s="211"/>
      <c r="C503" s="14"/>
      <c r="D503" s="204" t="s">
        <v>213</v>
      </c>
      <c r="E503" s="212" t="s">
        <v>1</v>
      </c>
      <c r="F503" s="213" t="s">
        <v>670</v>
      </c>
      <c r="G503" s="14"/>
      <c r="H503" s="214">
        <v>-255.02000000000001</v>
      </c>
      <c r="I503" s="215"/>
      <c r="J503" s="14"/>
      <c r="K503" s="14"/>
      <c r="L503" s="211"/>
      <c r="M503" s="216"/>
      <c r="N503" s="217"/>
      <c r="O503" s="217"/>
      <c r="P503" s="217"/>
      <c r="Q503" s="217"/>
      <c r="R503" s="217"/>
      <c r="S503" s="217"/>
      <c r="T503" s="21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12" t="s">
        <v>213</v>
      </c>
      <c r="AU503" s="212" t="s">
        <v>91</v>
      </c>
      <c r="AV503" s="14" t="s">
        <v>91</v>
      </c>
      <c r="AW503" s="14" t="s">
        <v>33</v>
      </c>
      <c r="AX503" s="14" t="s">
        <v>80</v>
      </c>
      <c r="AY503" s="212" t="s">
        <v>205</v>
      </c>
    </row>
    <row r="504" s="15" customFormat="1">
      <c r="A504" s="15"/>
      <c r="B504" s="219"/>
      <c r="C504" s="15"/>
      <c r="D504" s="204" t="s">
        <v>213</v>
      </c>
      <c r="E504" s="220" t="s">
        <v>1</v>
      </c>
      <c r="F504" s="221" t="s">
        <v>216</v>
      </c>
      <c r="G504" s="15"/>
      <c r="H504" s="222">
        <v>1188.733</v>
      </c>
      <c r="I504" s="223"/>
      <c r="J504" s="15"/>
      <c r="K504" s="15"/>
      <c r="L504" s="219"/>
      <c r="M504" s="224"/>
      <c r="N504" s="225"/>
      <c r="O504" s="225"/>
      <c r="P504" s="225"/>
      <c r="Q504" s="225"/>
      <c r="R504" s="225"/>
      <c r="S504" s="225"/>
      <c r="T504" s="22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20" t="s">
        <v>213</v>
      </c>
      <c r="AU504" s="220" t="s">
        <v>91</v>
      </c>
      <c r="AV504" s="15" t="s">
        <v>211</v>
      </c>
      <c r="AW504" s="15" t="s">
        <v>33</v>
      </c>
      <c r="AX504" s="15" t="s">
        <v>87</v>
      </c>
      <c r="AY504" s="220" t="s">
        <v>205</v>
      </c>
    </row>
    <row r="505" s="2" customFormat="1" ht="24.15" customHeight="1">
      <c r="A505" s="38"/>
      <c r="B505" s="188"/>
      <c r="C505" s="189" t="s">
        <v>671</v>
      </c>
      <c r="D505" s="189" t="s">
        <v>207</v>
      </c>
      <c r="E505" s="190" t="s">
        <v>672</v>
      </c>
      <c r="F505" s="191" t="s">
        <v>673</v>
      </c>
      <c r="G505" s="192" t="s">
        <v>284</v>
      </c>
      <c r="H505" s="193">
        <v>715.02999999999997</v>
      </c>
      <c r="I505" s="194"/>
      <c r="J505" s="193">
        <f>ROUND(I505*H505,3)</f>
        <v>0</v>
      </c>
      <c r="K505" s="195"/>
      <c r="L505" s="39"/>
      <c r="M505" s="196" t="s">
        <v>1</v>
      </c>
      <c r="N505" s="197" t="s">
        <v>46</v>
      </c>
      <c r="O505" s="82"/>
      <c r="P505" s="198">
        <f>O505*H505</f>
        <v>0</v>
      </c>
      <c r="Q505" s="198">
        <v>0.00191</v>
      </c>
      <c r="R505" s="198">
        <f>Q505*H505</f>
        <v>1.3657073</v>
      </c>
      <c r="S505" s="198">
        <v>0</v>
      </c>
      <c r="T505" s="199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00" t="s">
        <v>211</v>
      </c>
      <c r="AT505" s="200" t="s">
        <v>207</v>
      </c>
      <c r="AU505" s="200" t="s">
        <v>91</v>
      </c>
      <c r="AY505" s="19" t="s">
        <v>205</v>
      </c>
      <c r="BE505" s="201">
        <f>IF(N505="základná",J505,0)</f>
        <v>0</v>
      </c>
      <c r="BF505" s="201">
        <f>IF(N505="znížená",J505,0)</f>
        <v>0</v>
      </c>
      <c r="BG505" s="201">
        <f>IF(N505="zákl. prenesená",J505,0)</f>
        <v>0</v>
      </c>
      <c r="BH505" s="201">
        <f>IF(N505="zníž. prenesená",J505,0)</f>
        <v>0</v>
      </c>
      <c r="BI505" s="201">
        <f>IF(N505="nulová",J505,0)</f>
        <v>0</v>
      </c>
      <c r="BJ505" s="19" t="s">
        <v>91</v>
      </c>
      <c r="BK505" s="202">
        <f>ROUND(I505*H505,3)</f>
        <v>0</v>
      </c>
      <c r="BL505" s="19" t="s">
        <v>211</v>
      </c>
      <c r="BM505" s="200" t="s">
        <v>674</v>
      </c>
    </row>
    <row r="506" s="14" customFormat="1">
      <c r="A506" s="14"/>
      <c r="B506" s="211"/>
      <c r="C506" s="14"/>
      <c r="D506" s="204" t="s">
        <v>213</v>
      </c>
      <c r="E506" s="212" t="s">
        <v>1</v>
      </c>
      <c r="F506" s="213" t="s">
        <v>675</v>
      </c>
      <c r="G506" s="14"/>
      <c r="H506" s="214">
        <v>486.75</v>
      </c>
      <c r="I506" s="215"/>
      <c r="J506" s="14"/>
      <c r="K506" s="14"/>
      <c r="L506" s="211"/>
      <c r="M506" s="216"/>
      <c r="N506" s="217"/>
      <c r="O506" s="217"/>
      <c r="P506" s="217"/>
      <c r="Q506" s="217"/>
      <c r="R506" s="217"/>
      <c r="S506" s="217"/>
      <c r="T506" s="21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12" t="s">
        <v>213</v>
      </c>
      <c r="AU506" s="212" t="s">
        <v>91</v>
      </c>
      <c r="AV506" s="14" t="s">
        <v>91</v>
      </c>
      <c r="AW506" s="14" t="s">
        <v>33</v>
      </c>
      <c r="AX506" s="14" t="s">
        <v>80</v>
      </c>
      <c r="AY506" s="212" t="s">
        <v>205</v>
      </c>
    </row>
    <row r="507" s="13" customFormat="1">
      <c r="A507" s="13"/>
      <c r="B507" s="203"/>
      <c r="C507" s="13"/>
      <c r="D507" s="204" t="s">
        <v>213</v>
      </c>
      <c r="E507" s="205" t="s">
        <v>1</v>
      </c>
      <c r="F507" s="206" t="s">
        <v>676</v>
      </c>
      <c r="G507" s="13"/>
      <c r="H507" s="205" t="s">
        <v>1</v>
      </c>
      <c r="I507" s="207"/>
      <c r="J507" s="13"/>
      <c r="K507" s="13"/>
      <c r="L507" s="203"/>
      <c r="M507" s="208"/>
      <c r="N507" s="209"/>
      <c r="O507" s="209"/>
      <c r="P507" s="209"/>
      <c r="Q507" s="209"/>
      <c r="R507" s="209"/>
      <c r="S507" s="209"/>
      <c r="T507" s="210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05" t="s">
        <v>213</v>
      </c>
      <c r="AU507" s="205" t="s">
        <v>91</v>
      </c>
      <c r="AV507" s="13" t="s">
        <v>87</v>
      </c>
      <c r="AW507" s="13" t="s">
        <v>33</v>
      </c>
      <c r="AX507" s="13" t="s">
        <v>80</v>
      </c>
      <c r="AY507" s="205" t="s">
        <v>205</v>
      </c>
    </row>
    <row r="508" s="14" customFormat="1">
      <c r="A508" s="14"/>
      <c r="B508" s="211"/>
      <c r="C508" s="14"/>
      <c r="D508" s="204" t="s">
        <v>213</v>
      </c>
      <c r="E508" s="212" t="s">
        <v>1</v>
      </c>
      <c r="F508" s="213" t="s">
        <v>677</v>
      </c>
      <c r="G508" s="14"/>
      <c r="H508" s="214">
        <v>35.420000000000002</v>
      </c>
      <c r="I508" s="215"/>
      <c r="J508" s="14"/>
      <c r="K508" s="14"/>
      <c r="L508" s="211"/>
      <c r="M508" s="216"/>
      <c r="N508" s="217"/>
      <c r="O508" s="217"/>
      <c r="P508" s="217"/>
      <c r="Q508" s="217"/>
      <c r="R508" s="217"/>
      <c r="S508" s="217"/>
      <c r="T508" s="21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12" t="s">
        <v>213</v>
      </c>
      <c r="AU508" s="212" t="s">
        <v>91</v>
      </c>
      <c r="AV508" s="14" t="s">
        <v>91</v>
      </c>
      <c r="AW508" s="14" t="s">
        <v>33</v>
      </c>
      <c r="AX508" s="14" t="s">
        <v>80</v>
      </c>
      <c r="AY508" s="212" t="s">
        <v>205</v>
      </c>
    </row>
    <row r="509" s="14" customFormat="1">
      <c r="A509" s="14"/>
      <c r="B509" s="211"/>
      <c r="C509" s="14"/>
      <c r="D509" s="204" t="s">
        <v>213</v>
      </c>
      <c r="E509" s="212" t="s">
        <v>1</v>
      </c>
      <c r="F509" s="213" t="s">
        <v>678</v>
      </c>
      <c r="G509" s="14"/>
      <c r="H509" s="214">
        <v>94.480000000000004</v>
      </c>
      <c r="I509" s="215"/>
      <c r="J509" s="14"/>
      <c r="K509" s="14"/>
      <c r="L509" s="211"/>
      <c r="M509" s="216"/>
      <c r="N509" s="217"/>
      <c r="O509" s="217"/>
      <c r="P509" s="217"/>
      <c r="Q509" s="217"/>
      <c r="R509" s="217"/>
      <c r="S509" s="217"/>
      <c r="T509" s="21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12" t="s">
        <v>213</v>
      </c>
      <c r="AU509" s="212" t="s">
        <v>91</v>
      </c>
      <c r="AV509" s="14" t="s">
        <v>91</v>
      </c>
      <c r="AW509" s="14" t="s">
        <v>33</v>
      </c>
      <c r="AX509" s="14" t="s">
        <v>80</v>
      </c>
      <c r="AY509" s="212" t="s">
        <v>205</v>
      </c>
    </row>
    <row r="510" s="14" customFormat="1">
      <c r="A510" s="14"/>
      <c r="B510" s="211"/>
      <c r="C510" s="14"/>
      <c r="D510" s="204" t="s">
        <v>213</v>
      </c>
      <c r="E510" s="212" t="s">
        <v>1</v>
      </c>
      <c r="F510" s="213" t="s">
        <v>679</v>
      </c>
      <c r="G510" s="14"/>
      <c r="H510" s="214">
        <v>98.379999999999995</v>
      </c>
      <c r="I510" s="215"/>
      <c r="J510" s="14"/>
      <c r="K510" s="14"/>
      <c r="L510" s="211"/>
      <c r="M510" s="216"/>
      <c r="N510" s="217"/>
      <c r="O510" s="217"/>
      <c r="P510" s="217"/>
      <c r="Q510" s="217"/>
      <c r="R510" s="217"/>
      <c r="S510" s="217"/>
      <c r="T510" s="21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12" t="s">
        <v>213</v>
      </c>
      <c r="AU510" s="212" t="s">
        <v>91</v>
      </c>
      <c r="AV510" s="14" t="s">
        <v>91</v>
      </c>
      <c r="AW510" s="14" t="s">
        <v>33</v>
      </c>
      <c r="AX510" s="14" t="s">
        <v>80</v>
      </c>
      <c r="AY510" s="212" t="s">
        <v>205</v>
      </c>
    </row>
    <row r="511" s="15" customFormat="1">
      <c r="A511" s="15"/>
      <c r="B511" s="219"/>
      <c r="C511" s="15"/>
      <c r="D511" s="204" t="s">
        <v>213</v>
      </c>
      <c r="E511" s="220" t="s">
        <v>1</v>
      </c>
      <c r="F511" s="221" t="s">
        <v>216</v>
      </c>
      <c r="G511" s="15"/>
      <c r="H511" s="222">
        <v>715.02999999999997</v>
      </c>
      <c r="I511" s="223"/>
      <c r="J511" s="15"/>
      <c r="K511" s="15"/>
      <c r="L511" s="219"/>
      <c r="M511" s="224"/>
      <c r="N511" s="225"/>
      <c r="O511" s="225"/>
      <c r="P511" s="225"/>
      <c r="Q511" s="225"/>
      <c r="R511" s="225"/>
      <c r="S511" s="225"/>
      <c r="T511" s="226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20" t="s">
        <v>213</v>
      </c>
      <c r="AU511" s="220" t="s">
        <v>91</v>
      </c>
      <c r="AV511" s="15" t="s">
        <v>211</v>
      </c>
      <c r="AW511" s="15" t="s">
        <v>33</v>
      </c>
      <c r="AX511" s="15" t="s">
        <v>87</v>
      </c>
      <c r="AY511" s="220" t="s">
        <v>205</v>
      </c>
    </row>
    <row r="512" s="2" customFormat="1" ht="24.15" customHeight="1">
      <c r="A512" s="38"/>
      <c r="B512" s="188"/>
      <c r="C512" s="189" t="s">
        <v>680</v>
      </c>
      <c r="D512" s="189" t="s">
        <v>207</v>
      </c>
      <c r="E512" s="190" t="s">
        <v>681</v>
      </c>
      <c r="F512" s="191" t="s">
        <v>682</v>
      </c>
      <c r="G512" s="192" t="s">
        <v>265</v>
      </c>
      <c r="H512" s="193">
        <v>136.08000000000001</v>
      </c>
      <c r="I512" s="194"/>
      <c r="J512" s="193">
        <f>ROUND(I512*H512,3)</f>
        <v>0</v>
      </c>
      <c r="K512" s="195"/>
      <c r="L512" s="39"/>
      <c r="M512" s="196" t="s">
        <v>1</v>
      </c>
      <c r="N512" s="197" t="s">
        <v>46</v>
      </c>
      <c r="O512" s="82"/>
      <c r="P512" s="198">
        <f>O512*H512</f>
        <v>0</v>
      </c>
      <c r="Q512" s="198">
        <v>0.00023000000000000001</v>
      </c>
      <c r="R512" s="198">
        <f>Q512*H512</f>
        <v>0.031298400000000004</v>
      </c>
      <c r="S512" s="198">
        <v>0</v>
      </c>
      <c r="T512" s="199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00" t="s">
        <v>211</v>
      </c>
      <c r="AT512" s="200" t="s">
        <v>207</v>
      </c>
      <c r="AU512" s="200" t="s">
        <v>91</v>
      </c>
      <c r="AY512" s="19" t="s">
        <v>205</v>
      </c>
      <c r="BE512" s="201">
        <f>IF(N512="základná",J512,0)</f>
        <v>0</v>
      </c>
      <c r="BF512" s="201">
        <f>IF(N512="znížená",J512,0)</f>
        <v>0</v>
      </c>
      <c r="BG512" s="201">
        <f>IF(N512="zákl. prenesená",J512,0)</f>
        <v>0</v>
      </c>
      <c r="BH512" s="201">
        <f>IF(N512="zníž. prenesená",J512,0)</f>
        <v>0</v>
      </c>
      <c r="BI512" s="201">
        <f>IF(N512="nulová",J512,0)</f>
        <v>0</v>
      </c>
      <c r="BJ512" s="19" t="s">
        <v>91</v>
      </c>
      <c r="BK512" s="202">
        <f>ROUND(I512*H512,3)</f>
        <v>0</v>
      </c>
      <c r="BL512" s="19" t="s">
        <v>211</v>
      </c>
      <c r="BM512" s="200" t="s">
        <v>683</v>
      </c>
    </row>
    <row r="513" s="13" customFormat="1">
      <c r="A513" s="13"/>
      <c r="B513" s="203"/>
      <c r="C513" s="13"/>
      <c r="D513" s="204" t="s">
        <v>213</v>
      </c>
      <c r="E513" s="205" t="s">
        <v>1</v>
      </c>
      <c r="F513" s="206" t="s">
        <v>684</v>
      </c>
      <c r="G513" s="13"/>
      <c r="H513" s="205" t="s">
        <v>1</v>
      </c>
      <c r="I513" s="207"/>
      <c r="J513" s="13"/>
      <c r="K513" s="13"/>
      <c r="L513" s="203"/>
      <c r="M513" s="208"/>
      <c r="N513" s="209"/>
      <c r="O513" s="209"/>
      <c r="P513" s="209"/>
      <c r="Q513" s="209"/>
      <c r="R513" s="209"/>
      <c r="S513" s="209"/>
      <c r="T513" s="210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05" t="s">
        <v>213</v>
      </c>
      <c r="AU513" s="205" t="s">
        <v>91</v>
      </c>
      <c r="AV513" s="13" t="s">
        <v>87</v>
      </c>
      <c r="AW513" s="13" t="s">
        <v>33</v>
      </c>
      <c r="AX513" s="13" t="s">
        <v>80</v>
      </c>
      <c r="AY513" s="205" t="s">
        <v>205</v>
      </c>
    </row>
    <row r="514" s="13" customFormat="1">
      <c r="A514" s="13"/>
      <c r="B514" s="203"/>
      <c r="C514" s="13"/>
      <c r="D514" s="204" t="s">
        <v>213</v>
      </c>
      <c r="E514" s="205" t="s">
        <v>1</v>
      </c>
      <c r="F514" s="206" t="s">
        <v>685</v>
      </c>
      <c r="G514" s="13"/>
      <c r="H514" s="205" t="s">
        <v>1</v>
      </c>
      <c r="I514" s="207"/>
      <c r="J514" s="13"/>
      <c r="K514" s="13"/>
      <c r="L514" s="203"/>
      <c r="M514" s="208"/>
      <c r="N514" s="209"/>
      <c r="O514" s="209"/>
      <c r="P514" s="209"/>
      <c r="Q514" s="209"/>
      <c r="R514" s="209"/>
      <c r="S514" s="209"/>
      <c r="T514" s="21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5" t="s">
        <v>213</v>
      </c>
      <c r="AU514" s="205" t="s">
        <v>91</v>
      </c>
      <c r="AV514" s="13" t="s">
        <v>87</v>
      </c>
      <c r="AW514" s="13" t="s">
        <v>33</v>
      </c>
      <c r="AX514" s="13" t="s">
        <v>80</v>
      </c>
      <c r="AY514" s="205" t="s">
        <v>205</v>
      </c>
    </row>
    <row r="515" s="14" customFormat="1">
      <c r="A515" s="14"/>
      <c r="B515" s="211"/>
      <c r="C515" s="14"/>
      <c r="D515" s="204" t="s">
        <v>213</v>
      </c>
      <c r="E515" s="212" t="s">
        <v>1</v>
      </c>
      <c r="F515" s="213" t="s">
        <v>686</v>
      </c>
      <c r="G515" s="14"/>
      <c r="H515" s="214">
        <v>136.08000000000001</v>
      </c>
      <c r="I515" s="215"/>
      <c r="J515" s="14"/>
      <c r="K515" s="14"/>
      <c r="L515" s="211"/>
      <c r="M515" s="216"/>
      <c r="N515" s="217"/>
      <c r="O515" s="217"/>
      <c r="P515" s="217"/>
      <c r="Q515" s="217"/>
      <c r="R515" s="217"/>
      <c r="S515" s="217"/>
      <c r="T515" s="218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12" t="s">
        <v>213</v>
      </c>
      <c r="AU515" s="212" t="s">
        <v>91</v>
      </c>
      <c r="AV515" s="14" t="s">
        <v>91</v>
      </c>
      <c r="AW515" s="14" t="s">
        <v>33</v>
      </c>
      <c r="AX515" s="14" t="s">
        <v>80</v>
      </c>
      <c r="AY515" s="212" t="s">
        <v>205</v>
      </c>
    </row>
    <row r="516" s="15" customFormat="1">
      <c r="A516" s="15"/>
      <c r="B516" s="219"/>
      <c r="C516" s="15"/>
      <c r="D516" s="204" t="s">
        <v>213</v>
      </c>
      <c r="E516" s="220" t="s">
        <v>1</v>
      </c>
      <c r="F516" s="221" t="s">
        <v>216</v>
      </c>
      <c r="G516" s="15"/>
      <c r="H516" s="222">
        <v>136.08000000000001</v>
      </c>
      <c r="I516" s="223"/>
      <c r="J516" s="15"/>
      <c r="K516" s="15"/>
      <c r="L516" s="219"/>
      <c r="M516" s="224"/>
      <c r="N516" s="225"/>
      <c r="O516" s="225"/>
      <c r="P516" s="225"/>
      <c r="Q516" s="225"/>
      <c r="R516" s="225"/>
      <c r="S516" s="225"/>
      <c r="T516" s="226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20" t="s">
        <v>213</v>
      </c>
      <c r="AU516" s="220" t="s">
        <v>91</v>
      </c>
      <c r="AV516" s="15" t="s">
        <v>211</v>
      </c>
      <c r="AW516" s="15" t="s">
        <v>33</v>
      </c>
      <c r="AX516" s="15" t="s">
        <v>87</v>
      </c>
      <c r="AY516" s="220" t="s">
        <v>205</v>
      </c>
    </row>
    <row r="517" s="2" customFormat="1" ht="24.15" customHeight="1">
      <c r="A517" s="38"/>
      <c r="B517" s="188"/>
      <c r="C517" s="189" t="s">
        <v>687</v>
      </c>
      <c r="D517" s="189" t="s">
        <v>207</v>
      </c>
      <c r="E517" s="190" t="s">
        <v>688</v>
      </c>
      <c r="F517" s="191" t="s">
        <v>689</v>
      </c>
      <c r="G517" s="192" t="s">
        <v>265</v>
      </c>
      <c r="H517" s="193">
        <v>136.08000000000001</v>
      </c>
      <c r="I517" s="194"/>
      <c r="J517" s="193">
        <f>ROUND(I517*H517,3)</f>
        <v>0</v>
      </c>
      <c r="K517" s="195"/>
      <c r="L517" s="39"/>
      <c r="M517" s="196" t="s">
        <v>1</v>
      </c>
      <c r="N517" s="197" t="s">
        <v>46</v>
      </c>
      <c r="O517" s="82"/>
      <c r="P517" s="198">
        <f>O517*H517</f>
        <v>0</v>
      </c>
      <c r="Q517" s="198">
        <v>0.00232</v>
      </c>
      <c r="R517" s="198">
        <f>Q517*H517</f>
        <v>0.31570560000000003</v>
      </c>
      <c r="S517" s="198">
        <v>0</v>
      </c>
      <c r="T517" s="199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00" t="s">
        <v>211</v>
      </c>
      <c r="AT517" s="200" t="s">
        <v>207</v>
      </c>
      <c r="AU517" s="200" t="s">
        <v>91</v>
      </c>
      <c r="AY517" s="19" t="s">
        <v>205</v>
      </c>
      <c r="BE517" s="201">
        <f>IF(N517="základná",J517,0)</f>
        <v>0</v>
      </c>
      <c r="BF517" s="201">
        <f>IF(N517="znížená",J517,0)</f>
        <v>0</v>
      </c>
      <c r="BG517" s="201">
        <f>IF(N517="zákl. prenesená",J517,0)</f>
        <v>0</v>
      </c>
      <c r="BH517" s="201">
        <f>IF(N517="zníž. prenesená",J517,0)</f>
        <v>0</v>
      </c>
      <c r="BI517" s="201">
        <f>IF(N517="nulová",J517,0)</f>
        <v>0</v>
      </c>
      <c r="BJ517" s="19" t="s">
        <v>91</v>
      </c>
      <c r="BK517" s="202">
        <f>ROUND(I517*H517,3)</f>
        <v>0</v>
      </c>
      <c r="BL517" s="19" t="s">
        <v>211</v>
      </c>
      <c r="BM517" s="200" t="s">
        <v>690</v>
      </c>
    </row>
    <row r="518" s="13" customFormat="1">
      <c r="A518" s="13"/>
      <c r="B518" s="203"/>
      <c r="C518" s="13"/>
      <c r="D518" s="204" t="s">
        <v>213</v>
      </c>
      <c r="E518" s="205" t="s">
        <v>1</v>
      </c>
      <c r="F518" s="206" t="s">
        <v>691</v>
      </c>
      <c r="G518" s="13"/>
      <c r="H518" s="205" t="s">
        <v>1</v>
      </c>
      <c r="I518" s="207"/>
      <c r="J518" s="13"/>
      <c r="K518" s="13"/>
      <c r="L518" s="203"/>
      <c r="M518" s="208"/>
      <c r="N518" s="209"/>
      <c r="O518" s="209"/>
      <c r="P518" s="209"/>
      <c r="Q518" s="209"/>
      <c r="R518" s="209"/>
      <c r="S518" s="209"/>
      <c r="T518" s="210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5" t="s">
        <v>213</v>
      </c>
      <c r="AU518" s="205" t="s">
        <v>91</v>
      </c>
      <c r="AV518" s="13" t="s">
        <v>87</v>
      </c>
      <c r="AW518" s="13" t="s">
        <v>33</v>
      </c>
      <c r="AX518" s="13" t="s">
        <v>80</v>
      </c>
      <c r="AY518" s="205" t="s">
        <v>205</v>
      </c>
    </row>
    <row r="519" s="13" customFormat="1">
      <c r="A519" s="13"/>
      <c r="B519" s="203"/>
      <c r="C519" s="13"/>
      <c r="D519" s="204" t="s">
        <v>213</v>
      </c>
      <c r="E519" s="205" t="s">
        <v>1</v>
      </c>
      <c r="F519" s="206" t="s">
        <v>685</v>
      </c>
      <c r="G519" s="13"/>
      <c r="H519" s="205" t="s">
        <v>1</v>
      </c>
      <c r="I519" s="207"/>
      <c r="J519" s="13"/>
      <c r="K519" s="13"/>
      <c r="L519" s="203"/>
      <c r="M519" s="208"/>
      <c r="N519" s="209"/>
      <c r="O519" s="209"/>
      <c r="P519" s="209"/>
      <c r="Q519" s="209"/>
      <c r="R519" s="209"/>
      <c r="S519" s="209"/>
      <c r="T519" s="210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05" t="s">
        <v>213</v>
      </c>
      <c r="AU519" s="205" t="s">
        <v>91</v>
      </c>
      <c r="AV519" s="13" t="s">
        <v>87</v>
      </c>
      <c r="AW519" s="13" t="s">
        <v>33</v>
      </c>
      <c r="AX519" s="13" t="s">
        <v>80</v>
      </c>
      <c r="AY519" s="205" t="s">
        <v>205</v>
      </c>
    </row>
    <row r="520" s="14" customFormat="1">
      <c r="A520" s="14"/>
      <c r="B520" s="211"/>
      <c r="C520" s="14"/>
      <c r="D520" s="204" t="s">
        <v>213</v>
      </c>
      <c r="E520" s="212" t="s">
        <v>1</v>
      </c>
      <c r="F520" s="213" t="s">
        <v>686</v>
      </c>
      <c r="G520" s="14"/>
      <c r="H520" s="214">
        <v>136.08000000000001</v>
      </c>
      <c r="I520" s="215"/>
      <c r="J520" s="14"/>
      <c r="K520" s="14"/>
      <c r="L520" s="211"/>
      <c r="M520" s="216"/>
      <c r="N520" s="217"/>
      <c r="O520" s="217"/>
      <c r="P520" s="217"/>
      <c r="Q520" s="217"/>
      <c r="R520" s="217"/>
      <c r="S520" s="217"/>
      <c r="T520" s="218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12" t="s">
        <v>213</v>
      </c>
      <c r="AU520" s="212" t="s">
        <v>91</v>
      </c>
      <c r="AV520" s="14" t="s">
        <v>91</v>
      </c>
      <c r="AW520" s="14" t="s">
        <v>33</v>
      </c>
      <c r="AX520" s="14" t="s">
        <v>80</v>
      </c>
      <c r="AY520" s="212" t="s">
        <v>205</v>
      </c>
    </row>
    <row r="521" s="15" customFormat="1">
      <c r="A521" s="15"/>
      <c r="B521" s="219"/>
      <c r="C521" s="15"/>
      <c r="D521" s="204" t="s">
        <v>213</v>
      </c>
      <c r="E521" s="220" t="s">
        <v>1</v>
      </c>
      <c r="F521" s="221" t="s">
        <v>216</v>
      </c>
      <c r="G521" s="15"/>
      <c r="H521" s="222">
        <v>136.08000000000001</v>
      </c>
      <c r="I521" s="223"/>
      <c r="J521" s="15"/>
      <c r="K521" s="15"/>
      <c r="L521" s="219"/>
      <c r="M521" s="224"/>
      <c r="N521" s="225"/>
      <c r="O521" s="225"/>
      <c r="P521" s="225"/>
      <c r="Q521" s="225"/>
      <c r="R521" s="225"/>
      <c r="S521" s="225"/>
      <c r="T521" s="226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20" t="s">
        <v>213</v>
      </c>
      <c r="AU521" s="220" t="s">
        <v>91</v>
      </c>
      <c r="AV521" s="15" t="s">
        <v>211</v>
      </c>
      <c r="AW521" s="15" t="s">
        <v>33</v>
      </c>
      <c r="AX521" s="15" t="s">
        <v>87</v>
      </c>
      <c r="AY521" s="220" t="s">
        <v>205</v>
      </c>
    </row>
    <row r="522" s="2" customFormat="1" ht="37.8" customHeight="1">
      <c r="A522" s="38"/>
      <c r="B522" s="188"/>
      <c r="C522" s="189" t="s">
        <v>692</v>
      </c>
      <c r="D522" s="189" t="s">
        <v>207</v>
      </c>
      <c r="E522" s="190" t="s">
        <v>693</v>
      </c>
      <c r="F522" s="191" t="s">
        <v>694</v>
      </c>
      <c r="G522" s="192" t="s">
        <v>265</v>
      </c>
      <c r="H522" s="193">
        <v>6</v>
      </c>
      <c r="I522" s="194"/>
      <c r="J522" s="193">
        <f>ROUND(I522*H522,3)</f>
        <v>0</v>
      </c>
      <c r="K522" s="195"/>
      <c r="L522" s="39"/>
      <c r="M522" s="196" t="s">
        <v>1</v>
      </c>
      <c r="N522" s="197" t="s">
        <v>46</v>
      </c>
      <c r="O522" s="82"/>
      <c r="P522" s="198">
        <f>O522*H522</f>
        <v>0</v>
      </c>
      <c r="Q522" s="198">
        <v>0.00232</v>
      </c>
      <c r="R522" s="198">
        <f>Q522*H522</f>
        <v>0.01392</v>
      </c>
      <c r="S522" s="198">
        <v>0</v>
      </c>
      <c r="T522" s="199">
        <f>S522*H522</f>
        <v>0</v>
      </c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R522" s="200" t="s">
        <v>211</v>
      </c>
      <c r="AT522" s="200" t="s">
        <v>207</v>
      </c>
      <c r="AU522" s="200" t="s">
        <v>91</v>
      </c>
      <c r="AY522" s="19" t="s">
        <v>205</v>
      </c>
      <c r="BE522" s="201">
        <f>IF(N522="základná",J522,0)</f>
        <v>0</v>
      </c>
      <c r="BF522" s="201">
        <f>IF(N522="znížená",J522,0)</f>
        <v>0</v>
      </c>
      <c r="BG522" s="201">
        <f>IF(N522="zákl. prenesená",J522,0)</f>
        <v>0</v>
      </c>
      <c r="BH522" s="201">
        <f>IF(N522="zníž. prenesená",J522,0)</f>
        <v>0</v>
      </c>
      <c r="BI522" s="201">
        <f>IF(N522="nulová",J522,0)</f>
        <v>0</v>
      </c>
      <c r="BJ522" s="19" t="s">
        <v>91</v>
      </c>
      <c r="BK522" s="202">
        <f>ROUND(I522*H522,3)</f>
        <v>0</v>
      </c>
      <c r="BL522" s="19" t="s">
        <v>211</v>
      </c>
      <c r="BM522" s="200" t="s">
        <v>695</v>
      </c>
    </row>
    <row r="523" s="14" customFormat="1">
      <c r="A523" s="14"/>
      <c r="B523" s="211"/>
      <c r="C523" s="14"/>
      <c r="D523" s="204" t="s">
        <v>213</v>
      </c>
      <c r="E523" s="212" t="s">
        <v>1</v>
      </c>
      <c r="F523" s="213" t="s">
        <v>696</v>
      </c>
      <c r="G523" s="14"/>
      <c r="H523" s="214">
        <v>6</v>
      </c>
      <c r="I523" s="215"/>
      <c r="J523" s="14"/>
      <c r="K523" s="14"/>
      <c r="L523" s="211"/>
      <c r="M523" s="216"/>
      <c r="N523" s="217"/>
      <c r="O523" s="217"/>
      <c r="P523" s="217"/>
      <c r="Q523" s="217"/>
      <c r="R523" s="217"/>
      <c r="S523" s="217"/>
      <c r="T523" s="21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12" t="s">
        <v>213</v>
      </c>
      <c r="AU523" s="212" t="s">
        <v>91</v>
      </c>
      <c r="AV523" s="14" t="s">
        <v>91</v>
      </c>
      <c r="AW523" s="14" t="s">
        <v>33</v>
      </c>
      <c r="AX523" s="14" t="s">
        <v>80</v>
      </c>
      <c r="AY523" s="212" t="s">
        <v>205</v>
      </c>
    </row>
    <row r="524" s="15" customFormat="1">
      <c r="A524" s="15"/>
      <c r="B524" s="219"/>
      <c r="C524" s="15"/>
      <c r="D524" s="204" t="s">
        <v>213</v>
      </c>
      <c r="E524" s="220" t="s">
        <v>1</v>
      </c>
      <c r="F524" s="221" t="s">
        <v>216</v>
      </c>
      <c r="G524" s="15"/>
      <c r="H524" s="222">
        <v>6</v>
      </c>
      <c r="I524" s="223"/>
      <c r="J524" s="15"/>
      <c r="K524" s="15"/>
      <c r="L524" s="219"/>
      <c r="M524" s="224"/>
      <c r="N524" s="225"/>
      <c r="O524" s="225"/>
      <c r="P524" s="225"/>
      <c r="Q524" s="225"/>
      <c r="R524" s="225"/>
      <c r="S524" s="225"/>
      <c r="T524" s="226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20" t="s">
        <v>213</v>
      </c>
      <c r="AU524" s="220" t="s">
        <v>91</v>
      </c>
      <c r="AV524" s="15" t="s">
        <v>211</v>
      </c>
      <c r="AW524" s="15" t="s">
        <v>33</v>
      </c>
      <c r="AX524" s="15" t="s">
        <v>87</v>
      </c>
      <c r="AY524" s="220" t="s">
        <v>205</v>
      </c>
    </row>
    <row r="525" s="2" customFormat="1" ht="24.15" customHeight="1">
      <c r="A525" s="38"/>
      <c r="B525" s="188"/>
      <c r="C525" s="189" t="s">
        <v>697</v>
      </c>
      <c r="D525" s="189" t="s">
        <v>207</v>
      </c>
      <c r="E525" s="190" t="s">
        <v>698</v>
      </c>
      <c r="F525" s="191" t="s">
        <v>699</v>
      </c>
      <c r="G525" s="192" t="s">
        <v>265</v>
      </c>
      <c r="H525" s="193">
        <v>627.178</v>
      </c>
      <c r="I525" s="194"/>
      <c r="J525" s="193">
        <f>ROUND(I525*H525,3)</f>
        <v>0</v>
      </c>
      <c r="K525" s="195"/>
      <c r="L525" s="39"/>
      <c r="M525" s="196" t="s">
        <v>1</v>
      </c>
      <c r="N525" s="197" t="s">
        <v>46</v>
      </c>
      <c r="O525" s="82"/>
      <c r="P525" s="198">
        <f>O525*H525</f>
        <v>0</v>
      </c>
      <c r="Q525" s="198">
        <v>0.00023000000000000001</v>
      </c>
      <c r="R525" s="198">
        <f>Q525*H525</f>
        <v>0.14425093999999999</v>
      </c>
      <c r="S525" s="198">
        <v>0</v>
      </c>
      <c r="T525" s="199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00" t="s">
        <v>211</v>
      </c>
      <c r="AT525" s="200" t="s">
        <v>207</v>
      </c>
      <c r="AU525" s="200" t="s">
        <v>91</v>
      </c>
      <c r="AY525" s="19" t="s">
        <v>205</v>
      </c>
      <c r="BE525" s="201">
        <f>IF(N525="základná",J525,0)</f>
        <v>0</v>
      </c>
      <c r="BF525" s="201">
        <f>IF(N525="znížená",J525,0)</f>
        <v>0</v>
      </c>
      <c r="BG525" s="201">
        <f>IF(N525="zákl. prenesená",J525,0)</f>
        <v>0</v>
      </c>
      <c r="BH525" s="201">
        <f>IF(N525="zníž. prenesená",J525,0)</f>
        <v>0</v>
      </c>
      <c r="BI525" s="201">
        <f>IF(N525="nulová",J525,0)</f>
        <v>0</v>
      </c>
      <c r="BJ525" s="19" t="s">
        <v>91</v>
      </c>
      <c r="BK525" s="202">
        <f>ROUND(I525*H525,3)</f>
        <v>0</v>
      </c>
      <c r="BL525" s="19" t="s">
        <v>211</v>
      </c>
      <c r="BM525" s="200" t="s">
        <v>700</v>
      </c>
    </row>
    <row r="526" s="13" customFormat="1">
      <c r="A526" s="13"/>
      <c r="B526" s="203"/>
      <c r="C526" s="13"/>
      <c r="D526" s="204" t="s">
        <v>213</v>
      </c>
      <c r="E526" s="205" t="s">
        <v>1</v>
      </c>
      <c r="F526" s="206" t="s">
        <v>684</v>
      </c>
      <c r="G526" s="13"/>
      <c r="H526" s="205" t="s">
        <v>1</v>
      </c>
      <c r="I526" s="207"/>
      <c r="J526" s="13"/>
      <c r="K526" s="13"/>
      <c r="L526" s="203"/>
      <c r="M526" s="208"/>
      <c r="N526" s="209"/>
      <c r="O526" s="209"/>
      <c r="P526" s="209"/>
      <c r="Q526" s="209"/>
      <c r="R526" s="209"/>
      <c r="S526" s="209"/>
      <c r="T526" s="210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5" t="s">
        <v>213</v>
      </c>
      <c r="AU526" s="205" t="s">
        <v>91</v>
      </c>
      <c r="AV526" s="13" t="s">
        <v>87</v>
      </c>
      <c r="AW526" s="13" t="s">
        <v>33</v>
      </c>
      <c r="AX526" s="13" t="s">
        <v>80</v>
      </c>
      <c r="AY526" s="205" t="s">
        <v>205</v>
      </c>
    </row>
    <row r="527" s="14" customFormat="1">
      <c r="A527" s="14"/>
      <c r="B527" s="211"/>
      <c r="C527" s="14"/>
      <c r="D527" s="204" t="s">
        <v>213</v>
      </c>
      <c r="E527" s="212" t="s">
        <v>1</v>
      </c>
      <c r="F527" s="213" t="s">
        <v>701</v>
      </c>
      <c r="G527" s="14"/>
      <c r="H527" s="214">
        <v>28</v>
      </c>
      <c r="I527" s="215"/>
      <c r="J527" s="14"/>
      <c r="K527" s="14"/>
      <c r="L527" s="211"/>
      <c r="M527" s="216"/>
      <c r="N527" s="217"/>
      <c r="O527" s="217"/>
      <c r="P527" s="217"/>
      <c r="Q527" s="217"/>
      <c r="R527" s="217"/>
      <c r="S527" s="217"/>
      <c r="T527" s="21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12" t="s">
        <v>213</v>
      </c>
      <c r="AU527" s="212" t="s">
        <v>91</v>
      </c>
      <c r="AV527" s="14" t="s">
        <v>91</v>
      </c>
      <c r="AW527" s="14" t="s">
        <v>33</v>
      </c>
      <c r="AX527" s="14" t="s">
        <v>80</v>
      </c>
      <c r="AY527" s="212" t="s">
        <v>205</v>
      </c>
    </row>
    <row r="528" s="14" customFormat="1">
      <c r="A528" s="14"/>
      <c r="B528" s="211"/>
      <c r="C528" s="14"/>
      <c r="D528" s="204" t="s">
        <v>213</v>
      </c>
      <c r="E528" s="212" t="s">
        <v>1</v>
      </c>
      <c r="F528" s="213" t="s">
        <v>702</v>
      </c>
      <c r="G528" s="14"/>
      <c r="H528" s="214">
        <v>253.5</v>
      </c>
      <c r="I528" s="215"/>
      <c r="J528" s="14"/>
      <c r="K528" s="14"/>
      <c r="L528" s="211"/>
      <c r="M528" s="216"/>
      <c r="N528" s="217"/>
      <c r="O528" s="217"/>
      <c r="P528" s="217"/>
      <c r="Q528" s="217"/>
      <c r="R528" s="217"/>
      <c r="S528" s="217"/>
      <c r="T528" s="21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12" t="s">
        <v>213</v>
      </c>
      <c r="AU528" s="212" t="s">
        <v>91</v>
      </c>
      <c r="AV528" s="14" t="s">
        <v>91</v>
      </c>
      <c r="AW528" s="14" t="s">
        <v>33</v>
      </c>
      <c r="AX528" s="14" t="s">
        <v>80</v>
      </c>
      <c r="AY528" s="212" t="s">
        <v>205</v>
      </c>
    </row>
    <row r="529" s="14" customFormat="1">
      <c r="A529" s="14"/>
      <c r="B529" s="211"/>
      <c r="C529" s="14"/>
      <c r="D529" s="204" t="s">
        <v>213</v>
      </c>
      <c r="E529" s="212" t="s">
        <v>1</v>
      </c>
      <c r="F529" s="213" t="s">
        <v>703</v>
      </c>
      <c r="G529" s="14"/>
      <c r="H529" s="214">
        <v>-16.981000000000002</v>
      </c>
      <c r="I529" s="215"/>
      <c r="J529" s="14"/>
      <c r="K529" s="14"/>
      <c r="L529" s="211"/>
      <c r="M529" s="216"/>
      <c r="N529" s="217"/>
      <c r="O529" s="217"/>
      <c r="P529" s="217"/>
      <c r="Q529" s="217"/>
      <c r="R529" s="217"/>
      <c r="S529" s="217"/>
      <c r="T529" s="218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12" t="s">
        <v>213</v>
      </c>
      <c r="AU529" s="212" t="s">
        <v>91</v>
      </c>
      <c r="AV529" s="14" t="s">
        <v>91</v>
      </c>
      <c r="AW529" s="14" t="s">
        <v>33</v>
      </c>
      <c r="AX529" s="14" t="s">
        <v>80</v>
      </c>
      <c r="AY529" s="212" t="s">
        <v>205</v>
      </c>
    </row>
    <row r="530" s="13" customFormat="1">
      <c r="A530" s="13"/>
      <c r="B530" s="203"/>
      <c r="C530" s="13"/>
      <c r="D530" s="204" t="s">
        <v>213</v>
      </c>
      <c r="E530" s="205" t="s">
        <v>1</v>
      </c>
      <c r="F530" s="206" t="s">
        <v>704</v>
      </c>
      <c r="G530" s="13"/>
      <c r="H530" s="205" t="s">
        <v>1</v>
      </c>
      <c r="I530" s="207"/>
      <c r="J530" s="13"/>
      <c r="K530" s="13"/>
      <c r="L530" s="203"/>
      <c r="M530" s="208"/>
      <c r="N530" s="209"/>
      <c r="O530" s="209"/>
      <c r="P530" s="209"/>
      <c r="Q530" s="209"/>
      <c r="R530" s="209"/>
      <c r="S530" s="209"/>
      <c r="T530" s="210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5" t="s">
        <v>213</v>
      </c>
      <c r="AU530" s="205" t="s">
        <v>91</v>
      </c>
      <c r="AV530" s="13" t="s">
        <v>87</v>
      </c>
      <c r="AW530" s="13" t="s">
        <v>33</v>
      </c>
      <c r="AX530" s="13" t="s">
        <v>80</v>
      </c>
      <c r="AY530" s="205" t="s">
        <v>205</v>
      </c>
    </row>
    <row r="531" s="14" customFormat="1">
      <c r="A531" s="14"/>
      <c r="B531" s="211"/>
      <c r="C531" s="14"/>
      <c r="D531" s="204" t="s">
        <v>213</v>
      </c>
      <c r="E531" s="212" t="s">
        <v>1</v>
      </c>
      <c r="F531" s="213" t="s">
        <v>705</v>
      </c>
      <c r="G531" s="14"/>
      <c r="H531" s="214">
        <v>2.5899999999999999</v>
      </c>
      <c r="I531" s="215"/>
      <c r="J531" s="14"/>
      <c r="K531" s="14"/>
      <c r="L531" s="211"/>
      <c r="M531" s="216"/>
      <c r="N531" s="217"/>
      <c r="O531" s="217"/>
      <c r="P531" s="217"/>
      <c r="Q531" s="217"/>
      <c r="R531" s="217"/>
      <c r="S531" s="217"/>
      <c r="T531" s="21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12" t="s">
        <v>213</v>
      </c>
      <c r="AU531" s="212" t="s">
        <v>91</v>
      </c>
      <c r="AV531" s="14" t="s">
        <v>91</v>
      </c>
      <c r="AW531" s="14" t="s">
        <v>33</v>
      </c>
      <c r="AX531" s="14" t="s">
        <v>80</v>
      </c>
      <c r="AY531" s="212" t="s">
        <v>205</v>
      </c>
    </row>
    <row r="532" s="14" customFormat="1">
      <c r="A532" s="14"/>
      <c r="B532" s="211"/>
      <c r="C532" s="14"/>
      <c r="D532" s="204" t="s">
        <v>213</v>
      </c>
      <c r="E532" s="212" t="s">
        <v>1</v>
      </c>
      <c r="F532" s="213" t="s">
        <v>706</v>
      </c>
      <c r="G532" s="14"/>
      <c r="H532" s="214">
        <v>2.7999999999999998</v>
      </c>
      <c r="I532" s="215"/>
      <c r="J532" s="14"/>
      <c r="K532" s="14"/>
      <c r="L532" s="211"/>
      <c r="M532" s="216"/>
      <c r="N532" s="217"/>
      <c r="O532" s="217"/>
      <c r="P532" s="217"/>
      <c r="Q532" s="217"/>
      <c r="R532" s="217"/>
      <c r="S532" s="217"/>
      <c r="T532" s="21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12" t="s">
        <v>213</v>
      </c>
      <c r="AU532" s="212" t="s">
        <v>91</v>
      </c>
      <c r="AV532" s="14" t="s">
        <v>91</v>
      </c>
      <c r="AW532" s="14" t="s">
        <v>33</v>
      </c>
      <c r="AX532" s="14" t="s">
        <v>80</v>
      </c>
      <c r="AY532" s="212" t="s">
        <v>205</v>
      </c>
    </row>
    <row r="533" s="14" customFormat="1">
      <c r="A533" s="14"/>
      <c r="B533" s="211"/>
      <c r="C533" s="14"/>
      <c r="D533" s="204" t="s">
        <v>213</v>
      </c>
      <c r="E533" s="212" t="s">
        <v>1</v>
      </c>
      <c r="F533" s="213" t="s">
        <v>707</v>
      </c>
      <c r="G533" s="14"/>
      <c r="H533" s="214">
        <v>3.2480000000000002</v>
      </c>
      <c r="I533" s="215"/>
      <c r="J533" s="14"/>
      <c r="K533" s="14"/>
      <c r="L533" s="211"/>
      <c r="M533" s="216"/>
      <c r="N533" s="217"/>
      <c r="O533" s="217"/>
      <c r="P533" s="217"/>
      <c r="Q533" s="217"/>
      <c r="R533" s="217"/>
      <c r="S533" s="217"/>
      <c r="T533" s="21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12" t="s">
        <v>213</v>
      </c>
      <c r="AU533" s="212" t="s">
        <v>91</v>
      </c>
      <c r="AV533" s="14" t="s">
        <v>91</v>
      </c>
      <c r="AW533" s="14" t="s">
        <v>33</v>
      </c>
      <c r="AX533" s="14" t="s">
        <v>80</v>
      </c>
      <c r="AY533" s="212" t="s">
        <v>205</v>
      </c>
    </row>
    <row r="534" s="14" customFormat="1">
      <c r="A534" s="14"/>
      <c r="B534" s="211"/>
      <c r="C534" s="14"/>
      <c r="D534" s="204" t="s">
        <v>213</v>
      </c>
      <c r="E534" s="212" t="s">
        <v>1</v>
      </c>
      <c r="F534" s="213" t="s">
        <v>708</v>
      </c>
      <c r="G534" s="14"/>
      <c r="H534" s="214">
        <v>3.2480000000000002</v>
      </c>
      <c r="I534" s="215"/>
      <c r="J534" s="14"/>
      <c r="K534" s="14"/>
      <c r="L534" s="211"/>
      <c r="M534" s="216"/>
      <c r="N534" s="217"/>
      <c r="O534" s="217"/>
      <c r="P534" s="217"/>
      <c r="Q534" s="217"/>
      <c r="R534" s="217"/>
      <c r="S534" s="217"/>
      <c r="T534" s="218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12" t="s">
        <v>213</v>
      </c>
      <c r="AU534" s="212" t="s">
        <v>91</v>
      </c>
      <c r="AV534" s="14" t="s">
        <v>91</v>
      </c>
      <c r="AW534" s="14" t="s">
        <v>33</v>
      </c>
      <c r="AX534" s="14" t="s">
        <v>80</v>
      </c>
      <c r="AY534" s="212" t="s">
        <v>205</v>
      </c>
    </row>
    <row r="535" s="16" customFormat="1">
      <c r="A535" s="16"/>
      <c r="B535" s="237"/>
      <c r="C535" s="16"/>
      <c r="D535" s="204" t="s">
        <v>213</v>
      </c>
      <c r="E535" s="238" t="s">
        <v>1</v>
      </c>
      <c r="F535" s="239" t="s">
        <v>709</v>
      </c>
      <c r="G535" s="16"/>
      <c r="H535" s="240">
        <v>276.40499999999997</v>
      </c>
      <c r="I535" s="241"/>
      <c r="J535" s="16"/>
      <c r="K535" s="16"/>
      <c r="L535" s="237"/>
      <c r="M535" s="242"/>
      <c r="N535" s="243"/>
      <c r="O535" s="243"/>
      <c r="P535" s="243"/>
      <c r="Q535" s="243"/>
      <c r="R535" s="243"/>
      <c r="S535" s="243"/>
      <c r="T535" s="244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38" t="s">
        <v>213</v>
      </c>
      <c r="AU535" s="238" t="s">
        <v>91</v>
      </c>
      <c r="AV535" s="16" t="s">
        <v>221</v>
      </c>
      <c r="AW535" s="16" t="s">
        <v>33</v>
      </c>
      <c r="AX535" s="16" t="s">
        <v>80</v>
      </c>
      <c r="AY535" s="238" t="s">
        <v>205</v>
      </c>
    </row>
    <row r="536" s="13" customFormat="1">
      <c r="A536" s="13"/>
      <c r="B536" s="203"/>
      <c r="C536" s="13"/>
      <c r="D536" s="204" t="s">
        <v>213</v>
      </c>
      <c r="E536" s="205" t="s">
        <v>1</v>
      </c>
      <c r="F536" s="206" t="s">
        <v>710</v>
      </c>
      <c r="G536" s="13"/>
      <c r="H536" s="205" t="s">
        <v>1</v>
      </c>
      <c r="I536" s="207"/>
      <c r="J536" s="13"/>
      <c r="K536" s="13"/>
      <c r="L536" s="203"/>
      <c r="M536" s="208"/>
      <c r="N536" s="209"/>
      <c r="O536" s="209"/>
      <c r="P536" s="209"/>
      <c r="Q536" s="209"/>
      <c r="R536" s="209"/>
      <c r="S536" s="209"/>
      <c r="T536" s="210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5" t="s">
        <v>213</v>
      </c>
      <c r="AU536" s="205" t="s">
        <v>91</v>
      </c>
      <c r="AV536" s="13" t="s">
        <v>87</v>
      </c>
      <c r="AW536" s="13" t="s">
        <v>33</v>
      </c>
      <c r="AX536" s="13" t="s">
        <v>80</v>
      </c>
      <c r="AY536" s="205" t="s">
        <v>205</v>
      </c>
    </row>
    <row r="537" s="14" customFormat="1">
      <c r="A537" s="14"/>
      <c r="B537" s="211"/>
      <c r="C537" s="14"/>
      <c r="D537" s="204" t="s">
        <v>213</v>
      </c>
      <c r="E537" s="212" t="s">
        <v>1</v>
      </c>
      <c r="F537" s="213" t="s">
        <v>711</v>
      </c>
      <c r="G537" s="14"/>
      <c r="H537" s="214">
        <v>376.48000000000002</v>
      </c>
      <c r="I537" s="215"/>
      <c r="J537" s="14"/>
      <c r="K537" s="14"/>
      <c r="L537" s="211"/>
      <c r="M537" s="216"/>
      <c r="N537" s="217"/>
      <c r="O537" s="217"/>
      <c r="P537" s="217"/>
      <c r="Q537" s="217"/>
      <c r="R537" s="217"/>
      <c r="S537" s="217"/>
      <c r="T537" s="21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12" t="s">
        <v>213</v>
      </c>
      <c r="AU537" s="212" t="s">
        <v>91</v>
      </c>
      <c r="AV537" s="14" t="s">
        <v>91</v>
      </c>
      <c r="AW537" s="14" t="s">
        <v>33</v>
      </c>
      <c r="AX537" s="14" t="s">
        <v>80</v>
      </c>
      <c r="AY537" s="212" t="s">
        <v>205</v>
      </c>
    </row>
    <row r="538" s="14" customFormat="1">
      <c r="A538" s="14"/>
      <c r="B538" s="211"/>
      <c r="C538" s="14"/>
      <c r="D538" s="204" t="s">
        <v>213</v>
      </c>
      <c r="E538" s="212" t="s">
        <v>1</v>
      </c>
      <c r="F538" s="213" t="s">
        <v>712</v>
      </c>
      <c r="G538" s="14"/>
      <c r="H538" s="214">
        <v>-97.128</v>
      </c>
      <c r="I538" s="215"/>
      <c r="J538" s="14"/>
      <c r="K538" s="14"/>
      <c r="L538" s="211"/>
      <c r="M538" s="216"/>
      <c r="N538" s="217"/>
      <c r="O538" s="217"/>
      <c r="P538" s="217"/>
      <c r="Q538" s="217"/>
      <c r="R538" s="217"/>
      <c r="S538" s="217"/>
      <c r="T538" s="218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12" t="s">
        <v>213</v>
      </c>
      <c r="AU538" s="212" t="s">
        <v>91</v>
      </c>
      <c r="AV538" s="14" t="s">
        <v>91</v>
      </c>
      <c r="AW538" s="14" t="s">
        <v>33</v>
      </c>
      <c r="AX538" s="14" t="s">
        <v>80</v>
      </c>
      <c r="AY538" s="212" t="s">
        <v>205</v>
      </c>
    </row>
    <row r="539" s="13" customFormat="1">
      <c r="A539" s="13"/>
      <c r="B539" s="203"/>
      <c r="C539" s="13"/>
      <c r="D539" s="204" t="s">
        <v>213</v>
      </c>
      <c r="E539" s="205" t="s">
        <v>1</v>
      </c>
      <c r="F539" s="206" t="s">
        <v>704</v>
      </c>
      <c r="G539" s="13"/>
      <c r="H539" s="205" t="s">
        <v>1</v>
      </c>
      <c r="I539" s="207"/>
      <c r="J539" s="13"/>
      <c r="K539" s="13"/>
      <c r="L539" s="203"/>
      <c r="M539" s="208"/>
      <c r="N539" s="209"/>
      <c r="O539" s="209"/>
      <c r="P539" s="209"/>
      <c r="Q539" s="209"/>
      <c r="R539" s="209"/>
      <c r="S539" s="209"/>
      <c r="T539" s="210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05" t="s">
        <v>213</v>
      </c>
      <c r="AU539" s="205" t="s">
        <v>91</v>
      </c>
      <c r="AV539" s="13" t="s">
        <v>87</v>
      </c>
      <c r="AW539" s="13" t="s">
        <v>33</v>
      </c>
      <c r="AX539" s="13" t="s">
        <v>80</v>
      </c>
      <c r="AY539" s="205" t="s">
        <v>205</v>
      </c>
    </row>
    <row r="540" s="14" customFormat="1">
      <c r="A540" s="14"/>
      <c r="B540" s="211"/>
      <c r="C540" s="14"/>
      <c r="D540" s="204" t="s">
        <v>213</v>
      </c>
      <c r="E540" s="212" t="s">
        <v>1</v>
      </c>
      <c r="F540" s="213" t="s">
        <v>713</v>
      </c>
      <c r="G540" s="14"/>
      <c r="H540" s="214">
        <v>8.4000000000000004</v>
      </c>
      <c r="I540" s="215"/>
      <c r="J540" s="14"/>
      <c r="K540" s="14"/>
      <c r="L540" s="211"/>
      <c r="M540" s="216"/>
      <c r="N540" s="217"/>
      <c r="O540" s="217"/>
      <c r="P540" s="217"/>
      <c r="Q540" s="217"/>
      <c r="R540" s="217"/>
      <c r="S540" s="217"/>
      <c r="T540" s="21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12" t="s">
        <v>213</v>
      </c>
      <c r="AU540" s="212" t="s">
        <v>91</v>
      </c>
      <c r="AV540" s="14" t="s">
        <v>91</v>
      </c>
      <c r="AW540" s="14" t="s">
        <v>33</v>
      </c>
      <c r="AX540" s="14" t="s">
        <v>80</v>
      </c>
      <c r="AY540" s="212" t="s">
        <v>205</v>
      </c>
    </row>
    <row r="541" s="14" customFormat="1">
      <c r="A541" s="14"/>
      <c r="B541" s="211"/>
      <c r="C541" s="14"/>
      <c r="D541" s="204" t="s">
        <v>213</v>
      </c>
      <c r="E541" s="212" t="s">
        <v>1</v>
      </c>
      <c r="F541" s="213" t="s">
        <v>714</v>
      </c>
      <c r="G541" s="14"/>
      <c r="H541" s="214">
        <v>4.2000000000000002</v>
      </c>
      <c r="I541" s="215"/>
      <c r="J541" s="14"/>
      <c r="K541" s="14"/>
      <c r="L541" s="211"/>
      <c r="M541" s="216"/>
      <c r="N541" s="217"/>
      <c r="O541" s="217"/>
      <c r="P541" s="217"/>
      <c r="Q541" s="217"/>
      <c r="R541" s="217"/>
      <c r="S541" s="217"/>
      <c r="T541" s="21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12" t="s">
        <v>213</v>
      </c>
      <c r="AU541" s="212" t="s">
        <v>91</v>
      </c>
      <c r="AV541" s="14" t="s">
        <v>91</v>
      </c>
      <c r="AW541" s="14" t="s">
        <v>33</v>
      </c>
      <c r="AX541" s="14" t="s">
        <v>80</v>
      </c>
      <c r="AY541" s="212" t="s">
        <v>205</v>
      </c>
    </row>
    <row r="542" s="14" customFormat="1">
      <c r="A542" s="14"/>
      <c r="B542" s="211"/>
      <c r="C542" s="14"/>
      <c r="D542" s="204" t="s">
        <v>213</v>
      </c>
      <c r="E542" s="212" t="s">
        <v>1</v>
      </c>
      <c r="F542" s="213" t="s">
        <v>715</v>
      </c>
      <c r="G542" s="14"/>
      <c r="H542" s="214">
        <v>28</v>
      </c>
      <c r="I542" s="215"/>
      <c r="J542" s="14"/>
      <c r="K542" s="14"/>
      <c r="L542" s="211"/>
      <c r="M542" s="216"/>
      <c r="N542" s="217"/>
      <c r="O542" s="217"/>
      <c r="P542" s="217"/>
      <c r="Q542" s="217"/>
      <c r="R542" s="217"/>
      <c r="S542" s="217"/>
      <c r="T542" s="21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12" t="s">
        <v>213</v>
      </c>
      <c r="AU542" s="212" t="s">
        <v>91</v>
      </c>
      <c r="AV542" s="14" t="s">
        <v>91</v>
      </c>
      <c r="AW542" s="14" t="s">
        <v>33</v>
      </c>
      <c r="AX542" s="14" t="s">
        <v>80</v>
      </c>
      <c r="AY542" s="212" t="s">
        <v>205</v>
      </c>
    </row>
    <row r="543" s="14" customFormat="1">
      <c r="A543" s="14"/>
      <c r="B543" s="211"/>
      <c r="C543" s="14"/>
      <c r="D543" s="204" t="s">
        <v>213</v>
      </c>
      <c r="E543" s="212" t="s">
        <v>1</v>
      </c>
      <c r="F543" s="213" t="s">
        <v>716</v>
      </c>
      <c r="G543" s="14"/>
      <c r="H543" s="214">
        <v>2.7999999999999998</v>
      </c>
      <c r="I543" s="215"/>
      <c r="J543" s="14"/>
      <c r="K543" s="14"/>
      <c r="L543" s="211"/>
      <c r="M543" s="216"/>
      <c r="N543" s="217"/>
      <c r="O543" s="217"/>
      <c r="P543" s="217"/>
      <c r="Q543" s="217"/>
      <c r="R543" s="217"/>
      <c r="S543" s="217"/>
      <c r="T543" s="21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12" t="s">
        <v>213</v>
      </c>
      <c r="AU543" s="212" t="s">
        <v>91</v>
      </c>
      <c r="AV543" s="14" t="s">
        <v>91</v>
      </c>
      <c r="AW543" s="14" t="s">
        <v>33</v>
      </c>
      <c r="AX543" s="14" t="s">
        <v>80</v>
      </c>
      <c r="AY543" s="212" t="s">
        <v>205</v>
      </c>
    </row>
    <row r="544" s="14" customFormat="1">
      <c r="A544" s="14"/>
      <c r="B544" s="211"/>
      <c r="C544" s="14"/>
      <c r="D544" s="204" t="s">
        <v>213</v>
      </c>
      <c r="E544" s="212" t="s">
        <v>1</v>
      </c>
      <c r="F544" s="213" t="s">
        <v>717</v>
      </c>
      <c r="G544" s="14"/>
      <c r="H544" s="214">
        <v>11.199999999999999</v>
      </c>
      <c r="I544" s="215"/>
      <c r="J544" s="14"/>
      <c r="K544" s="14"/>
      <c r="L544" s="211"/>
      <c r="M544" s="216"/>
      <c r="N544" s="217"/>
      <c r="O544" s="217"/>
      <c r="P544" s="217"/>
      <c r="Q544" s="217"/>
      <c r="R544" s="217"/>
      <c r="S544" s="217"/>
      <c r="T544" s="218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12" t="s">
        <v>213</v>
      </c>
      <c r="AU544" s="212" t="s">
        <v>91</v>
      </c>
      <c r="AV544" s="14" t="s">
        <v>91</v>
      </c>
      <c r="AW544" s="14" t="s">
        <v>33</v>
      </c>
      <c r="AX544" s="14" t="s">
        <v>80</v>
      </c>
      <c r="AY544" s="212" t="s">
        <v>205</v>
      </c>
    </row>
    <row r="545" s="14" customFormat="1">
      <c r="A545" s="14"/>
      <c r="B545" s="211"/>
      <c r="C545" s="14"/>
      <c r="D545" s="204" t="s">
        <v>213</v>
      </c>
      <c r="E545" s="212" t="s">
        <v>1</v>
      </c>
      <c r="F545" s="213" t="s">
        <v>718</v>
      </c>
      <c r="G545" s="14"/>
      <c r="H545" s="214">
        <v>9.1349999999999998</v>
      </c>
      <c r="I545" s="215"/>
      <c r="J545" s="14"/>
      <c r="K545" s="14"/>
      <c r="L545" s="211"/>
      <c r="M545" s="216"/>
      <c r="N545" s="217"/>
      <c r="O545" s="217"/>
      <c r="P545" s="217"/>
      <c r="Q545" s="217"/>
      <c r="R545" s="217"/>
      <c r="S545" s="217"/>
      <c r="T545" s="21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12" t="s">
        <v>213</v>
      </c>
      <c r="AU545" s="212" t="s">
        <v>91</v>
      </c>
      <c r="AV545" s="14" t="s">
        <v>91</v>
      </c>
      <c r="AW545" s="14" t="s">
        <v>33</v>
      </c>
      <c r="AX545" s="14" t="s">
        <v>80</v>
      </c>
      <c r="AY545" s="212" t="s">
        <v>205</v>
      </c>
    </row>
    <row r="546" s="14" customFormat="1">
      <c r="A546" s="14"/>
      <c r="B546" s="211"/>
      <c r="C546" s="14"/>
      <c r="D546" s="204" t="s">
        <v>213</v>
      </c>
      <c r="E546" s="212" t="s">
        <v>1</v>
      </c>
      <c r="F546" s="213" t="s">
        <v>719</v>
      </c>
      <c r="G546" s="14"/>
      <c r="H546" s="214">
        <v>7.6859999999999999</v>
      </c>
      <c r="I546" s="215"/>
      <c r="J546" s="14"/>
      <c r="K546" s="14"/>
      <c r="L546" s="211"/>
      <c r="M546" s="216"/>
      <c r="N546" s="217"/>
      <c r="O546" s="217"/>
      <c r="P546" s="217"/>
      <c r="Q546" s="217"/>
      <c r="R546" s="217"/>
      <c r="S546" s="217"/>
      <c r="T546" s="21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12" t="s">
        <v>213</v>
      </c>
      <c r="AU546" s="212" t="s">
        <v>91</v>
      </c>
      <c r="AV546" s="14" t="s">
        <v>91</v>
      </c>
      <c r="AW546" s="14" t="s">
        <v>33</v>
      </c>
      <c r="AX546" s="14" t="s">
        <v>80</v>
      </c>
      <c r="AY546" s="212" t="s">
        <v>205</v>
      </c>
    </row>
    <row r="547" s="16" customFormat="1">
      <c r="A547" s="16"/>
      <c r="B547" s="237"/>
      <c r="C547" s="16"/>
      <c r="D547" s="204" t="s">
        <v>213</v>
      </c>
      <c r="E547" s="238" t="s">
        <v>1</v>
      </c>
      <c r="F547" s="239" t="s">
        <v>709</v>
      </c>
      <c r="G547" s="16"/>
      <c r="H547" s="240">
        <v>350.77299999999997</v>
      </c>
      <c r="I547" s="241"/>
      <c r="J547" s="16"/>
      <c r="K547" s="16"/>
      <c r="L547" s="237"/>
      <c r="M547" s="242"/>
      <c r="N547" s="243"/>
      <c r="O547" s="243"/>
      <c r="P547" s="243"/>
      <c r="Q547" s="243"/>
      <c r="R547" s="243"/>
      <c r="S547" s="243"/>
      <c r="T547" s="244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T547" s="238" t="s">
        <v>213</v>
      </c>
      <c r="AU547" s="238" t="s">
        <v>91</v>
      </c>
      <c r="AV547" s="16" t="s">
        <v>221</v>
      </c>
      <c r="AW547" s="16" t="s">
        <v>33</v>
      </c>
      <c r="AX547" s="16" t="s">
        <v>80</v>
      </c>
      <c r="AY547" s="238" t="s">
        <v>205</v>
      </c>
    </row>
    <row r="548" s="15" customFormat="1">
      <c r="A548" s="15"/>
      <c r="B548" s="219"/>
      <c r="C548" s="15"/>
      <c r="D548" s="204" t="s">
        <v>213</v>
      </c>
      <c r="E548" s="220" t="s">
        <v>1</v>
      </c>
      <c r="F548" s="221" t="s">
        <v>216</v>
      </c>
      <c r="G548" s="15"/>
      <c r="H548" s="222">
        <v>627.178</v>
      </c>
      <c r="I548" s="223"/>
      <c r="J548" s="15"/>
      <c r="K548" s="15"/>
      <c r="L548" s="219"/>
      <c r="M548" s="224"/>
      <c r="N548" s="225"/>
      <c r="O548" s="225"/>
      <c r="P548" s="225"/>
      <c r="Q548" s="225"/>
      <c r="R548" s="225"/>
      <c r="S548" s="225"/>
      <c r="T548" s="226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20" t="s">
        <v>213</v>
      </c>
      <c r="AU548" s="220" t="s">
        <v>91</v>
      </c>
      <c r="AV548" s="15" t="s">
        <v>211</v>
      </c>
      <c r="AW548" s="15" t="s">
        <v>33</v>
      </c>
      <c r="AX548" s="15" t="s">
        <v>87</v>
      </c>
      <c r="AY548" s="220" t="s">
        <v>205</v>
      </c>
    </row>
    <row r="549" s="2" customFormat="1" ht="24.15" customHeight="1">
      <c r="A549" s="38"/>
      <c r="B549" s="188"/>
      <c r="C549" s="189" t="s">
        <v>720</v>
      </c>
      <c r="D549" s="189" t="s">
        <v>207</v>
      </c>
      <c r="E549" s="190" t="s">
        <v>721</v>
      </c>
      <c r="F549" s="191" t="s">
        <v>722</v>
      </c>
      <c r="G549" s="192" t="s">
        <v>265</v>
      </c>
      <c r="H549" s="193">
        <v>137.55000000000001</v>
      </c>
      <c r="I549" s="194"/>
      <c r="J549" s="193">
        <f>ROUND(I549*H549,3)</f>
        <v>0</v>
      </c>
      <c r="K549" s="195"/>
      <c r="L549" s="39"/>
      <c r="M549" s="196" t="s">
        <v>1</v>
      </c>
      <c r="N549" s="197" t="s">
        <v>46</v>
      </c>
      <c r="O549" s="82"/>
      <c r="P549" s="198">
        <f>O549*H549</f>
        <v>0</v>
      </c>
      <c r="Q549" s="198">
        <v>0.00232</v>
      </c>
      <c r="R549" s="198">
        <f>Q549*H549</f>
        <v>0.31911600000000001</v>
      </c>
      <c r="S549" s="198">
        <v>0</v>
      </c>
      <c r="T549" s="199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00" t="s">
        <v>211</v>
      </c>
      <c r="AT549" s="200" t="s">
        <v>207</v>
      </c>
      <c r="AU549" s="200" t="s">
        <v>91</v>
      </c>
      <c r="AY549" s="19" t="s">
        <v>205</v>
      </c>
      <c r="BE549" s="201">
        <f>IF(N549="základná",J549,0)</f>
        <v>0</v>
      </c>
      <c r="BF549" s="201">
        <f>IF(N549="znížená",J549,0)</f>
        <v>0</v>
      </c>
      <c r="BG549" s="201">
        <f>IF(N549="zákl. prenesená",J549,0)</f>
        <v>0</v>
      </c>
      <c r="BH549" s="201">
        <f>IF(N549="zníž. prenesená",J549,0)</f>
        <v>0</v>
      </c>
      <c r="BI549" s="201">
        <f>IF(N549="nulová",J549,0)</f>
        <v>0</v>
      </c>
      <c r="BJ549" s="19" t="s">
        <v>91</v>
      </c>
      <c r="BK549" s="202">
        <f>ROUND(I549*H549,3)</f>
        <v>0</v>
      </c>
      <c r="BL549" s="19" t="s">
        <v>211</v>
      </c>
      <c r="BM549" s="200" t="s">
        <v>723</v>
      </c>
    </row>
    <row r="550" s="13" customFormat="1">
      <c r="A550" s="13"/>
      <c r="B550" s="203"/>
      <c r="C550" s="13"/>
      <c r="D550" s="204" t="s">
        <v>213</v>
      </c>
      <c r="E550" s="205" t="s">
        <v>1</v>
      </c>
      <c r="F550" s="206" t="s">
        <v>724</v>
      </c>
      <c r="G550" s="13"/>
      <c r="H550" s="205" t="s">
        <v>1</v>
      </c>
      <c r="I550" s="207"/>
      <c r="J550" s="13"/>
      <c r="K550" s="13"/>
      <c r="L550" s="203"/>
      <c r="M550" s="208"/>
      <c r="N550" s="209"/>
      <c r="O550" s="209"/>
      <c r="P550" s="209"/>
      <c r="Q550" s="209"/>
      <c r="R550" s="209"/>
      <c r="S550" s="209"/>
      <c r="T550" s="210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5" t="s">
        <v>213</v>
      </c>
      <c r="AU550" s="205" t="s">
        <v>91</v>
      </c>
      <c r="AV550" s="13" t="s">
        <v>87</v>
      </c>
      <c r="AW550" s="13" t="s">
        <v>33</v>
      </c>
      <c r="AX550" s="13" t="s">
        <v>80</v>
      </c>
      <c r="AY550" s="205" t="s">
        <v>205</v>
      </c>
    </row>
    <row r="551" s="14" customFormat="1">
      <c r="A551" s="14"/>
      <c r="B551" s="211"/>
      <c r="C551" s="14"/>
      <c r="D551" s="204" t="s">
        <v>213</v>
      </c>
      <c r="E551" s="212" t="s">
        <v>1</v>
      </c>
      <c r="F551" s="213" t="s">
        <v>725</v>
      </c>
      <c r="G551" s="14"/>
      <c r="H551" s="214">
        <v>137.55000000000001</v>
      </c>
      <c r="I551" s="215"/>
      <c r="J551" s="14"/>
      <c r="K551" s="14"/>
      <c r="L551" s="211"/>
      <c r="M551" s="216"/>
      <c r="N551" s="217"/>
      <c r="O551" s="217"/>
      <c r="P551" s="217"/>
      <c r="Q551" s="217"/>
      <c r="R551" s="217"/>
      <c r="S551" s="217"/>
      <c r="T551" s="21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12" t="s">
        <v>213</v>
      </c>
      <c r="AU551" s="212" t="s">
        <v>91</v>
      </c>
      <c r="AV551" s="14" t="s">
        <v>91</v>
      </c>
      <c r="AW551" s="14" t="s">
        <v>33</v>
      </c>
      <c r="AX551" s="14" t="s">
        <v>80</v>
      </c>
      <c r="AY551" s="212" t="s">
        <v>205</v>
      </c>
    </row>
    <row r="552" s="15" customFormat="1">
      <c r="A552" s="15"/>
      <c r="B552" s="219"/>
      <c r="C552" s="15"/>
      <c r="D552" s="204" t="s">
        <v>213</v>
      </c>
      <c r="E552" s="220" t="s">
        <v>1</v>
      </c>
      <c r="F552" s="221" t="s">
        <v>216</v>
      </c>
      <c r="G552" s="15"/>
      <c r="H552" s="222">
        <v>137.55000000000001</v>
      </c>
      <c r="I552" s="223"/>
      <c r="J552" s="15"/>
      <c r="K552" s="15"/>
      <c r="L552" s="219"/>
      <c r="M552" s="224"/>
      <c r="N552" s="225"/>
      <c r="O552" s="225"/>
      <c r="P552" s="225"/>
      <c r="Q552" s="225"/>
      <c r="R552" s="225"/>
      <c r="S552" s="225"/>
      <c r="T552" s="226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20" t="s">
        <v>213</v>
      </c>
      <c r="AU552" s="220" t="s">
        <v>91</v>
      </c>
      <c r="AV552" s="15" t="s">
        <v>211</v>
      </c>
      <c r="AW552" s="15" t="s">
        <v>33</v>
      </c>
      <c r="AX552" s="15" t="s">
        <v>87</v>
      </c>
      <c r="AY552" s="220" t="s">
        <v>205</v>
      </c>
    </row>
    <row r="553" s="2" customFormat="1" ht="33" customHeight="1">
      <c r="A553" s="38"/>
      <c r="B553" s="188"/>
      <c r="C553" s="189" t="s">
        <v>726</v>
      </c>
      <c r="D553" s="189" t="s">
        <v>207</v>
      </c>
      <c r="E553" s="190" t="s">
        <v>727</v>
      </c>
      <c r="F553" s="191" t="s">
        <v>728</v>
      </c>
      <c r="G553" s="192" t="s">
        <v>265</v>
      </c>
      <c r="H553" s="193">
        <v>6</v>
      </c>
      <c r="I553" s="194"/>
      <c r="J553" s="193">
        <f>ROUND(I553*H553,3)</f>
        <v>0</v>
      </c>
      <c r="K553" s="195"/>
      <c r="L553" s="39"/>
      <c r="M553" s="196" t="s">
        <v>1</v>
      </c>
      <c r="N553" s="197" t="s">
        <v>46</v>
      </c>
      <c r="O553" s="82"/>
      <c r="P553" s="198">
        <f>O553*H553</f>
        <v>0</v>
      </c>
      <c r="Q553" s="198">
        <v>0.00232</v>
      </c>
      <c r="R553" s="198">
        <f>Q553*H553</f>
        <v>0.01392</v>
      </c>
      <c r="S553" s="198">
        <v>0</v>
      </c>
      <c r="T553" s="199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00" t="s">
        <v>211</v>
      </c>
      <c r="AT553" s="200" t="s">
        <v>207</v>
      </c>
      <c r="AU553" s="200" t="s">
        <v>91</v>
      </c>
      <c r="AY553" s="19" t="s">
        <v>205</v>
      </c>
      <c r="BE553" s="201">
        <f>IF(N553="základná",J553,0)</f>
        <v>0</v>
      </c>
      <c r="BF553" s="201">
        <f>IF(N553="znížená",J553,0)</f>
        <v>0</v>
      </c>
      <c r="BG553" s="201">
        <f>IF(N553="zákl. prenesená",J553,0)</f>
        <v>0</v>
      </c>
      <c r="BH553" s="201">
        <f>IF(N553="zníž. prenesená",J553,0)</f>
        <v>0</v>
      </c>
      <c r="BI553" s="201">
        <f>IF(N553="nulová",J553,0)</f>
        <v>0</v>
      </c>
      <c r="BJ553" s="19" t="s">
        <v>91</v>
      </c>
      <c r="BK553" s="202">
        <f>ROUND(I553*H553,3)</f>
        <v>0</v>
      </c>
      <c r="BL553" s="19" t="s">
        <v>211</v>
      </c>
      <c r="BM553" s="200" t="s">
        <v>729</v>
      </c>
    </row>
    <row r="554" s="14" customFormat="1">
      <c r="A554" s="14"/>
      <c r="B554" s="211"/>
      <c r="C554" s="14"/>
      <c r="D554" s="204" t="s">
        <v>213</v>
      </c>
      <c r="E554" s="212" t="s">
        <v>1</v>
      </c>
      <c r="F554" s="213" t="s">
        <v>696</v>
      </c>
      <c r="G554" s="14"/>
      <c r="H554" s="214">
        <v>6</v>
      </c>
      <c r="I554" s="215"/>
      <c r="J554" s="14"/>
      <c r="K554" s="14"/>
      <c r="L554" s="211"/>
      <c r="M554" s="216"/>
      <c r="N554" s="217"/>
      <c r="O554" s="217"/>
      <c r="P554" s="217"/>
      <c r="Q554" s="217"/>
      <c r="R554" s="217"/>
      <c r="S554" s="217"/>
      <c r="T554" s="21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12" t="s">
        <v>213</v>
      </c>
      <c r="AU554" s="212" t="s">
        <v>91</v>
      </c>
      <c r="AV554" s="14" t="s">
        <v>91</v>
      </c>
      <c r="AW554" s="14" t="s">
        <v>33</v>
      </c>
      <c r="AX554" s="14" t="s">
        <v>80</v>
      </c>
      <c r="AY554" s="212" t="s">
        <v>205</v>
      </c>
    </row>
    <row r="555" s="15" customFormat="1">
      <c r="A555" s="15"/>
      <c r="B555" s="219"/>
      <c r="C555" s="15"/>
      <c r="D555" s="204" t="s">
        <v>213</v>
      </c>
      <c r="E555" s="220" t="s">
        <v>1</v>
      </c>
      <c r="F555" s="221" t="s">
        <v>216</v>
      </c>
      <c r="G555" s="15"/>
      <c r="H555" s="222">
        <v>6</v>
      </c>
      <c r="I555" s="223"/>
      <c r="J555" s="15"/>
      <c r="K555" s="15"/>
      <c r="L555" s="219"/>
      <c r="M555" s="224"/>
      <c r="N555" s="225"/>
      <c r="O555" s="225"/>
      <c r="P555" s="225"/>
      <c r="Q555" s="225"/>
      <c r="R555" s="225"/>
      <c r="S555" s="225"/>
      <c r="T555" s="22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20" t="s">
        <v>213</v>
      </c>
      <c r="AU555" s="220" t="s">
        <v>91</v>
      </c>
      <c r="AV555" s="15" t="s">
        <v>211</v>
      </c>
      <c r="AW555" s="15" t="s">
        <v>33</v>
      </c>
      <c r="AX555" s="15" t="s">
        <v>87</v>
      </c>
      <c r="AY555" s="220" t="s">
        <v>205</v>
      </c>
    </row>
    <row r="556" s="2" customFormat="1" ht="24.15" customHeight="1">
      <c r="A556" s="38"/>
      <c r="B556" s="188"/>
      <c r="C556" s="189" t="s">
        <v>730</v>
      </c>
      <c r="D556" s="189" t="s">
        <v>207</v>
      </c>
      <c r="E556" s="190" t="s">
        <v>731</v>
      </c>
      <c r="F556" s="191" t="s">
        <v>732</v>
      </c>
      <c r="G556" s="192" t="s">
        <v>265</v>
      </c>
      <c r="H556" s="193">
        <v>67.635000000000005</v>
      </c>
      <c r="I556" s="194"/>
      <c r="J556" s="193">
        <f>ROUND(I556*H556,3)</f>
        <v>0</v>
      </c>
      <c r="K556" s="195"/>
      <c r="L556" s="39"/>
      <c r="M556" s="196" t="s">
        <v>1</v>
      </c>
      <c r="N556" s="197" t="s">
        <v>46</v>
      </c>
      <c r="O556" s="82"/>
      <c r="P556" s="198">
        <f>O556*H556</f>
        <v>0</v>
      </c>
      <c r="Q556" s="198">
        <v>0.00232</v>
      </c>
      <c r="R556" s="198">
        <f>Q556*H556</f>
        <v>0.1569132</v>
      </c>
      <c r="S556" s="198">
        <v>0</v>
      </c>
      <c r="T556" s="199">
        <f>S556*H556</f>
        <v>0</v>
      </c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200" t="s">
        <v>211</v>
      </c>
      <c r="AT556" s="200" t="s">
        <v>207</v>
      </c>
      <c r="AU556" s="200" t="s">
        <v>91</v>
      </c>
      <c r="AY556" s="19" t="s">
        <v>205</v>
      </c>
      <c r="BE556" s="201">
        <f>IF(N556="základná",J556,0)</f>
        <v>0</v>
      </c>
      <c r="BF556" s="201">
        <f>IF(N556="znížená",J556,0)</f>
        <v>0</v>
      </c>
      <c r="BG556" s="201">
        <f>IF(N556="zákl. prenesená",J556,0)</f>
        <v>0</v>
      </c>
      <c r="BH556" s="201">
        <f>IF(N556="zníž. prenesená",J556,0)</f>
        <v>0</v>
      </c>
      <c r="BI556" s="201">
        <f>IF(N556="nulová",J556,0)</f>
        <v>0</v>
      </c>
      <c r="BJ556" s="19" t="s">
        <v>91</v>
      </c>
      <c r="BK556" s="202">
        <f>ROUND(I556*H556,3)</f>
        <v>0</v>
      </c>
      <c r="BL556" s="19" t="s">
        <v>211</v>
      </c>
      <c r="BM556" s="200" t="s">
        <v>733</v>
      </c>
    </row>
    <row r="557" s="13" customFormat="1">
      <c r="A557" s="13"/>
      <c r="B557" s="203"/>
      <c r="C557" s="13"/>
      <c r="D557" s="204" t="s">
        <v>213</v>
      </c>
      <c r="E557" s="205" t="s">
        <v>1</v>
      </c>
      <c r="F557" s="206" t="s">
        <v>734</v>
      </c>
      <c r="G557" s="13"/>
      <c r="H557" s="205" t="s">
        <v>1</v>
      </c>
      <c r="I557" s="207"/>
      <c r="J557" s="13"/>
      <c r="K557" s="13"/>
      <c r="L557" s="203"/>
      <c r="M557" s="208"/>
      <c r="N557" s="209"/>
      <c r="O557" s="209"/>
      <c r="P557" s="209"/>
      <c r="Q557" s="209"/>
      <c r="R557" s="209"/>
      <c r="S557" s="209"/>
      <c r="T557" s="210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5" t="s">
        <v>213</v>
      </c>
      <c r="AU557" s="205" t="s">
        <v>91</v>
      </c>
      <c r="AV557" s="13" t="s">
        <v>87</v>
      </c>
      <c r="AW557" s="13" t="s">
        <v>33</v>
      </c>
      <c r="AX557" s="13" t="s">
        <v>80</v>
      </c>
      <c r="AY557" s="205" t="s">
        <v>205</v>
      </c>
    </row>
    <row r="558" s="14" customFormat="1">
      <c r="A558" s="14"/>
      <c r="B558" s="211"/>
      <c r="C558" s="14"/>
      <c r="D558" s="204" t="s">
        <v>213</v>
      </c>
      <c r="E558" s="212" t="s">
        <v>1</v>
      </c>
      <c r="F558" s="213" t="s">
        <v>701</v>
      </c>
      <c r="G558" s="14"/>
      <c r="H558" s="214">
        <v>28</v>
      </c>
      <c r="I558" s="215"/>
      <c r="J558" s="14"/>
      <c r="K558" s="14"/>
      <c r="L558" s="211"/>
      <c r="M558" s="216"/>
      <c r="N558" s="217"/>
      <c r="O558" s="217"/>
      <c r="P558" s="217"/>
      <c r="Q558" s="217"/>
      <c r="R558" s="217"/>
      <c r="S558" s="217"/>
      <c r="T558" s="21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12" t="s">
        <v>213</v>
      </c>
      <c r="AU558" s="212" t="s">
        <v>91</v>
      </c>
      <c r="AV558" s="14" t="s">
        <v>91</v>
      </c>
      <c r="AW558" s="14" t="s">
        <v>33</v>
      </c>
      <c r="AX558" s="14" t="s">
        <v>80</v>
      </c>
      <c r="AY558" s="212" t="s">
        <v>205</v>
      </c>
    </row>
    <row r="559" s="14" customFormat="1">
      <c r="A559" s="14"/>
      <c r="B559" s="211"/>
      <c r="C559" s="14"/>
      <c r="D559" s="204" t="s">
        <v>213</v>
      </c>
      <c r="E559" s="212" t="s">
        <v>1</v>
      </c>
      <c r="F559" s="213" t="s">
        <v>735</v>
      </c>
      <c r="G559" s="14"/>
      <c r="H559" s="214">
        <v>44.729999999999997</v>
      </c>
      <c r="I559" s="215"/>
      <c r="J559" s="14"/>
      <c r="K559" s="14"/>
      <c r="L559" s="211"/>
      <c r="M559" s="216"/>
      <c r="N559" s="217"/>
      <c r="O559" s="217"/>
      <c r="P559" s="217"/>
      <c r="Q559" s="217"/>
      <c r="R559" s="217"/>
      <c r="S559" s="217"/>
      <c r="T559" s="218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12" t="s">
        <v>213</v>
      </c>
      <c r="AU559" s="212" t="s">
        <v>91</v>
      </c>
      <c r="AV559" s="14" t="s">
        <v>91</v>
      </c>
      <c r="AW559" s="14" t="s">
        <v>33</v>
      </c>
      <c r="AX559" s="14" t="s">
        <v>80</v>
      </c>
      <c r="AY559" s="212" t="s">
        <v>205</v>
      </c>
    </row>
    <row r="560" s="14" customFormat="1">
      <c r="A560" s="14"/>
      <c r="B560" s="211"/>
      <c r="C560" s="14"/>
      <c r="D560" s="204" t="s">
        <v>213</v>
      </c>
      <c r="E560" s="212" t="s">
        <v>1</v>
      </c>
      <c r="F560" s="213" t="s">
        <v>703</v>
      </c>
      <c r="G560" s="14"/>
      <c r="H560" s="214">
        <v>-16.981000000000002</v>
      </c>
      <c r="I560" s="215"/>
      <c r="J560" s="14"/>
      <c r="K560" s="14"/>
      <c r="L560" s="211"/>
      <c r="M560" s="216"/>
      <c r="N560" s="217"/>
      <c r="O560" s="217"/>
      <c r="P560" s="217"/>
      <c r="Q560" s="217"/>
      <c r="R560" s="217"/>
      <c r="S560" s="217"/>
      <c r="T560" s="218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12" t="s">
        <v>213</v>
      </c>
      <c r="AU560" s="212" t="s">
        <v>91</v>
      </c>
      <c r="AV560" s="14" t="s">
        <v>91</v>
      </c>
      <c r="AW560" s="14" t="s">
        <v>33</v>
      </c>
      <c r="AX560" s="14" t="s">
        <v>80</v>
      </c>
      <c r="AY560" s="212" t="s">
        <v>205</v>
      </c>
    </row>
    <row r="561" s="13" customFormat="1">
      <c r="A561" s="13"/>
      <c r="B561" s="203"/>
      <c r="C561" s="13"/>
      <c r="D561" s="204" t="s">
        <v>213</v>
      </c>
      <c r="E561" s="205" t="s">
        <v>1</v>
      </c>
      <c r="F561" s="206" t="s">
        <v>704</v>
      </c>
      <c r="G561" s="13"/>
      <c r="H561" s="205" t="s">
        <v>1</v>
      </c>
      <c r="I561" s="207"/>
      <c r="J561" s="13"/>
      <c r="K561" s="13"/>
      <c r="L561" s="203"/>
      <c r="M561" s="208"/>
      <c r="N561" s="209"/>
      <c r="O561" s="209"/>
      <c r="P561" s="209"/>
      <c r="Q561" s="209"/>
      <c r="R561" s="209"/>
      <c r="S561" s="209"/>
      <c r="T561" s="210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05" t="s">
        <v>213</v>
      </c>
      <c r="AU561" s="205" t="s">
        <v>91</v>
      </c>
      <c r="AV561" s="13" t="s">
        <v>87</v>
      </c>
      <c r="AW561" s="13" t="s">
        <v>33</v>
      </c>
      <c r="AX561" s="13" t="s">
        <v>80</v>
      </c>
      <c r="AY561" s="205" t="s">
        <v>205</v>
      </c>
    </row>
    <row r="562" s="14" customFormat="1">
      <c r="A562" s="14"/>
      <c r="B562" s="211"/>
      <c r="C562" s="14"/>
      <c r="D562" s="204" t="s">
        <v>213</v>
      </c>
      <c r="E562" s="212" t="s">
        <v>1</v>
      </c>
      <c r="F562" s="213" t="s">
        <v>705</v>
      </c>
      <c r="G562" s="14"/>
      <c r="H562" s="214">
        <v>2.5899999999999999</v>
      </c>
      <c r="I562" s="215"/>
      <c r="J562" s="14"/>
      <c r="K562" s="14"/>
      <c r="L562" s="211"/>
      <c r="M562" s="216"/>
      <c r="N562" s="217"/>
      <c r="O562" s="217"/>
      <c r="P562" s="217"/>
      <c r="Q562" s="217"/>
      <c r="R562" s="217"/>
      <c r="S562" s="217"/>
      <c r="T562" s="21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12" t="s">
        <v>213</v>
      </c>
      <c r="AU562" s="212" t="s">
        <v>91</v>
      </c>
      <c r="AV562" s="14" t="s">
        <v>91</v>
      </c>
      <c r="AW562" s="14" t="s">
        <v>33</v>
      </c>
      <c r="AX562" s="14" t="s">
        <v>80</v>
      </c>
      <c r="AY562" s="212" t="s">
        <v>205</v>
      </c>
    </row>
    <row r="563" s="14" customFormat="1">
      <c r="A563" s="14"/>
      <c r="B563" s="211"/>
      <c r="C563" s="14"/>
      <c r="D563" s="204" t="s">
        <v>213</v>
      </c>
      <c r="E563" s="212" t="s">
        <v>1</v>
      </c>
      <c r="F563" s="213" t="s">
        <v>706</v>
      </c>
      <c r="G563" s="14"/>
      <c r="H563" s="214">
        <v>2.7999999999999998</v>
      </c>
      <c r="I563" s="215"/>
      <c r="J563" s="14"/>
      <c r="K563" s="14"/>
      <c r="L563" s="211"/>
      <c r="M563" s="216"/>
      <c r="N563" s="217"/>
      <c r="O563" s="217"/>
      <c r="P563" s="217"/>
      <c r="Q563" s="217"/>
      <c r="R563" s="217"/>
      <c r="S563" s="217"/>
      <c r="T563" s="218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12" t="s">
        <v>213</v>
      </c>
      <c r="AU563" s="212" t="s">
        <v>91</v>
      </c>
      <c r="AV563" s="14" t="s">
        <v>91</v>
      </c>
      <c r="AW563" s="14" t="s">
        <v>33</v>
      </c>
      <c r="AX563" s="14" t="s">
        <v>80</v>
      </c>
      <c r="AY563" s="212" t="s">
        <v>205</v>
      </c>
    </row>
    <row r="564" s="14" customFormat="1">
      <c r="A564" s="14"/>
      <c r="B564" s="211"/>
      <c r="C564" s="14"/>
      <c r="D564" s="204" t="s">
        <v>213</v>
      </c>
      <c r="E564" s="212" t="s">
        <v>1</v>
      </c>
      <c r="F564" s="213" t="s">
        <v>707</v>
      </c>
      <c r="G564" s="14"/>
      <c r="H564" s="214">
        <v>3.2480000000000002</v>
      </c>
      <c r="I564" s="215"/>
      <c r="J564" s="14"/>
      <c r="K564" s="14"/>
      <c r="L564" s="211"/>
      <c r="M564" s="216"/>
      <c r="N564" s="217"/>
      <c r="O564" s="217"/>
      <c r="P564" s="217"/>
      <c r="Q564" s="217"/>
      <c r="R564" s="217"/>
      <c r="S564" s="217"/>
      <c r="T564" s="218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12" t="s">
        <v>213</v>
      </c>
      <c r="AU564" s="212" t="s">
        <v>91</v>
      </c>
      <c r="AV564" s="14" t="s">
        <v>91</v>
      </c>
      <c r="AW564" s="14" t="s">
        <v>33</v>
      </c>
      <c r="AX564" s="14" t="s">
        <v>80</v>
      </c>
      <c r="AY564" s="212" t="s">
        <v>205</v>
      </c>
    </row>
    <row r="565" s="14" customFormat="1">
      <c r="A565" s="14"/>
      <c r="B565" s="211"/>
      <c r="C565" s="14"/>
      <c r="D565" s="204" t="s">
        <v>213</v>
      </c>
      <c r="E565" s="212" t="s">
        <v>1</v>
      </c>
      <c r="F565" s="213" t="s">
        <v>708</v>
      </c>
      <c r="G565" s="14"/>
      <c r="H565" s="214">
        <v>3.2480000000000002</v>
      </c>
      <c r="I565" s="215"/>
      <c r="J565" s="14"/>
      <c r="K565" s="14"/>
      <c r="L565" s="211"/>
      <c r="M565" s="216"/>
      <c r="N565" s="217"/>
      <c r="O565" s="217"/>
      <c r="P565" s="217"/>
      <c r="Q565" s="217"/>
      <c r="R565" s="217"/>
      <c r="S565" s="217"/>
      <c r="T565" s="218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12" t="s">
        <v>213</v>
      </c>
      <c r="AU565" s="212" t="s">
        <v>91</v>
      </c>
      <c r="AV565" s="14" t="s">
        <v>91</v>
      </c>
      <c r="AW565" s="14" t="s">
        <v>33</v>
      </c>
      <c r="AX565" s="14" t="s">
        <v>80</v>
      </c>
      <c r="AY565" s="212" t="s">
        <v>205</v>
      </c>
    </row>
    <row r="566" s="15" customFormat="1">
      <c r="A566" s="15"/>
      <c r="B566" s="219"/>
      <c r="C566" s="15"/>
      <c r="D566" s="204" t="s">
        <v>213</v>
      </c>
      <c r="E566" s="220" t="s">
        <v>1</v>
      </c>
      <c r="F566" s="221" t="s">
        <v>216</v>
      </c>
      <c r="G566" s="15"/>
      <c r="H566" s="222">
        <v>67.634999999999991</v>
      </c>
      <c r="I566" s="223"/>
      <c r="J566" s="15"/>
      <c r="K566" s="15"/>
      <c r="L566" s="219"/>
      <c r="M566" s="224"/>
      <c r="N566" s="225"/>
      <c r="O566" s="225"/>
      <c r="P566" s="225"/>
      <c r="Q566" s="225"/>
      <c r="R566" s="225"/>
      <c r="S566" s="225"/>
      <c r="T566" s="226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20" t="s">
        <v>213</v>
      </c>
      <c r="AU566" s="220" t="s">
        <v>91</v>
      </c>
      <c r="AV566" s="15" t="s">
        <v>211</v>
      </c>
      <c r="AW566" s="15" t="s">
        <v>33</v>
      </c>
      <c r="AX566" s="15" t="s">
        <v>87</v>
      </c>
      <c r="AY566" s="220" t="s">
        <v>205</v>
      </c>
    </row>
    <row r="567" s="2" customFormat="1" ht="33" customHeight="1">
      <c r="A567" s="38"/>
      <c r="B567" s="188"/>
      <c r="C567" s="189" t="s">
        <v>736</v>
      </c>
      <c r="D567" s="189" t="s">
        <v>207</v>
      </c>
      <c r="E567" s="190" t="s">
        <v>737</v>
      </c>
      <c r="F567" s="191" t="s">
        <v>738</v>
      </c>
      <c r="G567" s="192" t="s">
        <v>265</v>
      </c>
      <c r="H567" s="193">
        <v>6</v>
      </c>
      <c r="I567" s="194"/>
      <c r="J567" s="193">
        <f>ROUND(I567*H567,3)</f>
        <v>0</v>
      </c>
      <c r="K567" s="195"/>
      <c r="L567" s="39"/>
      <c r="M567" s="196" t="s">
        <v>1</v>
      </c>
      <c r="N567" s="197" t="s">
        <v>46</v>
      </c>
      <c r="O567" s="82"/>
      <c r="P567" s="198">
        <f>O567*H567</f>
        <v>0</v>
      </c>
      <c r="Q567" s="198">
        <v>0.00232</v>
      </c>
      <c r="R567" s="198">
        <f>Q567*H567</f>
        <v>0.01392</v>
      </c>
      <c r="S567" s="198">
        <v>0</v>
      </c>
      <c r="T567" s="199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00" t="s">
        <v>211</v>
      </c>
      <c r="AT567" s="200" t="s">
        <v>207</v>
      </c>
      <c r="AU567" s="200" t="s">
        <v>91</v>
      </c>
      <c r="AY567" s="19" t="s">
        <v>205</v>
      </c>
      <c r="BE567" s="201">
        <f>IF(N567="základná",J567,0)</f>
        <v>0</v>
      </c>
      <c r="BF567" s="201">
        <f>IF(N567="znížená",J567,0)</f>
        <v>0</v>
      </c>
      <c r="BG567" s="201">
        <f>IF(N567="zákl. prenesená",J567,0)</f>
        <v>0</v>
      </c>
      <c r="BH567" s="201">
        <f>IF(N567="zníž. prenesená",J567,0)</f>
        <v>0</v>
      </c>
      <c r="BI567" s="201">
        <f>IF(N567="nulová",J567,0)</f>
        <v>0</v>
      </c>
      <c r="BJ567" s="19" t="s">
        <v>91</v>
      </c>
      <c r="BK567" s="202">
        <f>ROUND(I567*H567,3)</f>
        <v>0</v>
      </c>
      <c r="BL567" s="19" t="s">
        <v>211</v>
      </c>
      <c r="BM567" s="200" t="s">
        <v>739</v>
      </c>
    </row>
    <row r="568" s="14" customFormat="1">
      <c r="A568" s="14"/>
      <c r="B568" s="211"/>
      <c r="C568" s="14"/>
      <c r="D568" s="204" t="s">
        <v>213</v>
      </c>
      <c r="E568" s="212" t="s">
        <v>1</v>
      </c>
      <c r="F568" s="213" t="s">
        <v>696</v>
      </c>
      <c r="G568" s="14"/>
      <c r="H568" s="214">
        <v>6</v>
      </c>
      <c r="I568" s="215"/>
      <c r="J568" s="14"/>
      <c r="K568" s="14"/>
      <c r="L568" s="211"/>
      <c r="M568" s="216"/>
      <c r="N568" s="217"/>
      <c r="O568" s="217"/>
      <c r="P568" s="217"/>
      <c r="Q568" s="217"/>
      <c r="R568" s="217"/>
      <c r="S568" s="217"/>
      <c r="T568" s="21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12" t="s">
        <v>213</v>
      </c>
      <c r="AU568" s="212" t="s">
        <v>91</v>
      </c>
      <c r="AV568" s="14" t="s">
        <v>91</v>
      </c>
      <c r="AW568" s="14" t="s">
        <v>33</v>
      </c>
      <c r="AX568" s="14" t="s">
        <v>80</v>
      </c>
      <c r="AY568" s="212" t="s">
        <v>205</v>
      </c>
    </row>
    <row r="569" s="15" customFormat="1">
      <c r="A569" s="15"/>
      <c r="B569" s="219"/>
      <c r="C569" s="15"/>
      <c r="D569" s="204" t="s">
        <v>213</v>
      </c>
      <c r="E569" s="220" t="s">
        <v>1</v>
      </c>
      <c r="F569" s="221" t="s">
        <v>216</v>
      </c>
      <c r="G569" s="15"/>
      <c r="H569" s="222">
        <v>6</v>
      </c>
      <c r="I569" s="223"/>
      <c r="J569" s="15"/>
      <c r="K569" s="15"/>
      <c r="L569" s="219"/>
      <c r="M569" s="224"/>
      <c r="N569" s="225"/>
      <c r="O569" s="225"/>
      <c r="P569" s="225"/>
      <c r="Q569" s="225"/>
      <c r="R569" s="225"/>
      <c r="S569" s="225"/>
      <c r="T569" s="226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20" t="s">
        <v>213</v>
      </c>
      <c r="AU569" s="220" t="s">
        <v>91</v>
      </c>
      <c r="AV569" s="15" t="s">
        <v>211</v>
      </c>
      <c r="AW569" s="15" t="s">
        <v>33</v>
      </c>
      <c r="AX569" s="15" t="s">
        <v>87</v>
      </c>
      <c r="AY569" s="220" t="s">
        <v>205</v>
      </c>
    </row>
    <row r="570" s="2" customFormat="1" ht="24.15" customHeight="1">
      <c r="A570" s="38"/>
      <c r="B570" s="188"/>
      <c r="C570" s="189" t="s">
        <v>740</v>
      </c>
      <c r="D570" s="189" t="s">
        <v>207</v>
      </c>
      <c r="E570" s="190" t="s">
        <v>741</v>
      </c>
      <c r="F570" s="191" t="s">
        <v>742</v>
      </c>
      <c r="G570" s="192" t="s">
        <v>265</v>
      </c>
      <c r="H570" s="193">
        <v>71.219999999999999</v>
      </c>
      <c r="I570" s="194"/>
      <c r="J570" s="193">
        <f>ROUND(I570*H570,3)</f>
        <v>0</v>
      </c>
      <c r="K570" s="195"/>
      <c r="L570" s="39"/>
      <c r="M570" s="196" t="s">
        <v>1</v>
      </c>
      <c r="N570" s="197" t="s">
        <v>46</v>
      </c>
      <c r="O570" s="82"/>
      <c r="P570" s="198">
        <f>O570*H570</f>
        <v>0</v>
      </c>
      <c r="Q570" s="198">
        <v>0.00232</v>
      </c>
      <c r="R570" s="198">
        <f>Q570*H570</f>
        <v>0.1652304</v>
      </c>
      <c r="S570" s="198">
        <v>0</v>
      </c>
      <c r="T570" s="199">
        <f>S570*H570</f>
        <v>0</v>
      </c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R570" s="200" t="s">
        <v>211</v>
      </c>
      <c r="AT570" s="200" t="s">
        <v>207</v>
      </c>
      <c r="AU570" s="200" t="s">
        <v>91</v>
      </c>
      <c r="AY570" s="19" t="s">
        <v>205</v>
      </c>
      <c r="BE570" s="201">
        <f>IF(N570="základná",J570,0)</f>
        <v>0</v>
      </c>
      <c r="BF570" s="201">
        <f>IF(N570="znížená",J570,0)</f>
        <v>0</v>
      </c>
      <c r="BG570" s="201">
        <f>IF(N570="zákl. prenesená",J570,0)</f>
        <v>0</v>
      </c>
      <c r="BH570" s="201">
        <f>IF(N570="zníž. prenesená",J570,0)</f>
        <v>0</v>
      </c>
      <c r="BI570" s="201">
        <f>IF(N570="nulová",J570,0)</f>
        <v>0</v>
      </c>
      <c r="BJ570" s="19" t="s">
        <v>91</v>
      </c>
      <c r="BK570" s="202">
        <f>ROUND(I570*H570,3)</f>
        <v>0</v>
      </c>
      <c r="BL570" s="19" t="s">
        <v>211</v>
      </c>
      <c r="BM570" s="200" t="s">
        <v>743</v>
      </c>
    </row>
    <row r="571" s="13" customFormat="1">
      <c r="A571" s="13"/>
      <c r="B571" s="203"/>
      <c r="C571" s="13"/>
      <c r="D571" s="204" t="s">
        <v>213</v>
      </c>
      <c r="E571" s="205" t="s">
        <v>1</v>
      </c>
      <c r="F571" s="206" t="s">
        <v>744</v>
      </c>
      <c r="G571" s="13"/>
      <c r="H571" s="205" t="s">
        <v>1</v>
      </c>
      <c r="I571" s="207"/>
      <c r="J571" s="13"/>
      <c r="K571" s="13"/>
      <c r="L571" s="203"/>
      <c r="M571" s="208"/>
      <c r="N571" s="209"/>
      <c r="O571" s="209"/>
      <c r="P571" s="209"/>
      <c r="Q571" s="209"/>
      <c r="R571" s="209"/>
      <c r="S571" s="209"/>
      <c r="T571" s="210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05" t="s">
        <v>213</v>
      </c>
      <c r="AU571" s="205" t="s">
        <v>91</v>
      </c>
      <c r="AV571" s="13" t="s">
        <v>87</v>
      </c>
      <c r="AW571" s="13" t="s">
        <v>33</v>
      </c>
      <c r="AX571" s="13" t="s">
        <v>80</v>
      </c>
      <c r="AY571" s="205" t="s">
        <v>205</v>
      </c>
    </row>
    <row r="572" s="14" customFormat="1">
      <c r="A572" s="14"/>
      <c r="B572" s="211"/>
      <c r="C572" s="14"/>
      <c r="D572" s="204" t="s">
        <v>213</v>
      </c>
      <c r="E572" s="212" t="s">
        <v>1</v>
      </c>
      <c r="F572" s="213" t="s">
        <v>745</v>
      </c>
      <c r="G572" s="14"/>
      <c r="H572" s="214">
        <v>71.219999999999999</v>
      </c>
      <c r="I572" s="215"/>
      <c r="J572" s="14"/>
      <c r="K572" s="14"/>
      <c r="L572" s="211"/>
      <c r="M572" s="216"/>
      <c r="N572" s="217"/>
      <c r="O572" s="217"/>
      <c r="P572" s="217"/>
      <c r="Q572" s="217"/>
      <c r="R572" s="217"/>
      <c r="S572" s="217"/>
      <c r="T572" s="218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12" t="s">
        <v>213</v>
      </c>
      <c r="AU572" s="212" t="s">
        <v>91</v>
      </c>
      <c r="AV572" s="14" t="s">
        <v>91</v>
      </c>
      <c r="AW572" s="14" t="s">
        <v>33</v>
      </c>
      <c r="AX572" s="14" t="s">
        <v>80</v>
      </c>
      <c r="AY572" s="212" t="s">
        <v>205</v>
      </c>
    </row>
    <row r="573" s="15" customFormat="1">
      <c r="A573" s="15"/>
      <c r="B573" s="219"/>
      <c r="C573" s="15"/>
      <c r="D573" s="204" t="s">
        <v>213</v>
      </c>
      <c r="E573" s="220" t="s">
        <v>1</v>
      </c>
      <c r="F573" s="221" t="s">
        <v>216</v>
      </c>
      <c r="G573" s="15"/>
      <c r="H573" s="222">
        <v>71.219999999999999</v>
      </c>
      <c r="I573" s="223"/>
      <c r="J573" s="15"/>
      <c r="K573" s="15"/>
      <c r="L573" s="219"/>
      <c r="M573" s="224"/>
      <c r="N573" s="225"/>
      <c r="O573" s="225"/>
      <c r="P573" s="225"/>
      <c r="Q573" s="225"/>
      <c r="R573" s="225"/>
      <c r="S573" s="225"/>
      <c r="T573" s="22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20" t="s">
        <v>213</v>
      </c>
      <c r="AU573" s="220" t="s">
        <v>91</v>
      </c>
      <c r="AV573" s="15" t="s">
        <v>211</v>
      </c>
      <c r="AW573" s="15" t="s">
        <v>33</v>
      </c>
      <c r="AX573" s="15" t="s">
        <v>87</v>
      </c>
      <c r="AY573" s="220" t="s">
        <v>205</v>
      </c>
    </row>
    <row r="574" s="2" customFormat="1" ht="33" customHeight="1">
      <c r="A574" s="38"/>
      <c r="B574" s="188"/>
      <c r="C574" s="189" t="s">
        <v>746</v>
      </c>
      <c r="D574" s="189" t="s">
        <v>207</v>
      </c>
      <c r="E574" s="190" t="s">
        <v>747</v>
      </c>
      <c r="F574" s="191" t="s">
        <v>748</v>
      </c>
      <c r="G574" s="192" t="s">
        <v>265</v>
      </c>
      <c r="H574" s="193">
        <v>6</v>
      </c>
      <c r="I574" s="194"/>
      <c r="J574" s="193">
        <f>ROUND(I574*H574,3)</f>
        <v>0</v>
      </c>
      <c r="K574" s="195"/>
      <c r="L574" s="39"/>
      <c r="M574" s="196" t="s">
        <v>1</v>
      </c>
      <c r="N574" s="197" t="s">
        <v>46</v>
      </c>
      <c r="O574" s="82"/>
      <c r="P574" s="198">
        <f>O574*H574</f>
        <v>0</v>
      </c>
      <c r="Q574" s="198">
        <v>0.00232</v>
      </c>
      <c r="R574" s="198">
        <f>Q574*H574</f>
        <v>0.01392</v>
      </c>
      <c r="S574" s="198">
        <v>0</v>
      </c>
      <c r="T574" s="199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00" t="s">
        <v>211</v>
      </c>
      <c r="AT574" s="200" t="s">
        <v>207</v>
      </c>
      <c r="AU574" s="200" t="s">
        <v>91</v>
      </c>
      <c r="AY574" s="19" t="s">
        <v>205</v>
      </c>
      <c r="BE574" s="201">
        <f>IF(N574="základná",J574,0)</f>
        <v>0</v>
      </c>
      <c r="BF574" s="201">
        <f>IF(N574="znížená",J574,0)</f>
        <v>0</v>
      </c>
      <c r="BG574" s="201">
        <f>IF(N574="zákl. prenesená",J574,0)</f>
        <v>0</v>
      </c>
      <c r="BH574" s="201">
        <f>IF(N574="zníž. prenesená",J574,0)</f>
        <v>0</v>
      </c>
      <c r="BI574" s="201">
        <f>IF(N574="nulová",J574,0)</f>
        <v>0</v>
      </c>
      <c r="BJ574" s="19" t="s">
        <v>91</v>
      </c>
      <c r="BK574" s="202">
        <f>ROUND(I574*H574,3)</f>
        <v>0</v>
      </c>
      <c r="BL574" s="19" t="s">
        <v>211</v>
      </c>
      <c r="BM574" s="200" t="s">
        <v>749</v>
      </c>
    </row>
    <row r="575" s="14" customFormat="1">
      <c r="A575" s="14"/>
      <c r="B575" s="211"/>
      <c r="C575" s="14"/>
      <c r="D575" s="204" t="s">
        <v>213</v>
      </c>
      <c r="E575" s="212" t="s">
        <v>1</v>
      </c>
      <c r="F575" s="213" t="s">
        <v>696</v>
      </c>
      <c r="G575" s="14"/>
      <c r="H575" s="214">
        <v>6</v>
      </c>
      <c r="I575" s="215"/>
      <c r="J575" s="14"/>
      <c r="K575" s="14"/>
      <c r="L575" s="211"/>
      <c r="M575" s="216"/>
      <c r="N575" s="217"/>
      <c r="O575" s="217"/>
      <c r="P575" s="217"/>
      <c r="Q575" s="217"/>
      <c r="R575" s="217"/>
      <c r="S575" s="217"/>
      <c r="T575" s="218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12" t="s">
        <v>213</v>
      </c>
      <c r="AU575" s="212" t="s">
        <v>91</v>
      </c>
      <c r="AV575" s="14" t="s">
        <v>91</v>
      </c>
      <c r="AW575" s="14" t="s">
        <v>33</v>
      </c>
      <c r="AX575" s="14" t="s">
        <v>80</v>
      </c>
      <c r="AY575" s="212" t="s">
        <v>205</v>
      </c>
    </row>
    <row r="576" s="15" customFormat="1">
      <c r="A576" s="15"/>
      <c r="B576" s="219"/>
      <c r="C576" s="15"/>
      <c r="D576" s="204" t="s">
        <v>213</v>
      </c>
      <c r="E576" s="220" t="s">
        <v>1</v>
      </c>
      <c r="F576" s="221" t="s">
        <v>216</v>
      </c>
      <c r="G576" s="15"/>
      <c r="H576" s="222">
        <v>6</v>
      </c>
      <c r="I576" s="223"/>
      <c r="J576" s="15"/>
      <c r="K576" s="15"/>
      <c r="L576" s="219"/>
      <c r="M576" s="224"/>
      <c r="N576" s="225"/>
      <c r="O576" s="225"/>
      <c r="P576" s="225"/>
      <c r="Q576" s="225"/>
      <c r="R576" s="225"/>
      <c r="S576" s="225"/>
      <c r="T576" s="226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20" t="s">
        <v>213</v>
      </c>
      <c r="AU576" s="220" t="s">
        <v>91</v>
      </c>
      <c r="AV576" s="15" t="s">
        <v>211</v>
      </c>
      <c r="AW576" s="15" t="s">
        <v>33</v>
      </c>
      <c r="AX576" s="15" t="s">
        <v>87</v>
      </c>
      <c r="AY576" s="220" t="s">
        <v>205</v>
      </c>
    </row>
    <row r="577" s="2" customFormat="1" ht="24.15" customHeight="1">
      <c r="A577" s="38"/>
      <c r="B577" s="188"/>
      <c r="C577" s="189" t="s">
        <v>750</v>
      </c>
      <c r="D577" s="189" t="s">
        <v>207</v>
      </c>
      <c r="E577" s="190" t="s">
        <v>751</v>
      </c>
      <c r="F577" s="191" t="s">
        <v>752</v>
      </c>
      <c r="G577" s="192" t="s">
        <v>265</v>
      </c>
      <c r="H577" s="193">
        <v>350.77300000000002</v>
      </c>
      <c r="I577" s="194"/>
      <c r="J577" s="193">
        <f>ROUND(I577*H577,3)</f>
        <v>0</v>
      </c>
      <c r="K577" s="195"/>
      <c r="L577" s="39"/>
      <c r="M577" s="196" t="s">
        <v>1</v>
      </c>
      <c r="N577" s="197" t="s">
        <v>46</v>
      </c>
      <c r="O577" s="82"/>
      <c r="P577" s="198">
        <f>O577*H577</f>
        <v>0</v>
      </c>
      <c r="Q577" s="198">
        <v>0.0039199999999999999</v>
      </c>
      <c r="R577" s="198">
        <f>Q577*H577</f>
        <v>1.3750301600000001</v>
      </c>
      <c r="S577" s="198">
        <v>0</v>
      </c>
      <c r="T577" s="199">
        <f>S577*H577</f>
        <v>0</v>
      </c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R577" s="200" t="s">
        <v>211</v>
      </c>
      <c r="AT577" s="200" t="s">
        <v>207</v>
      </c>
      <c r="AU577" s="200" t="s">
        <v>91</v>
      </c>
      <c r="AY577" s="19" t="s">
        <v>205</v>
      </c>
      <c r="BE577" s="201">
        <f>IF(N577="základná",J577,0)</f>
        <v>0</v>
      </c>
      <c r="BF577" s="201">
        <f>IF(N577="znížená",J577,0)</f>
        <v>0</v>
      </c>
      <c r="BG577" s="201">
        <f>IF(N577="zákl. prenesená",J577,0)</f>
        <v>0</v>
      </c>
      <c r="BH577" s="201">
        <f>IF(N577="zníž. prenesená",J577,0)</f>
        <v>0</v>
      </c>
      <c r="BI577" s="201">
        <f>IF(N577="nulová",J577,0)</f>
        <v>0</v>
      </c>
      <c r="BJ577" s="19" t="s">
        <v>91</v>
      </c>
      <c r="BK577" s="202">
        <f>ROUND(I577*H577,3)</f>
        <v>0</v>
      </c>
      <c r="BL577" s="19" t="s">
        <v>211</v>
      </c>
      <c r="BM577" s="200" t="s">
        <v>753</v>
      </c>
    </row>
    <row r="578" s="13" customFormat="1">
      <c r="A578" s="13"/>
      <c r="B578" s="203"/>
      <c r="C578" s="13"/>
      <c r="D578" s="204" t="s">
        <v>213</v>
      </c>
      <c r="E578" s="205" t="s">
        <v>1</v>
      </c>
      <c r="F578" s="206" t="s">
        <v>754</v>
      </c>
      <c r="G578" s="13"/>
      <c r="H578" s="205" t="s">
        <v>1</v>
      </c>
      <c r="I578" s="207"/>
      <c r="J578" s="13"/>
      <c r="K578" s="13"/>
      <c r="L578" s="203"/>
      <c r="M578" s="208"/>
      <c r="N578" s="209"/>
      <c r="O578" s="209"/>
      <c r="P578" s="209"/>
      <c r="Q578" s="209"/>
      <c r="R578" s="209"/>
      <c r="S578" s="209"/>
      <c r="T578" s="210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5" t="s">
        <v>213</v>
      </c>
      <c r="AU578" s="205" t="s">
        <v>91</v>
      </c>
      <c r="AV578" s="13" t="s">
        <v>87</v>
      </c>
      <c r="AW578" s="13" t="s">
        <v>33</v>
      </c>
      <c r="AX578" s="13" t="s">
        <v>80</v>
      </c>
      <c r="AY578" s="205" t="s">
        <v>205</v>
      </c>
    </row>
    <row r="579" s="14" customFormat="1">
      <c r="A579" s="14"/>
      <c r="B579" s="211"/>
      <c r="C579" s="14"/>
      <c r="D579" s="204" t="s">
        <v>213</v>
      </c>
      <c r="E579" s="212" t="s">
        <v>1</v>
      </c>
      <c r="F579" s="213" t="s">
        <v>711</v>
      </c>
      <c r="G579" s="14"/>
      <c r="H579" s="214">
        <v>376.48000000000002</v>
      </c>
      <c r="I579" s="215"/>
      <c r="J579" s="14"/>
      <c r="K579" s="14"/>
      <c r="L579" s="211"/>
      <c r="M579" s="216"/>
      <c r="N579" s="217"/>
      <c r="O579" s="217"/>
      <c r="P579" s="217"/>
      <c r="Q579" s="217"/>
      <c r="R579" s="217"/>
      <c r="S579" s="217"/>
      <c r="T579" s="21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12" t="s">
        <v>213</v>
      </c>
      <c r="AU579" s="212" t="s">
        <v>91</v>
      </c>
      <c r="AV579" s="14" t="s">
        <v>91</v>
      </c>
      <c r="AW579" s="14" t="s">
        <v>33</v>
      </c>
      <c r="AX579" s="14" t="s">
        <v>80</v>
      </c>
      <c r="AY579" s="212" t="s">
        <v>205</v>
      </c>
    </row>
    <row r="580" s="14" customFormat="1">
      <c r="A580" s="14"/>
      <c r="B580" s="211"/>
      <c r="C580" s="14"/>
      <c r="D580" s="204" t="s">
        <v>213</v>
      </c>
      <c r="E580" s="212" t="s">
        <v>1</v>
      </c>
      <c r="F580" s="213" t="s">
        <v>712</v>
      </c>
      <c r="G580" s="14"/>
      <c r="H580" s="214">
        <v>-97.128</v>
      </c>
      <c r="I580" s="215"/>
      <c r="J580" s="14"/>
      <c r="K580" s="14"/>
      <c r="L580" s="211"/>
      <c r="M580" s="216"/>
      <c r="N580" s="217"/>
      <c r="O580" s="217"/>
      <c r="P580" s="217"/>
      <c r="Q580" s="217"/>
      <c r="R580" s="217"/>
      <c r="S580" s="217"/>
      <c r="T580" s="218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12" t="s">
        <v>213</v>
      </c>
      <c r="AU580" s="212" t="s">
        <v>91</v>
      </c>
      <c r="AV580" s="14" t="s">
        <v>91</v>
      </c>
      <c r="AW580" s="14" t="s">
        <v>33</v>
      </c>
      <c r="AX580" s="14" t="s">
        <v>80</v>
      </c>
      <c r="AY580" s="212" t="s">
        <v>205</v>
      </c>
    </row>
    <row r="581" s="13" customFormat="1">
      <c r="A581" s="13"/>
      <c r="B581" s="203"/>
      <c r="C581" s="13"/>
      <c r="D581" s="204" t="s">
        <v>213</v>
      </c>
      <c r="E581" s="205" t="s">
        <v>1</v>
      </c>
      <c r="F581" s="206" t="s">
        <v>704</v>
      </c>
      <c r="G581" s="13"/>
      <c r="H581" s="205" t="s">
        <v>1</v>
      </c>
      <c r="I581" s="207"/>
      <c r="J581" s="13"/>
      <c r="K581" s="13"/>
      <c r="L581" s="203"/>
      <c r="M581" s="208"/>
      <c r="N581" s="209"/>
      <c r="O581" s="209"/>
      <c r="P581" s="209"/>
      <c r="Q581" s="209"/>
      <c r="R581" s="209"/>
      <c r="S581" s="209"/>
      <c r="T581" s="210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5" t="s">
        <v>213</v>
      </c>
      <c r="AU581" s="205" t="s">
        <v>91</v>
      </c>
      <c r="AV581" s="13" t="s">
        <v>87</v>
      </c>
      <c r="AW581" s="13" t="s">
        <v>33</v>
      </c>
      <c r="AX581" s="13" t="s">
        <v>80</v>
      </c>
      <c r="AY581" s="205" t="s">
        <v>205</v>
      </c>
    </row>
    <row r="582" s="14" customFormat="1">
      <c r="A582" s="14"/>
      <c r="B582" s="211"/>
      <c r="C582" s="14"/>
      <c r="D582" s="204" t="s">
        <v>213</v>
      </c>
      <c r="E582" s="212" t="s">
        <v>1</v>
      </c>
      <c r="F582" s="213" t="s">
        <v>713</v>
      </c>
      <c r="G582" s="14"/>
      <c r="H582" s="214">
        <v>8.4000000000000004</v>
      </c>
      <c r="I582" s="215"/>
      <c r="J582" s="14"/>
      <c r="K582" s="14"/>
      <c r="L582" s="211"/>
      <c r="M582" s="216"/>
      <c r="N582" s="217"/>
      <c r="O582" s="217"/>
      <c r="P582" s="217"/>
      <c r="Q582" s="217"/>
      <c r="R582" s="217"/>
      <c r="S582" s="217"/>
      <c r="T582" s="218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12" t="s">
        <v>213</v>
      </c>
      <c r="AU582" s="212" t="s">
        <v>91</v>
      </c>
      <c r="AV582" s="14" t="s">
        <v>91</v>
      </c>
      <c r="AW582" s="14" t="s">
        <v>33</v>
      </c>
      <c r="AX582" s="14" t="s">
        <v>80</v>
      </c>
      <c r="AY582" s="212" t="s">
        <v>205</v>
      </c>
    </row>
    <row r="583" s="14" customFormat="1">
      <c r="A583" s="14"/>
      <c r="B583" s="211"/>
      <c r="C583" s="14"/>
      <c r="D583" s="204" t="s">
        <v>213</v>
      </c>
      <c r="E583" s="212" t="s">
        <v>1</v>
      </c>
      <c r="F583" s="213" t="s">
        <v>714</v>
      </c>
      <c r="G583" s="14"/>
      <c r="H583" s="214">
        <v>4.2000000000000002</v>
      </c>
      <c r="I583" s="215"/>
      <c r="J583" s="14"/>
      <c r="K583" s="14"/>
      <c r="L583" s="211"/>
      <c r="M583" s="216"/>
      <c r="N583" s="217"/>
      <c r="O583" s="217"/>
      <c r="P583" s="217"/>
      <c r="Q583" s="217"/>
      <c r="R583" s="217"/>
      <c r="S583" s="217"/>
      <c r="T583" s="218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12" t="s">
        <v>213</v>
      </c>
      <c r="AU583" s="212" t="s">
        <v>91</v>
      </c>
      <c r="AV583" s="14" t="s">
        <v>91</v>
      </c>
      <c r="AW583" s="14" t="s">
        <v>33</v>
      </c>
      <c r="AX583" s="14" t="s">
        <v>80</v>
      </c>
      <c r="AY583" s="212" t="s">
        <v>205</v>
      </c>
    </row>
    <row r="584" s="14" customFormat="1">
      <c r="A584" s="14"/>
      <c r="B584" s="211"/>
      <c r="C584" s="14"/>
      <c r="D584" s="204" t="s">
        <v>213</v>
      </c>
      <c r="E584" s="212" t="s">
        <v>1</v>
      </c>
      <c r="F584" s="213" t="s">
        <v>715</v>
      </c>
      <c r="G584" s="14"/>
      <c r="H584" s="214">
        <v>28</v>
      </c>
      <c r="I584" s="215"/>
      <c r="J584" s="14"/>
      <c r="K584" s="14"/>
      <c r="L584" s="211"/>
      <c r="M584" s="216"/>
      <c r="N584" s="217"/>
      <c r="O584" s="217"/>
      <c r="P584" s="217"/>
      <c r="Q584" s="217"/>
      <c r="R584" s="217"/>
      <c r="S584" s="217"/>
      <c r="T584" s="218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12" t="s">
        <v>213</v>
      </c>
      <c r="AU584" s="212" t="s">
        <v>91</v>
      </c>
      <c r="AV584" s="14" t="s">
        <v>91</v>
      </c>
      <c r="AW584" s="14" t="s">
        <v>33</v>
      </c>
      <c r="AX584" s="14" t="s">
        <v>80</v>
      </c>
      <c r="AY584" s="212" t="s">
        <v>205</v>
      </c>
    </row>
    <row r="585" s="14" customFormat="1">
      <c r="A585" s="14"/>
      <c r="B585" s="211"/>
      <c r="C585" s="14"/>
      <c r="D585" s="204" t="s">
        <v>213</v>
      </c>
      <c r="E585" s="212" t="s">
        <v>1</v>
      </c>
      <c r="F585" s="213" t="s">
        <v>716</v>
      </c>
      <c r="G585" s="14"/>
      <c r="H585" s="214">
        <v>2.7999999999999998</v>
      </c>
      <c r="I585" s="215"/>
      <c r="J585" s="14"/>
      <c r="K585" s="14"/>
      <c r="L585" s="211"/>
      <c r="M585" s="216"/>
      <c r="N585" s="217"/>
      <c r="O585" s="217"/>
      <c r="P585" s="217"/>
      <c r="Q585" s="217"/>
      <c r="R585" s="217"/>
      <c r="S585" s="217"/>
      <c r="T585" s="218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12" t="s">
        <v>213</v>
      </c>
      <c r="AU585" s="212" t="s">
        <v>91</v>
      </c>
      <c r="AV585" s="14" t="s">
        <v>91</v>
      </c>
      <c r="AW585" s="14" t="s">
        <v>33</v>
      </c>
      <c r="AX585" s="14" t="s">
        <v>80</v>
      </c>
      <c r="AY585" s="212" t="s">
        <v>205</v>
      </c>
    </row>
    <row r="586" s="14" customFormat="1">
      <c r="A586" s="14"/>
      <c r="B586" s="211"/>
      <c r="C586" s="14"/>
      <c r="D586" s="204" t="s">
        <v>213</v>
      </c>
      <c r="E586" s="212" t="s">
        <v>1</v>
      </c>
      <c r="F586" s="213" t="s">
        <v>717</v>
      </c>
      <c r="G586" s="14"/>
      <c r="H586" s="214">
        <v>11.199999999999999</v>
      </c>
      <c r="I586" s="215"/>
      <c r="J586" s="14"/>
      <c r="K586" s="14"/>
      <c r="L586" s="211"/>
      <c r="M586" s="216"/>
      <c r="N586" s="217"/>
      <c r="O586" s="217"/>
      <c r="P586" s="217"/>
      <c r="Q586" s="217"/>
      <c r="R586" s="217"/>
      <c r="S586" s="217"/>
      <c r="T586" s="218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12" t="s">
        <v>213</v>
      </c>
      <c r="AU586" s="212" t="s">
        <v>91</v>
      </c>
      <c r="AV586" s="14" t="s">
        <v>91</v>
      </c>
      <c r="AW586" s="14" t="s">
        <v>33</v>
      </c>
      <c r="AX586" s="14" t="s">
        <v>80</v>
      </c>
      <c r="AY586" s="212" t="s">
        <v>205</v>
      </c>
    </row>
    <row r="587" s="14" customFormat="1">
      <c r="A587" s="14"/>
      <c r="B587" s="211"/>
      <c r="C587" s="14"/>
      <c r="D587" s="204" t="s">
        <v>213</v>
      </c>
      <c r="E587" s="212" t="s">
        <v>1</v>
      </c>
      <c r="F587" s="213" t="s">
        <v>718</v>
      </c>
      <c r="G587" s="14"/>
      <c r="H587" s="214">
        <v>9.1349999999999998</v>
      </c>
      <c r="I587" s="215"/>
      <c r="J587" s="14"/>
      <c r="K587" s="14"/>
      <c r="L587" s="211"/>
      <c r="M587" s="216"/>
      <c r="N587" s="217"/>
      <c r="O587" s="217"/>
      <c r="P587" s="217"/>
      <c r="Q587" s="217"/>
      <c r="R587" s="217"/>
      <c r="S587" s="217"/>
      <c r="T587" s="218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12" t="s">
        <v>213</v>
      </c>
      <c r="AU587" s="212" t="s">
        <v>91</v>
      </c>
      <c r="AV587" s="14" t="s">
        <v>91</v>
      </c>
      <c r="AW587" s="14" t="s">
        <v>33</v>
      </c>
      <c r="AX587" s="14" t="s">
        <v>80</v>
      </c>
      <c r="AY587" s="212" t="s">
        <v>205</v>
      </c>
    </row>
    <row r="588" s="14" customFormat="1">
      <c r="A588" s="14"/>
      <c r="B588" s="211"/>
      <c r="C588" s="14"/>
      <c r="D588" s="204" t="s">
        <v>213</v>
      </c>
      <c r="E588" s="212" t="s">
        <v>1</v>
      </c>
      <c r="F588" s="213" t="s">
        <v>719</v>
      </c>
      <c r="G588" s="14"/>
      <c r="H588" s="214">
        <v>7.6859999999999999</v>
      </c>
      <c r="I588" s="215"/>
      <c r="J588" s="14"/>
      <c r="K588" s="14"/>
      <c r="L588" s="211"/>
      <c r="M588" s="216"/>
      <c r="N588" s="217"/>
      <c r="O588" s="217"/>
      <c r="P588" s="217"/>
      <c r="Q588" s="217"/>
      <c r="R588" s="217"/>
      <c r="S588" s="217"/>
      <c r="T588" s="218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12" t="s">
        <v>213</v>
      </c>
      <c r="AU588" s="212" t="s">
        <v>91</v>
      </c>
      <c r="AV588" s="14" t="s">
        <v>91</v>
      </c>
      <c r="AW588" s="14" t="s">
        <v>33</v>
      </c>
      <c r="AX588" s="14" t="s">
        <v>80</v>
      </c>
      <c r="AY588" s="212" t="s">
        <v>205</v>
      </c>
    </row>
    <row r="589" s="15" customFormat="1">
      <c r="A589" s="15"/>
      <c r="B589" s="219"/>
      <c r="C589" s="15"/>
      <c r="D589" s="204" t="s">
        <v>213</v>
      </c>
      <c r="E589" s="220" t="s">
        <v>1</v>
      </c>
      <c r="F589" s="221" t="s">
        <v>216</v>
      </c>
      <c r="G589" s="15"/>
      <c r="H589" s="222">
        <v>350.77299999999997</v>
      </c>
      <c r="I589" s="223"/>
      <c r="J589" s="15"/>
      <c r="K589" s="15"/>
      <c r="L589" s="219"/>
      <c r="M589" s="224"/>
      <c r="N589" s="225"/>
      <c r="O589" s="225"/>
      <c r="P589" s="225"/>
      <c r="Q589" s="225"/>
      <c r="R589" s="225"/>
      <c r="S589" s="225"/>
      <c r="T589" s="226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20" t="s">
        <v>213</v>
      </c>
      <c r="AU589" s="220" t="s">
        <v>91</v>
      </c>
      <c r="AV589" s="15" t="s">
        <v>211</v>
      </c>
      <c r="AW589" s="15" t="s">
        <v>33</v>
      </c>
      <c r="AX589" s="15" t="s">
        <v>87</v>
      </c>
      <c r="AY589" s="220" t="s">
        <v>205</v>
      </c>
    </row>
    <row r="590" s="2" customFormat="1" ht="33" customHeight="1">
      <c r="A590" s="38"/>
      <c r="B590" s="188"/>
      <c r="C590" s="189" t="s">
        <v>755</v>
      </c>
      <c r="D590" s="189" t="s">
        <v>207</v>
      </c>
      <c r="E590" s="190" t="s">
        <v>756</v>
      </c>
      <c r="F590" s="191" t="s">
        <v>757</v>
      </c>
      <c r="G590" s="192" t="s">
        <v>265</v>
      </c>
      <c r="H590" s="193">
        <v>6</v>
      </c>
      <c r="I590" s="194"/>
      <c r="J590" s="193">
        <f>ROUND(I590*H590,3)</f>
        <v>0</v>
      </c>
      <c r="K590" s="195"/>
      <c r="L590" s="39"/>
      <c r="M590" s="196" t="s">
        <v>1</v>
      </c>
      <c r="N590" s="197" t="s">
        <v>46</v>
      </c>
      <c r="O590" s="82"/>
      <c r="P590" s="198">
        <f>O590*H590</f>
        <v>0</v>
      </c>
      <c r="Q590" s="198">
        <v>0.0039199999999999999</v>
      </c>
      <c r="R590" s="198">
        <f>Q590*H590</f>
        <v>0.023519999999999999</v>
      </c>
      <c r="S590" s="198">
        <v>0</v>
      </c>
      <c r="T590" s="199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200" t="s">
        <v>211</v>
      </c>
      <c r="AT590" s="200" t="s">
        <v>207</v>
      </c>
      <c r="AU590" s="200" t="s">
        <v>91</v>
      </c>
      <c r="AY590" s="19" t="s">
        <v>205</v>
      </c>
      <c r="BE590" s="201">
        <f>IF(N590="základná",J590,0)</f>
        <v>0</v>
      </c>
      <c r="BF590" s="201">
        <f>IF(N590="znížená",J590,0)</f>
        <v>0</v>
      </c>
      <c r="BG590" s="201">
        <f>IF(N590="zákl. prenesená",J590,0)</f>
        <v>0</v>
      </c>
      <c r="BH590" s="201">
        <f>IF(N590="zníž. prenesená",J590,0)</f>
        <v>0</v>
      </c>
      <c r="BI590" s="201">
        <f>IF(N590="nulová",J590,0)</f>
        <v>0</v>
      </c>
      <c r="BJ590" s="19" t="s">
        <v>91</v>
      </c>
      <c r="BK590" s="202">
        <f>ROUND(I590*H590,3)</f>
        <v>0</v>
      </c>
      <c r="BL590" s="19" t="s">
        <v>211</v>
      </c>
      <c r="BM590" s="200" t="s">
        <v>758</v>
      </c>
    </row>
    <row r="591" s="14" customFormat="1">
      <c r="A591" s="14"/>
      <c r="B591" s="211"/>
      <c r="C591" s="14"/>
      <c r="D591" s="204" t="s">
        <v>213</v>
      </c>
      <c r="E591" s="212" t="s">
        <v>1</v>
      </c>
      <c r="F591" s="213" t="s">
        <v>696</v>
      </c>
      <c r="G591" s="14"/>
      <c r="H591" s="214">
        <v>6</v>
      </c>
      <c r="I591" s="215"/>
      <c r="J591" s="14"/>
      <c r="K591" s="14"/>
      <c r="L591" s="211"/>
      <c r="M591" s="216"/>
      <c r="N591" s="217"/>
      <c r="O591" s="217"/>
      <c r="P591" s="217"/>
      <c r="Q591" s="217"/>
      <c r="R591" s="217"/>
      <c r="S591" s="217"/>
      <c r="T591" s="21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12" t="s">
        <v>213</v>
      </c>
      <c r="AU591" s="212" t="s">
        <v>91</v>
      </c>
      <c r="AV591" s="14" t="s">
        <v>91</v>
      </c>
      <c r="AW591" s="14" t="s">
        <v>33</v>
      </c>
      <c r="AX591" s="14" t="s">
        <v>80</v>
      </c>
      <c r="AY591" s="212" t="s">
        <v>205</v>
      </c>
    </row>
    <row r="592" s="15" customFormat="1">
      <c r="A592" s="15"/>
      <c r="B592" s="219"/>
      <c r="C592" s="15"/>
      <c r="D592" s="204" t="s">
        <v>213</v>
      </c>
      <c r="E592" s="220" t="s">
        <v>1</v>
      </c>
      <c r="F592" s="221" t="s">
        <v>216</v>
      </c>
      <c r="G592" s="15"/>
      <c r="H592" s="222">
        <v>6</v>
      </c>
      <c r="I592" s="223"/>
      <c r="J592" s="15"/>
      <c r="K592" s="15"/>
      <c r="L592" s="219"/>
      <c r="M592" s="224"/>
      <c r="N592" s="225"/>
      <c r="O592" s="225"/>
      <c r="P592" s="225"/>
      <c r="Q592" s="225"/>
      <c r="R592" s="225"/>
      <c r="S592" s="225"/>
      <c r="T592" s="226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20" t="s">
        <v>213</v>
      </c>
      <c r="AU592" s="220" t="s">
        <v>91</v>
      </c>
      <c r="AV592" s="15" t="s">
        <v>211</v>
      </c>
      <c r="AW592" s="15" t="s">
        <v>33</v>
      </c>
      <c r="AX592" s="15" t="s">
        <v>87</v>
      </c>
      <c r="AY592" s="220" t="s">
        <v>205</v>
      </c>
    </row>
    <row r="593" s="2" customFormat="1" ht="33" customHeight="1">
      <c r="A593" s="38"/>
      <c r="B593" s="188"/>
      <c r="C593" s="189" t="s">
        <v>759</v>
      </c>
      <c r="D593" s="189" t="s">
        <v>207</v>
      </c>
      <c r="E593" s="190" t="s">
        <v>760</v>
      </c>
      <c r="F593" s="191" t="s">
        <v>761</v>
      </c>
      <c r="G593" s="192" t="s">
        <v>265</v>
      </c>
      <c r="H593" s="193">
        <v>137.55000000000001</v>
      </c>
      <c r="I593" s="194"/>
      <c r="J593" s="193">
        <f>ROUND(I593*H593,3)</f>
        <v>0</v>
      </c>
      <c r="K593" s="195"/>
      <c r="L593" s="39"/>
      <c r="M593" s="196" t="s">
        <v>1</v>
      </c>
      <c r="N593" s="197" t="s">
        <v>46</v>
      </c>
      <c r="O593" s="82"/>
      <c r="P593" s="198">
        <f>O593*H593</f>
        <v>0</v>
      </c>
      <c r="Q593" s="198">
        <v>0.014069999999999999</v>
      </c>
      <c r="R593" s="198">
        <f>Q593*H593</f>
        <v>1.9353285</v>
      </c>
      <c r="S593" s="198">
        <v>0</v>
      </c>
      <c r="T593" s="199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200" t="s">
        <v>211</v>
      </c>
      <c r="AT593" s="200" t="s">
        <v>207</v>
      </c>
      <c r="AU593" s="200" t="s">
        <v>91</v>
      </c>
      <c r="AY593" s="19" t="s">
        <v>205</v>
      </c>
      <c r="BE593" s="201">
        <f>IF(N593="základná",J593,0)</f>
        <v>0</v>
      </c>
      <c r="BF593" s="201">
        <f>IF(N593="znížená",J593,0)</f>
        <v>0</v>
      </c>
      <c r="BG593" s="201">
        <f>IF(N593="zákl. prenesená",J593,0)</f>
        <v>0</v>
      </c>
      <c r="BH593" s="201">
        <f>IF(N593="zníž. prenesená",J593,0)</f>
        <v>0</v>
      </c>
      <c r="BI593" s="201">
        <f>IF(N593="nulová",J593,0)</f>
        <v>0</v>
      </c>
      <c r="BJ593" s="19" t="s">
        <v>91</v>
      </c>
      <c r="BK593" s="202">
        <f>ROUND(I593*H593,3)</f>
        <v>0</v>
      </c>
      <c r="BL593" s="19" t="s">
        <v>211</v>
      </c>
      <c r="BM593" s="200" t="s">
        <v>762</v>
      </c>
    </row>
    <row r="594" s="13" customFormat="1">
      <c r="A594" s="13"/>
      <c r="B594" s="203"/>
      <c r="C594" s="13"/>
      <c r="D594" s="204" t="s">
        <v>213</v>
      </c>
      <c r="E594" s="205" t="s">
        <v>1</v>
      </c>
      <c r="F594" s="206" t="s">
        <v>684</v>
      </c>
      <c r="G594" s="13"/>
      <c r="H594" s="205" t="s">
        <v>1</v>
      </c>
      <c r="I594" s="207"/>
      <c r="J594" s="13"/>
      <c r="K594" s="13"/>
      <c r="L594" s="203"/>
      <c r="M594" s="208"/>
      <c r="N594" s="209"/>
      <c r="O594" s="209"/>
      <c r="P594" s="209"/>
      <c r="Q594" s="209"/>
      <c r="R594" s="209"/>
      <c r="S594" s="209"/>
      <c r="T594" s="210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05" t="s">
        <v>213</v>
      </c>
      <c r="AU594" s="205" t="s">
        <v>91</v>
      </c>
      <c r="AV594" s="13" t="s">
        <v>87</v>
      </c>
      <c r="AW594" s="13" t="s">
        <v>33</v>
      </c>
      <c r="AX594" s="13" t="s">
        <v>80</v>
      </c>
      <c r="AY594" s="205" t="s">
        <v>205</v>
      </c>
    </row>
    <row r="595" s="14" customFormat="1">
      <c r="A595" s="14"/>
      <c r="B595" s="211"/>
      <c r="C595" s="14"/>
      <c r="D595" s="204" t="s">
        <v>213</v>
      </c>
      <c r="E595" s="212" t="s">
        <v>1</v>
      </c>
      <c r="F595" s="213" t="s">
        <v>725</v>
      </c>
      <c r="G595" s="14"/>
      <c r="H595" s="214">
        <v>137.55000000000001</v>
      </c>
      <c r="I595" s="215"/>
      <c r="J595" s="14"/>
      <c r="K595" s="14"/>
      <c r="L595" s="211"/>
      <c r="M595" s="216"/>
      <c r="N595" s="217"/>
      <c r="O595" s="217"/>
      <c r="P595" s="217"/>
      <c r="Q595" s="217"/>
      <c r="R595" s="217"/>
      <c r="S595" s="217"/>
      <c r="T595" s="218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12" t="s">
        <v>213</v>
      </c>
      <c r="AU595" s="212" t="s">
        <v>91</v>
      </c>
      <c r="AV595" s="14" t="s">
        <v>91</v>
      </c>
      <c r="AW595" s="14" t="s">
        <v>33</v>
      </c>
      <c r="AX595" s="14" t="s">
        <v>80</v>
      </c>
      <c r="AY595" s="212" t="s">
        <v>205</v>
      </c>
    </row>
    <row r="596" s="15" customFormat="1">
      <c r="A596" s="15"/>
      <c r="B596" s="219"/>
      <c r="C596" s="15"/>
      <c r="D596" s="204" t="s">
        <v>213</v>
      </c>
      <c r="E596" s="220" t="s">
        <v>1</v>
      </c>
      <c r="F596" s="221" t="s">
        <v>216</v>
      </c>
      <c r="G596" s="15"/>
      <c r="H596" s="222">
        <v>137.55000000000001</v>
      </c>
      <c r="I596" s="223"/>
      <c r="J596" s="15"/>
      <c r="K596" s="15"/>
      <c r="L596" s="219"/>
      <c r="M596" s="224"/>
      <c r="N596" s="225"/>
      <c r="O596" s="225"/>
      <c r="P596" s="225"/>
      <c r="Q596" s="225"/>
      <c r="R596" s="225"/>
      <c r="S596" s="225"/>
      <c r="T596" s="226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20" t="s">
        <v>213</v>
      </c>
      <c r="AU596" s="220" t="s">
        <v>91</v>
      </c>
      <c r="AV596" s="15" t="s">
        <v>211</v>
      </c>
      <c r="AW596" s="15" t="s">
        <v>33</v>
      </c>
      <c r="AX596" s="15" t="s">
        <v>87</v>
      </c>
      <c r="AY596" s="220" t="s">
        <v>205</v>
      </c>
    </row>
    <row r="597" s="2" customFormat="1" ht="37.8" customHeight="1">
      <c r="A597" s="38"/>
      <c r="B597" s="188"/>
      <c r="C597" s="189" t="s">
        <v>763</v>
      </c>
      <c r="D597" s="189" t="s">
        <v>207</v>
      </c>
      <c r="E597" s="190" t="s">
        <v>764</v>
      </c>
      <c r="F597" s="191" t="s">
        <v>765</v>
      </c>
      <c r="G597" s="192" t="s">
        <v>265</v>
      </c>
      <c r="H597" s="193">
        <v>28</v>
      </c>
      <c r="I597" s="194"/>
      <c r="J597" s="193">
        <f>ROUND(I597*H597,3)</f>
        <v>0</v>
      </c>
      <c r="K597" s="195"/>
      <c r="L597" s="39"/>
      <c r="M597" s="196" t="s">
        <v>1</v>
      </c>
      <c r="N597" s="197" t="s">
        <v>46</v>
      </c>
      <c r="O597" s="82"/>
      <c r="P597" s="198">
        <f>O597*H597</f>
        <v>0</v>
      </c>
      <c r="Q597" s="198">
        <v>0.01136</v>
      </c>
      <c r="R597" s="198">
        <f>Q597*H597</f>
        <v>0.31808000000000003</v>
      </c>
      <c r="S597" s="198">
        <v>0</v>
      </c>
      <c r="T597" s="199">
        <f>S597*H597</f>
        <v>0</v>
      </c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R597" s="200" t="s">
        <v>211</v>
      </c>
      <c r="AT597" s="200" t="s">
        <v>207</v>
      </c>
      <c r="AU597" s="200" t="s">
        <v>91</v>
      </c>
      <c r="AY597" s="19" t="s">
        <v>205</v>
      </c>
      <c r="BE597" s="201">
        <f>IF(N597="základná",J597,0)</f>
        <v>0</v>
      </c>
      <c r="BF597" s="201">
        <f>IF(N597="znížená",J597,0)</f>
        <v>0</v>
      </c>
      <c r="BG597" s="201">
        <f>IF(N597="zákl. prenesená",J597,0)</f>
        <v>0</v>
      </c>
      <c r="BH597" s="201">
        <f>IF(N597="zníž. prenesená",J597,0)</f>
        <v>0</v>
      </c>
      <c r="BI597" s="201">
        <f>IF(N597="nulová",J597,0)</f>
        <v>0</v>
      </c>
      <c r="BJ597" s="19" t="s">
        <v>91</v>
      </c>
      <c r="BK597" s="202">
        <f>ROUND(I597*H597,3)</f>
        <v>0</v>
      </c>
      <c r="BL597" s="19" t="s">
        <v>211</v>
      </c>
      <c r="BM597" s="200" t="s">
        <v>766</v>
      </c>
    </row>
    <row r="598" s="14" customFormat="1">
      <c r="A598" s="14"/>
      <c r="B598" s="211"/>
      <c r="C598" s="14"/>
      <c r="D598" s="204" t="s">
        <v>213</v>
      </c>
      <c r="E598" s="212" t="s">
        <v>1</v>
      </c>
      <c r="F598" s="213" t="s">
        <v>767</v>
      </c>
      <c r="G598" s="14"/>
      <c r="H598" s="214">
        <v>28</v>
      </c>
      <c r="I598" s="215"/>
      <c r="J598" s="14"/>
      <c r="K598" s="14"/>
      <c r="L598" s="211"/>
      <c r="M598" s="216"/>
      <c r="N598" s="217"/>
      <c r="O598" s="217"/>
      <c r="P598" s="217"/>
      <c r="Q598" s="217"/>
      <c r="R598" s="217"/>
      <c r="S598" s="217"/>
      <c r="T598" s="218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12" t="s">
        <v>213</v>
      </c>
      <c r="AU598" s="212" t="s">
        <v>91</v>
      </c>
      <c r="AV598" s="14" t="s">
        <v>91</v>
      </c>
      <c r="AW598" s="14" t="s">
        <v>33</v>
      </c>
      <c r="AX598" s="14" t="s">
        <v>80</v>
      </c>
      <c r="AY598" s="212" t="s">
        <v>205</v>
      </c>
    </row>
    <row r="599" s="15" customFormat="1">
      <c r="A599" s="15"/>
      <c r="B599" s="219"/>
      <c r="C599" s="15"/>
      <c r="D599" s="204" t="s">
        <v>213</v>
      </c>
      <c r="E599" s="220" t="s">
        <v>1</v>
      </c>
      <c r="F599" s="221" t="s">
        <v>216</v>
      </c>
      <c r="G599" s="15"/>
      <c r="H599" s="222">
        <v>28</v>
      </c>
      <c r="I599" s="223"/>
      <c r="J599" s="15"/>
      <c r="K599" s="15"/>
      <c r="L599" s="219"/>
      <c r="M599" s="224"/>
      <c r="N599" s="225"/>
      <c r="O599" s="225"/>
      <c r="P599" s="225"/>
      <c r="Q599" s="225"/>
      <c r="R599" s="225"/>
      <c r="S599" s="225"/>
      <c r="T599" s="22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20" t="s">
        <v>213</v>
      </c>
      <c r="AU599" s="220" t="s">
        <v>91</v>
      </c>
      <c r="AV599" s="15" t="s">
        <v>211</v>
      </c>
      <c r="AW599" s="15" t="s">
        <v>33</v>
      </c>
      <c r="AX599" s="15" t="s">
        <v>87</v>
      </c>
      <c r="AY599" s="220" t="s">
        <v>205</v>
      </c>
    </row>
    <row r="600" s="2" customFormat="1" ht="37.8" customHeight="1">
      <c r="A600" s="38"/>
      <c r="B600" s="188"/>
      <c r="C600" s="189" t="s">
        <v>768</v>
      </c>
      <c r="D600" s="189" t="s">
        <v>207</v>
      </c>
      <c r="E600" s="190" t="s">
        <v>769</v>
      </c>
      <c r="F600" s="191" t="s">
        <v>770</v>
      </c>
      <c r="G600" s="192" t="s">
        <v>265</v>
      </c>
      <c r="H600" s="193">
        <v>99.644999999999996</v>
      </c>
      <c r="I600" s="194"/>
      <c r="J600" s="193">
        <f>ROUND(I600*H600,3)</f>
        <v>0</v>
      </c>
      <c r="K600" s="195"/>
      <c r="L600" s="39"/>
      <c r="M600" s="196" t="s">
        <v>1</v>
      </c>
      <c r="N600" s="197" t="s">
        <v>46</v>
      </c>
      <c r="O600" s="82"/>
      <c r="P600" s="198">
        <f>O600*H600</f>
        <v>0</v>
      </c>
      <c r="Q600" s="198">
        <v>0.014630000000000001</v>
      </c>
      <c r="R600" s="198">
        <f>Q600*H600</f>
        <v>1.45780635</v>
      </c>
      <c r="S600" s="198">
        <v>0</v>
      </c>
      <c r="T600" s="199">
        <f>S600*H600</f>
        <v>0</v>
      </c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R600" s="200" t="s">
        <v>211</v>
      </c>
      <c r="AT600" s="200" t="s">
        <v>207</v>
      </c>
      <c r="AU600" s="200" t="s">
        <v>91</v>
      </c>
      <c r="AY600" s="19" t="s">
        <v>205</v>
      </c>
      <c r="BE600" s="201">
        <f>IF(N600="základná",J600,0)</f>
        <v>0</v>
      </c>
      <c r="BF600" s="201">
        <f>IF(N600="znížená",J600,0)</f>
        <v>0</v>
      </c>
      <c r="BG600" s="201">
        <f>IF(N600="zákl. prenesená",J600,0)</f>
        <v>0</v>
      </c>
      <c r="BH600" s="201">
        <f>IF(N600="zníž. prenesená",J600,0)</f>
        <v>0</v>
      </c>
      <c r="BI600" s="201">
        <f>IF(N600="nulová",J600,0)</f>
        <v>0</v>
      </c>
      <c r="BJ600" s="19" t="s">
        <v>91</v>
      </c>
      <c r="BK600" s="202">
        <f>ROUND(I600*H600,3)</f>
        <v>0</v>
      </c>
      <c r="BL600" s="19" t="s">
        <v>211</v>
      </c>
      <c r="BM600" s="200" t="s">
        <v>771</v>
      </c>
    </row>
    <row r="601" s="13" customFormat="1">
      <c r="A601" s="13"/>
      <c r="B601" s="203"/>
      <c r="C601" s="13"/>
      <c r="D601" s="204" t="s">
        <v>213</v>
      </c>
      <c r="E601" s="205" t="s">
        <v>1</v>
      </c>
      <c r="F601" s="206" t="s">
        <v>772</v>
      </c>
      <c r="G601" s="13"/>
      <c r="H601" s="205" t="s">
        <v>1</v>
      </c>
      <c r="I601" s="207"/>
      <c r="J601" s="13"/>
      <c r="K601" s="13"/>
      <c r="L601" s="203"/>
      <c r="M601" s="208"/>
      <c r="N601" s="209"/>
      <c r="O601" s="209"/>
      <c r="P601" s="209"/>
      <c r="Q601" s="209"/>
      <c r="R601" s="209"/>
      <c r="S601" s="209"/>
      <c r="T601" s="210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05" t="s">
        <v>213</v>
      </c>
      <c r="AU601" s="205" t="s">
        <v>91</v>
      </c>
      <c r="AV601" s="13" t="s">
        <v>87</v>
      </c>
      <c r="AW601" s="13" t="s">
        <v>33</v>
      </c>
      <c r="AX601" s="13" t="s">
        <v>80</v>
      </c>
      <c r="AY601" s="205" t="s">
        <v>205</v>
      </c>
    </row>
    <row r="602" s="14" customFormat="1">
      <c r="A602" s="14"/>
      <c r="B602" s="211"/>
      <c r="C602" s="14"/>
      <c r="D602" s="204" t="s">
        <v>213</v>
      </c>
      <c r="E602" s="212" t="s">
        <v>1</v>
      </c>
      <c r="F602" s="213" t="s">
        <v>773</v>
      </c>
      <c r="G602" s="14"/>
      <c r="H602" s="214">
        <v>99.644999999999996</v>
      </c>
      <c r="I602" s="215"/>
      <c r="J602" s="14"/>
      <c r="K602" s="14"/>
      <c r="L602" s="211"/>
      <c r="M602" s="216"/>
      <c r="N602" s="217"/>
      <c r="O602" s="217"/>
      <c r="P602" s="217"/>
      <c r="Q602" s="217"/>
      <c r="R602" s="217"/>
      <c r="S602" s="217"/>
      <c r="T602" s="218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12" t="s">
        <v>213</v>
      </c>
      <c r="AU602" s="212" t="s">
        <v>91</v>
      </c>
      <c r="AV602" s="14" t="s">
        <v>91</v>
      </c>
      <c r="AW602" s="14" t="s">
        <v>33</v>
      </c>
      <c r="AX602" s="14" t="s">
        <v>80</v>
      </c>
      <c r="AY602" s="212" t="s">
        <v>205</v>
      </c>
    </row>
    <row r="603" s="15" customFormat="1">
      <c r="A603" s="15"/>
      <c r="B603" s="219"/>
      <c r="C603" s="15"/>
      <c r="D603" s="204" t="s">
        <v>213</v>
      </c>
      <c r="E603" s="220" t="s">
        <v>1</v>
      </c>
      <c r="F603" s="221" t="s">
        <v>216</v>
      </c>
      <c r="G603" s="15"/>
      <c r="H603" s="222">
        <v>99.644999999999996</v>
      </c>
      <c r="I603" s="223"/>
      <c r="J603" s="15"/>
      <c r="K603" s="15"/>
      <c r="L603" s="219"/>
      <c r="M603" s="224"/>
      <c r="N603" s="225"/>
      <c r="O603" s="225"/>
      <c r="P603" s="225"/>
      <c r="Q603" s="225"/>
      <c r="R603" s="225"/>
      <c r="S603" s="225"/>
      <c r="T603" s="226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20" t="s">
        <v>213</v>
      </c>
      <c r="AU603" s="220" t="s">
        <v>91</v>
      </c>
      <c r="AV603" s="15" t="s">
        <v>211</v>
      </c>
      <c r="AW603" s="15" t="s">
        <v>33</v>
      </c>
      <c r="AX603" s="15" t="s">
        <v>87</v>
      </c>
      <c r="AY603" s="220" t="s">
        <v>205</v>
      </c>
    </row>
    <row r="604" s="2" customFormat="1" ht="37.8" customHeight="1">
      <c r="A604" s="38"/>
      <c r="B604" s="188"/>
      <c r="C604" s="189" t="s">
        <v>774</v>
      </c>
      <c r="D604" s="189" t="s">
        <v>207</v>
      </c>
      <c r="E604" s="190" t="s">
        <v>775</v>
      </c>
      <c r="F604" s="191" t="s">
        <v>776</v>
      </c>
      <c r="G604" s="192" t="s">
        <v>265</v>
      </c>
      <c r="H604" s="193">
        <v>6.2999999999999998</v>
      </c>
      <c r="I604" s="194"/>
      <c r="J604" s="193">
        <f>ROUND(I604*H604,3)</f>
        <v>0</v>
      </c>
      <c r="K604" s="195"/>
      <c r="L604" s="39"/>
      <c r="M604" s="196" t="s">
        <v>1</v>
      </c>
      <c r="N604" s="197" t="s">
        <v>46</v>
      </c>
      <c r="O604" s="82"/>
      <c r="P604" s="198">
        <f>O604*H604</f>
        <v>0</v>
      </c>
      <c r="Q604" s="198">
        <v>0.01626</v>
      </c>
      <c r="R604" s="198">
        <f>Q604*H604</f>
        <v>0.102438</v>
      </c>
      <c r="S604" s="198">
        <v>0</v>
      </c>
      <c r="T604" s="199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00" t="s">
        <v>211</v>
      </c>
      <c r="AT604" s="200" t="s">
        <v>207</v>
      </c>
      <c r="AU604" s="200" t="s">
        <v>91</v>
      </c>
      <c r="AY604" s="19" t="s">
        <v>205</v>
      </c>
      <c r="BE604" s="201">
        <f>IF(N604="základná",J604,0)</f>
        <v>0</v>
      </c>
      <c r="BF604" s="201">
        <f>IF(N604="znížená",J604,0)</f>
        <v>0</v>
      </c>
      <c r="BG604" s="201">
        <f>IF(N604="zákl. prenesená",J604,0)</f>
        <v>0</v>
      </c>
      <c r="BH604" s="201">
        <f>IF(N604="zníž. prenesená",J604,0)</f>
        <v>0</v>
      </c>
      <c r="BI604" s="201">
        <f>IF(N604="nulová",J604,0)</f>
        <v>0</v>
      </c>
      <c r="BJ604" s="19" t="s">
        <v>91</v>
      </c>
      <c r="BK604" s="202">
        <f>ROUND(I604*H604,3)</f>
        <v>0</v>
      </c>
      <c r="BL604" s="19" t="s">
        <v>211</v>
      </c>
      <c r="BM604" s="200" t="s">
        <v>777</v>
      </c>
    </row>
    <row r="605" s="14" customFormat="1">
      <c r="A605" s="14"/>
      <c r="B605" s="211"/>
      <c r="C605" s="14"/>
      <c r="D605" s="204" t="s">
        <v>213</v>
      </c>
      <c r="E605" s="212" t="s">
        <v>1</v>
      </c>
      <c r="F605" s="213" t="s">
        <v>778</v>
      </c>
      <c r="G605" s="14"/>
      <c r="H605" s="214">
        <v>6.2999999999999998</v>
      </c>
      <c r="I605" s="215"/>
      <c r="J605" s="14"/>
      <c r="K605" s="14"/>
      <c r="L605" s="211"/>
      <c r="M605" s="216"/>
      <c r="N605" s="217"/>
      <c r="O605" s="217"/>
      <c r="P605" s="217"/>
      <c r="Q605" s="217"/>
      <c r="R605" s="217"/>
      <c r="S605" s="217"/>
      <c r="T605" s="218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12" t="s">
        <v>213</v>
      </c>
      <c r="AU605" s="212" t="s">
        <v>91</v>
      </c>
      <c r="AV605" s="14" t="s">
        <v>91</v>
      </c>
      <c r="AW605" s="14" t="s">
        <v>33</v>
      </c>
      <c r="AX605" s="14" t="s">
        <v>80</v>
      </c>
      <c r="AY605" s="212" t="s">
        <v>205</v>
      </c>
    </row>
    <row r="606" s="15" customFormat="1">
      <c r="A606" s="15"/>
      <c r="B606" s="219"/>
      <c r="C606" s="15"/>
      <c r="D606" s="204" t="s">
        <v>213</v>
      </c>
      <c r="E606" s="220" t="s">
        <v>1</v>
      </c>
      <c r="F606" s="221" t="s">
        <v>216</v>
      </c>
      <c r="G606" s="15"/>
      <c r="H606" s="222">
        <v>6.2999999999999998</v>
      </c>
      <c r="I606" s="223"/>
      <c r="J606" s="15"/>
      <c r="K606" s="15"/>
      <c r="L606" s="219"/>
      <c r="M606" s="224"/>
      <c r="N606" s="225"/>
      <c r="O606" s="225"/>
      <c r="P606" s="225"/>
      <c r="Q606" s="225"/>
      <c r="R606" s="225"/>
      <c r="S606" s="225"/>
      <c r="T606" s="226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20" t="s">
        <v>213</v>
      </c>
      <c r="AU606" s="220" t="s">
        <v>91</v>
      </c>
      <c r="AV606" s="15" t="s">
        <v>211</v>
      </c>
      <c r="AW606" s="15" t="s">
        <v>33</v>
      </c>
      <c r="AX606" s="15" t="s">
        <v>87</v>
      </c>
      <c r="AY606" s="220" t="s">
        <v>205</v>
      </c>
    </row>
    <row r="607" s="2" customFormat="1" ht="37.8" customHeight="1">
      <c r="A607" s="38"/>
      <c r="B607" s="188"/>
      <c r="C607" s="189" t="s">
        <v>779</v>
      </c>
      <c r="D607" s="189" t="s">
        <v>207</v>
      </c>
      <c r="E607" s="190" t="s">
        <v>780</v>
      </c>
      <c r="F607" s="191" t="s">
        <v>781</v>
      </c>
      <c r="G607" s="192" t="s">
        <v>265</v>
      </c>
      <c r="H607" s="193">
        <v>83.307000000000002</v>
      </c>
      <c r="I607" s="194"/>
      <c r="J607" s="193">
        <f>ROUND(I607*H607,3)</f>
        <v>0</v>
      </c>
      <c r="K607" s="195"/>
      <c r="L607" s="39"/>
      <c r="M607" s="196" t="s">
        <v>1</v>
      </c>
      <c r="N607" s="197" t="s">
        <v>46</v>
      </c>
      <c r="O607" s="82"/>
      <c r="P607" s="198">
        <f>O607*H607</f>
        <v>0</v>
      </c>
      <c r="Q607" s="198">
        <v>0.01023</v>
      </c>
      <c r="R607" s="198">
        <f>Q607*H607</f>
        <v>0.85223061</v>
      </c>
      <c r="S607" s="198">
        <v>0</v>
      </c>
      <c r="T607" s="199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00" t="s">
        <v>211</v>
      </c>
      <c r="AT607" s="200" t="s">
        <v>207</v>
      </c>
      <c r="AU607" s="200" t="s">
        <v>91</v>
      </c>
      <c r="AY607" s="19" t="s">
        <v>205</v>
      </c>
      <c r="BE607" s="201">
        <f>IF(N607="základná",J607,0)</f>
        <v>0</v>
      </c>
      <c r="BF607" s="201">
        <f>IF(N607="znížená",J607,0)</f>
        <v>0</v>
      </c>
      <c r="BG607" s="201">
        <f>IF(N607="zákl. prenesená",J607,0)</f>
        <v>0</v>
      </c>
      <c r="BH607" s="201">
        <f>IF(N607="zníž. prenesená",J607,0)</f>
        <v>0</v>
      </c>
      <c r="BI607" s="201">
        <f>IF(N607="nulová",J607,0)</f>
        <v>0</v>
      </c>
      <c r="BJ607" s="19" t="s">
        <v>91</v>
      </c>
      <c r="BK607" s="202">
        <f>ROUND(I607*H607,3)</f>
        <v>0</v>
      </c>
      <c r="BL607" s="19" t="s">
        <v>211</v>
      </c>
      <c r="BM607" s="200" t="s">
        <v>782</v>
      </c>
    </row>
    <row r="608" s="13" customFormat="1">
      <c r="A608" s="13"/>
      <c r="B608" s="203"/>
      <c r="C608" s="13"/>
      <c r="D608" s="204" t="s">
        <v>213</v>
      </c>
      <c r="E608" s="205" t="s">
        <v>1</v>
      </c>
      <c r="F608" s="206" t="s">
        <v>704</v>
      </c>
      <c r="G608" s="13"/>
      <c r="H608" s="205" t="s">
        <v>1</v>
      </c>
      <c r="I608" s="207"/>
      <c r="J608" s="13"/>
      <c r="K608" s="13"/>
      <c r="L608" s="203"/>
      <c r="M608" s="208"/>
      <c r="N608" s="209"/>
      <c r="O608" s="209"/>
      <c r="P608" s="209"/>
      <c r="Q608" s="209"/>
      <c r="R608" s="209"/>
      <c r="S608" s="209"/>
      <c r="T608" s="210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05" t="s">
        <v>213</v>
      </c>
      <c r="AU608" s="205" t="s">
        <v>91</v>
      </c>
      <c r="AV608" s="13" t="s">
        <v>87</v>
      </c>
      <c r="AW608" s="13" t="s">
        <v>33</v>
      </c>
      <c r="AX608" s="13" t="s">
        <v>80</v>
      </c>
      <c r="AY608" s="205" t="s">
        <v>205</v>
      </c>
    </row>
    <row r="609" s="14" customFormat="1">
      <c r="A609" s="14"/>
      <c r="B609" s="211"/>
      <c r="C609" s="14"/>
      <c r="D609" s="204" t="s">
        <v>213</v>
      </c>
      <c r="E609" s="212" t="s">
        <v>1</v>
      </c>
      <c r="F609" s="213" t="s">
        <v>705</v>
      </c>
      <c r="G609" s="14"/>
      <c r="H609" s="214">
        <v>2.5899999999999999</v>
      </c>
      <c r="I609" s="215"/>
      <c r="J609" s="14"/>
      <c r="K609" s="14"/>
      <c r="L609" s="211"/>
      <c r="M609" s="216"/>
      <c r="N609" s="217"/>
      <c r="O609" s="217"/>
      <c r="P609" s="217"/>
      <c r="Q609" s="217"/>
      <c r="R609" s="217"/>
      <c r="S609" s="217"/>
      <c r="T609" s="21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12" t="s">
        <v>213</v>
      </c>
      <c r="AU609" s="212" t="s">
        <v>91</v>
      </c>
      <c r="AV609" s="14" t="s">
        <v>91</v>
      </c>
      <c r="AW609" s="14" t="s">
        <v>33</v>
      </c>
      <c r="AX609" s="14" t="s">
        <v>80</v>
      </c>
      <c r="AY609" s="212" t="s">
        <v>205</v>
      </c>
    </row>
    <row r="610" s="14" customFormat="1">
      <c r="A610" s="14"/>
      <c r="B610" s="211"/>
      <c r="C610" s="14"/>
      <c r="D610" s="204" t="s">
        <v>213</v>
      </c>
      <c r="E610" s="212" t="s">
        <v>1</v>
      </c>
      <c r="F610" s="213" t="s">
        <v>706</v>
      </c>
      <c r="G610" s="14"/>
      <c r="H610" s="214">
        <v>2.7999999999999998</v>
      </c>
      <c r="I610" s="215"/>
      <c r="J610" s="14"/>
      <c r="K610" s="14"/>
      <c r="L610" s="211"/>
      <c r="M610" s="216"/>
      <c r="N610" s="217"/>
      <c r="O610" s="217"/>
      <c r="P610" s="217"/>
      <c r="Q610" s="217"/>
      <c r="R610" s="217"/>
      <c r="S610" s="217"/>
      <c r="T610" s="21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12" t="s">
        <v>213</v>
      </c>
      <c r="AU610" s="212" t="s">
        <v>91</v>
      </c>
      <c r="AV610" s="14" t="s">
        <v>91</v>
      </c>
      <c r="AW610" s="14" t="s">
        <v>33</v>
      </c>
      <c r="AX610" s="14" t="s">
        <v>80</v>
      </c>
      <c r="AY610" s="212" t="s">
        <v>205</v>
      </c>
    </row>
    <row r="611" s="14" customFormat="1">
      <c r="A611" s="14"/>
      <c r="B611" s="211"/>
      <c r="C611" s="14"/>
      <c r="D611" s="204" t="s">
        <v>213</v>
      </c>
      <c r="E611" s="212" t="s">
        <v>1</v>
      </c>
      <c r="F611" s="213" t="s">
        <v>713</v>
      </c>
      <c r="G611" s="14"/>
      <c r="H611" s="214">
        <v>8.4000000000000004</v>
      </c>
      <c r="I611" s="215"/>
      <c r="J611" s="14"/>
      <c r="K611" s="14"/>
      <c r="L611" s="211"/>
      <c r="M611" s="216"/>
      <c r="N611" s="217"/>
      <c r="O611" s="217"/>
      <c r="P611" s="217"/>
      <c r="Q611" s="217"/>
      <c r="R611" s="217"/>
      <c r="S611" s="217"/>
      <c r="T611" s="218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12" t="s">
        <v>213</v>
      </c>
      <c r="AU611" s="212" t="s">
        <v>91</v>
      </c>
      <c r="AV611" s="14" t="s">
        <v>91</v>
      </c>
      <c r="AW611" s="14" t="s">
        <v>33</v>
      </c>
      <c r="AX611" s="14" t="s">
        <v>80</v>
      </c>
      <c r="AY611" s="212" t="s">
        <v>205</v>
      </c>
    </row>
    <row r="612" s="14" customFormat="1">
      <c r="A612" s="14"/>
      <c r="B612" s="211"/>
      <c r="C612" s="14"/>
      <c r="D612" s="204" t="s">
        <v>213</v>
      </c>
      <c r="E612" s="212" t="s">
        <v>1</v>
      </c>
      <c r="F612" s="213" t="s">
        <v>714</v>
      </c>
      <c r="G612" s="14"/>
      <c r="H612" s="214">
        <v>4.2000000000000002</v>
      </c>
      <c r="I612" s="215"/>
      <c r="J612" s="14"/>
      <c r="K612" s="14"/>
      <c r="L612" s="211"/>
      <c r="M612" s="216"/>
      <c r="N612" s="217"/>
      <c r="O612" s="217"/>
      <c r="P612" s="217"/>
      <c r="Q612" s="217"/>
      <c r="R612" s="217"/>
      <c r="S612" s="217"/>
      <c r="T612" s="218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12" t="s">
        <v>213</v>
      </c>
      <c r="AU612" s="212" t="s">
        <v>91</v>
      </c>
      <c r="AV612" s="14" t="s">
        <v>91</v>
      </c>
      <c r="AW612" s="14" t="s">
        <v>33</v>
      </c>
      <c r="AX612" s="14" t="s">
        <v>80</v>
      </c>
      <c r="AY612" s="212" t="s">
        <v>205</v>
      </c>
    </row>
    <row r="613" s="14" customFormat="1">
      <c r="A613" s="14"/>
      <c r="B613" s="211"/>
      <c r="C613" s="14"/>
      <c r="D613" s="204" t="s">
        <v>213</v>
      </c>
      <c r="E613" s="212" t="s">
        <v>1</v>
      </c>
      <c r="F613" s="213" t="s">
        <v>715</v>
      </c>
      <c r="G613" s="14"/>
      <c r="H613" s="214">
        <v>28</v>
      </c>
      <c r="I613" s="215"/>
      <c r="J613" s="14"/>
      <c r="K613" s="14"/>
      <c r="L613" s="211"/>
      <c r="M613" s="216"/>
      <c r="N613" s="217"/>
      <c r="O613" s="217"/>
      <c r="P613" s="217"/>
      <c r="Q613" s="217"/>
      <c r="R613" s="217"/>
      <c r="S613" s="217"/>
      <c r="T613" s="218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12" t="s">
        <v>213</v>
      </c>
      <c r="AU613" s="212" t="s">
        <v>91</v>
      </c>
      <c r="AV613" s="14" t="s">
        <v>91</v>
      </c>
      <c r="AW613" s="14" t="s">
        <v>33</v>
      </c>
      <c r="AX613" s="14" t="s">
        <v>80</v>
      </c>
      <c r="AY613" s="212" t="s">
        <v>205</v>
      </c>
    </row>
    <row r="614" s="14" customFormat="1">
      <c r="A614" s="14"/>
      <c r="B614" s="211"/>
      <c r="C614" s="14"/>
      <c r="D614" s="204" t="s">
        <v>213</v>
      </c>
      <c r="E614" s="212" t="s">
        <v>1</v>
      </c>
      <c r="F614" s="213" t="s">
        <v>716</v>
      </c>
      <c r="G614" s="14"/>
      <c r="H614" s="214">
        <v>2.7999999999999998</v>
      </c>
      <c r="I614" s="215"/>
      <c r="J614" s="14"/>
      <c r="K614" s="14"/>
      <c r="L614" s="211"/>
      <c r="M614" s="216"/>
      <c r="N614" s="217"/>
      <c r="O614" s="217"/>
      <c r="P614" s="217"/>
      <c r="Q614" s="217"/>
      <c r="R614" s="217"/>
      <c r="S614" s="217"/>
      <c r="T614" s="218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12" t="s">
        <v>213</v>
      </c>
      <c r="AU614" s="212" t="s">
        <v>91</v>
      </c>
      <c r="AV614" s="14" t="s">
        <v>91</v>
      </c>
      <c r="AW614" s="14" t="s">
        <v>33</v>
      </c>
      <c r="AX614" s="14" t="s">
        <v>80</v>
      </c>
      <c r="AY614" s="212" t="s">
        <v>205</v>
      </c>
    </row>
    <row r="615" s="14" customFormat="1">
      <c r="A615" s="14"/>
      <c r="B615" s="211"/>
      <c r="C615" s="14"/>
      <c r="D615" s="204" t="s">
        <v>213</v>
      </c>
      <c r="E615" s="212" t="s">
        <v>1</v>
      </c>
      <c r="F615" s="213" t="s">
        <v>717</v>
      </c>
      <c r="G615" s="14"/>
      <c r="H615" s="214">
        <v>11.199999999999999</v>
      </c>
      <c r="I615" s="215"/>
      <c r="J615" s="14"/>
      <c r="K615" s="14"/>
      <c r="L615" s="211"/>
      <c r="M615" s="216"/>
      <c r="N615" s="217"/>
      <c r="O615" s="217"/>
      <c r="P615" s="217"/>
      <c r="Q615" s="217"/>
      <c r="R615" s="217"/>
      <c r="S615" s="217"/>
      <c r="T615" s="218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12" t="s">
        <v>213</v>
      </c>
      <c r="AU615" s="212" t="s">
        <v>91</v>
      </c>
      <c r="AV615" s="14" t="s">
        <v>91</v>
      </c>
      <c r="AW615" s="14" t="s">
        <v>33</v>
      </c>
      <c r="AX615" s="14" t="s">
        <v>80</v>
      </c>
      <c r="AY615" s="212" t="s">
        <v>205</v>
      </c>
    </row>
    <row r="616" s="14" customFormat="1">
      <c r="A616" s="14"/>
      <c r="B616" s="211"/>
      <c r="C616" s="14"/>
      <c r="D616" s="204" t="s">
        <v>213</v>
      </c>
      <c r="E616" s="212" t="s">
        <v>1</v>
      </c>
      <c r="F616" s="213" t="s">
        <v>718</v>
      </c>
      <c r="G616" s="14"/>
      <c r="H616" s="214">
        <v>9.1349999999999998</v>
      </c>
      <c r="I616" s="215"/>
      <c r="J616" s="14"/>
      <c r="K616" s="14"/>
      <c r="L616" s="211"/>
      <c r="M616" s="216"/>
      <c r="N616" s="217"/>
      <c r="O616" s="217"/>
      <c r="P616" s="217"/>
      <c r="Q616" s="217"/>
      <c r="R616" s="217"/>
      <c r="S616" s="217"/>
      <c r="T616" s="218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12" t="s">
        <v>213</v>
      </c>
      <c r="AU616" s="212" t="s">
        <v>91</v>
      </c>
      <c r="AV616" s="14" t="s">
        <v>91</v>
      </c>
      <c r="AW616" s="14" t="s">
        <v>33</v>
      </c>
      <c r="AX616" s="14" t="s">
        <v>80</v>
      </c>
      <c r="AY616" s="212" t="s">
        <v>205</v>
      </c>
    </row>
    <row r="617" s="14" customFormat="1">
      <c r="A617" s="14"/>
      <c r="B617" s="211"/>
      <c r="C617" s="14"/>
      <c r="D617" s="204" t="s">
        <v>213</v>
      </c>
      <c r="E617" s="212" t="s">
        <v>1</v>
      </c>
      <c r="F617" s="213" t="s">
        <v>707</v>
      </c>
      <c r="G617" s="14"/>
      <c r="H617" s="214">
        <v>3.2480000000000002</v>
      </c>
      <c r="I617" s="215"/>
      <c r="J617" s="14"/>
      <c r="K617" s="14"/>
      <c r="L617" s="211"/>
      <c r="M617" s="216"/>
      <c r="N617" s="217"/>
      <c r="O617" s="217"/>
      <c r="P617" s="217"/>
      <c r="Q617" s="217"/>
      <c r="R617" s="217"/>
      <c r="S617" s="217"/>
      <c r="T617" s="21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12" t="s">
        <v>213</v>
      </c>
      <c r="AU617" s="212" t="s">
        <v>91</v>
      </c>
      <c r="AV617" s="14" t="s">
        <v>91</v>
      </c>
      <c r="AW617" s="14" t="s">
        <v>33</v>
      </c>
      <c r="AX617" s="14" t="s">
        <v>80</v>
      </c>
      <c r="AY617" s="212" t="s">
        <v>205</v>
      </c>
    </row>
    <row r="618" s="14" customFormat="1">
      <c r="A618" s="14"/>
      <c r="B618" s="211"/>
      <c r="C618" s="14"/>
      <c r="D618" s="204" t="s">
        <v>213</v>
      </c>
      <c r="E618" s="212" t="s">
        <v>1</v>
      </c>
      <c r="F618" s="213" t="s">
        <v>708</v>
      </c>
      <c r="G618" s="14"/>
      <c r="H618" s="214">
        <v>3.2480000000000002</v>
      </c>
      <c r="I618" s="215"/>
      <c r="J618" s="14"/>
      <c r="K618" s="14"/>
      <c r="L618" s="211"/>
      <c r="M618" s="216"/>
      <c r="N618" s="217"/>
      <c r="O618" s="217"/>
      <c r="P618" s="217"/>
      <c r="Q618" s="217"/>
      <c r="R618" s="217"/>
      <c r="S618" s="217"/>
      <c r="T618" s="218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12" t="s">
        <v>213</v>
      </c>
      <c r="AU618" s="212" t="s">
        <v>91</v>
      </c>
      <c r="AV618" s="14" t="s">
        <v>91</v>
      </c>
      <c r="AW618" s="14" t="s">
        <v>33</v>
      </c>
      <c r="AX618" s="14" t="s">
        <v>80</v>
      </c>
      <c r="AY618" s="212" t="s">
        <v>205</v>
      </c>
    </row>
    <row r="619" s="14" customFormat="1">
      <c r="A619" s="14"/>
      <c r="B619" s="211"/>
      <c r="C619" s="14"/>
      <c r="D619" s="204" t="s">
        <v>213</v>
      </c>
      <c r="E619" s="212" t="s">
        <v>1</v>
      </c>
      <c r="F619" s="213" t="s">
        <v>719</v>
      </c>
      <c r="G619" s="14"/>
      <c r="H619" s="214">
        <v>7.6859999999999999</v>
      </c>
      <c r="I619" s="215"/>
      <c r="J619" s="14"/>
      <c r="K619" s="14"/>
      <c r="L619" s="211"/>
      <c r="M619" s="216"/>
      <c r="N619" s="217"/>
      <c r="O619" s="217"/>
      <c r="P619" s="217"/>
      <c r="Q619" s="217"/>
      <c r="R619" s="217"/>
      <c r="S619" s="217"/>
      <c r="T619" s="218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12" t="s">
        <v>213</v>
      </c>
      <c r="AU619" s="212" t="s">
        <v>91</v>
      </c>
      <c r="AV619" s="14" t="s">
        <v>91</v>
      </c>
      <c r="AW619" s="14" t="s">
        <v>33</v>
      </c>
      <c r="AX619" s="14" t="s">
        <v>80</v>
      </c>
      <c r="AY619" s="212" t="s">
        <v>205</v>
      </c>
    </row>
    <row r="620" s="15" customFormat="1">
      <c r="A620" s="15"/>
      <c r="B620" s="219"/>
      <c r="C620" s="15"/>
      <c r="D620" s="204" t="s">
        <v>213</v>
      </c>
      <c r="E620" s="220" t="s">
        <v>1</v>
      </c>
      <c r="F620" s="221" t="s">
        <v>216</v>
      </c>
      <c r="G620" s="15"/>
      <c r="H620" s="222">
        <v>83.307000000000016</v>
      </c>
      <c r="I620" s="223"/>
      <c r="J620" s="15"/>
      <c r="K620" s="15"/>
      <c r="L620" s="219"/>
      <c r="M620" s="224"/>
      <c r="N620" s="225"/>
      <c r="O620" s="225"/>
      <c r="P620" s="225"/>
      <c r="Q620" s="225"/>
      <c r="R620" s="225"/>
      <c r="S620" s="225"/>
      <c r="T620" s="226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20" t="s">
        <v>213</v>
      </c>
      <c r="AU620" s="220" t="s">
        <v>91</v>
      </c>
      <c r="AV620" s="15" t="s">
        <v>211</v>
      </c>
      <c r="AW620" s="15" t="s">
        <v>33</v>
      </c>
      <c r="AX620" s="15" t="s">
        <v>87</v>
      </c>
      <c r="AY620" s="220" t="s">
        <v>205</v>
      </c>
    </row>
    <row r="621" s="2" customFormat="1" ht="33" customHeight="1">
      <c r="A621" s="38"/>
      <c r="B621" s="188"/>
      <c r="C621" s="189" t="s">
        <v>783</v>
      </c>
      <c r="D621" s="189" t="s">
        <v>207</v>
      </c>
      <c r="E621" s="190" t="s">
        <v>784</v>
      </c>
      <c r="F621" s="191" t="s">
        <v>785</v>
      </c>
      <c r="G621" s="192" t="s">
        <v>265</v>
      </c>
      <c r="H621" s="193">
        <v>372.02100000000002</v>
      </c>
      <c r="I621" s="194"/>
      <c r="J621" s="193">
        <f>ROUND(I621*H621,3)</f>
        <v>0</v>
      </c>
      <c r="K621" s="195"/>
      <c r="L621" s="39"/>
      <c r="M621" s="196" t="s">
        <v>1</v>
      </c>
      <c r="N621" s="197" t="s">
        <v>46</v>
      </c>
      <c r="O621" s="82"/>
      <c r="P621" s="198">
        <f>O621*H621</f>
        <v>0</v>
      </c>
      <c r="Q621" s="198">
        <v>0.039780000000000003</v>
      </c>
      <c r="R621" s="198">
        <f>Q621*H621</f>
        <v>14.798995380000001</v>
      </c>
      <c r="S621" s="198">
        <v>0</v>
      </c>
      <c r="T621" s="199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200" t="s">
        <v>211</v>
      </c>
      <c r="AT621" s="200" t="s">
        <v>207</v>
      </c>
      <c r="AU621" s="200" t="s">
        <v>91</v>
      </c>
      <c r="AY621" s="19" t="s">
        <v>205</v>
      </c>
      <c r="BE621" s="201">
        <f>IF(N621="základná",J621,0)</f>
        <v>0</v>
      </c>
      <c r="BF621" s="201">
        <f>IF(N621="znížená",J621,0)</f>
        <v>0</v>
      </c>
      <c r="BG621" s="201">
        <f>IF(N621="zákl. prenesená",J621,0)</f>
        <v>0</v>
      </c>
      <c r="BH621" s="201">
        <f>IF(N621="zníž. prenesená",J621,0)</f>
        <v>0</v>
      </c>
      <c r="BI621" s="201">
        <f>IF(N621="nulová",J621,0)</f>
        <v>0</v>
      </c>
      <c r="BJ621" s="19" t="s">
        <v>91</v>
      </c>
      <c r="BK621" s="202">
        <f>ROUND(I621*H621,3)</f>
        <v>0</v>
      </c>
      <c r="BL621" s="19" t="s">
        <v>211</v>
      </c>
      <c r="BM621" s="200" t="s">
        <v>786</v>
      </c>
    </row>
    <row r="622" s="13" customFormat="1">
      <c r="A622" s="13"/>
      <c r="B622" s="203"/>
      <c r="C622" s="13"/>
      <c r="D622" s="204" t="s">
        <v>213</v>
      </c>
      <c r="E622" s="205" t="s">
        <v>1</v>
      </c>
      <c r="F622" s="206" t="s">
        <v>684</v>
      </c>
      <c r="G622" s="13"/>
      <c r="H622" s="205" t="s">
        <v>1</v>
      </c>
      <c r="I622" s="207"/>
      <c r="J622" s="13"/>
      <c r="K622" s="13"/>
      <c r="L622" s="203"/>
      <c r="M622" s="208"/>
      <c r="N622" s="209"/>
      <c r="O622" s="209"/>
      <c r="P622" s="209"/>
      <c r="Q622" s="209"/>
      <c r="R622" s="209"/>
      <c r="S622" s="209"/>
      <c r="T622" s="210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5" t="s">
        <v>213</v>
      </c>
      <c r="AU622" s="205" t="s">
        <v>91</v>
      </c>
      <c r="AV622" s="13" t="s">
        <v>87</v>
      </c>
      <c r="AW622" s="13" t="s">
        <v>33</v>
      </c>
      <c r="AX622" s="13" t="s">
        <v>80</v>
      </c>
      <c r="AY622" s="205" t="s">
        <v>205</v>
      </c>
    </row>
    <row r="623" s="14" customFormat="1">
      <c r="A623" s="14"/>
      <c r="B623" s="211"/>
      <c r="C623" s="14"/>
      <c r="D623" s="204" t="s">
        <v>213</v>
      </c>
      <c r="E623" s="212" t="s">
        <v>1</v>
      </c>
      <c r="F623" s="213" t="s">
        <v>787</v>
      </c>
      <c r="G623" s="14"/>
      <c r="H623" s="214">
        <v>92.668999999999997</v>
      </c>
      <c r="I623" s="215"/>
      <c r="J623" s="14"/>
      <c r="K623" s="14"/>
      <c r="L623" s="211"/>
      <c r="M623" s="216"/>
      <c r="N623" s="217"/>
      <c r="O623" s="217"/>
      <c r="P623" s="217"/>
      <c r="Q623" s="217"/>
      <c r="R623" s="217"/>
      <c r="S623" s="217"/>
      <c r="T623" s="218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12" t="s">
        <v>213</v>
      </c>
      <c r="AU623" s="212" t="s">
        <v>91</v>
      </c>
      <c r="AV623" s="14" t="s">
        <v>91</v>
      </c>
      <c r="AW623" s="14" t="s">
        <v>33</v>
      </c>
      <c r="AX623" s="14" t="s">
        <v>80</v>
      </c>
      <c r="AY623" s="212" t="s">
        <v>205</v>
      </c>
    </row>
    <row r="624" s="13" customFormat="1">
      <c r="A624" s="13"/>
      <c r="B624" s="203"/>
      <c r="C624" s="13"/>
      <c r="D624" s="204" t="s">
        <v>213</v>
      </c>
      <c r="E624" s="205" t="s">
        <v>1</v>
      </c>
      <c r="F624" s="206" t="s">
        <v>710</v>
      </c>
      <c r="G624" s="13"/>
      <c r="H624" s="205" t="s">
        <v>1</v>
      </c>
      <c r="I624" s="207"/>
      <c r="J624" s="13"/>
      <c r="K624" s="13"/>
      <c r="L624" s="203"/>
      <c r="M624" s="208"/>
      <c r="N624" s="209"/>
      <c r="O624" s="209"/>
      <c r="P624" s="209"/>
      <c r="Q624" s="209"/>
      <c r="R624" s="209"/>
      <c r="S624" s="209"/>
      <c r="T624" s="210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05" t="s">
        <v>213</v>
      </c>
      <c r="AU624" s="205" t="s">
        <v>91</v>
      </c>
      <c r="AV624" s="13" t="s">
        <v>87</v>
      </c>
      <c r="AW624" s="13" t="s">
        <v>33</v>
      </c>
      <c r="AX624" s="13" t="s">
        <v>80</v>
      </c>
      <c r="AY624" s="205" t="s">
        <v>205</v>
      </c>
    </row>
    <row r="625" s="14" customFormat="1">
      <c r="A625" s="14"/>
      <c r="B625" s="211"/>
      <c r="C625" s="14"/>
      <c r="D625" s="204" t="s">
        <v>213</v>
      </c>
      <c r="E625" s="212" t="s">
        <v>1</v>
      </c>
      <c r="F625" s="213" t="s">
        <v>711</v>
      </c>
      <c r="G625" s="14"/>
      <c r="H625" s="214">
        <v>376.48000000000002</v>
      </c>
      <c r="I625" s="215"/>
      <c r="J625" s="14"/>
      <c r="K625" s="14"/>
      <c r="L625" s="211"/>
      <c r="M625" s="216"/>
      <c r="N625" s="217"/>
      <c r="O625" s="217"/>
      <c r="P625" s="217"/>
      <c r="Q625" s="217"/>
      <c r="R625" s="217"/>
      <c r="S625" s="217"/>
      <c r="T625" s="218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12" t="s">
        <v>213</v>
      </c>
      <c r="AU625" s="212" t="s">
        <v>91</v>
      </c>
      <c r="AV625" s="14" t="s">
        <v>91</v>
      </c>
      <c r="AW625" s="14" t="s">
        <v>33</v>
      </c>
      <c r="AX625" s="14" t="s">
        <v>80</v>
      </c>
      <c r="AY625" s="212" t="s">
        <v>205</v>
      </c>
    </row>
    <row r="626" s="14" customFormat="1">
      <c r="A626" s="14"/>
      <c r="B626" s="211"/>
      <c r="C626" s="14"/>
      <c r="D626" s="204" t="s">
        <v>213</v>
      </c>
      <c r="E626" s="212" t="s">
        <v>1</v>
      </c>
      <c r="F626" s="213" t="s">
        <v>712</v>
      </c>
      <c r="G626" s="14"/>
      <c r="H626" s="214">
        <v>-97.128</v>
      </c>
      <c r="I626" s="215"/>
      <c r="J626" s="14"/>
      <c r="K626" s="14"/>
      <c r="L626" s="211"/>
      <c r="M626" s="216"/>
      <c r="N626" s="217"/>
      <c r="O626" s="217"/>
      <c r="P626" s="217"/>
      <c r="Q626" s="217"/>
      <c r="R626" s="217"/>
      <c r="S626" s="217"/>
      <c r="T626" s="218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12" t="s">
        <v>213</v>
      </c>
      <c r="AU626" s="212" t="s">
        <v>91</v>
      </c>
      <c r="AV626" s="14" t="s">
        <v>91</v>
      </c>
      <c r="AW626" s="14" t="s">
        <v>33</v>
      </c>
      <c r="AX626" s="14" t="s">
        <v>80</v>
      </c>
      <c r="AY626" s="212" t="s">
        <v>205</v>
      </c>
    </row>
    <row r="627" s="15" customFormat="1">
      <c r="A627" s="15"/>
      <c r="B627" s="219"/>
      <c r="C627" s="15"/>
      <c r="D627" s="204" t="s">
        <v>213</v>
      </c>
      <c r="E627" s="220" t="s">
        <v>1</v>
      </c>
      <c r="F627" s="221" t="s">
        <v>216</v>
      </c>
      <c r="G627" s="15"/>
      <c r="H627" s="222">
        <v>372.02100000000002</v>
      </c>
      <c r="I627" s="223"/>
      <c r="J627" s="15"/>
      <c r="K627" s="15"/>
      <c r="L627" s="219"/>
      <c r="M627" s="224"/>
      <c r="N627" s="225"/>
      <c r="O627" s="225"/>
      <c r="P627" s="225"/>
      <c r="Q627" s="225"/>
      <c r="R627" s="225"/>
      <c r="S627" s="225"/>
      <c r="T627" s="226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20" t="s">
        <v>213</v>
      </c>
      <c r="AU627" s="220" t="s">
        <v>91</v>
      </c>
      <c r="AV627" s="15" t="s">
        <v>211</v>
      </c>
      <c r="AW627" s="15" t="s">
        <v>33</v>
      </c>
      <c r="AX627" s="15" t="s">
        <v>87</v>
      </c>
      <c r="AY627" s="220" t="s">
        <v>205</v>
      </c>
    </row>
    <row r="628" s="2" customFormat="1" ht="33" customHeight="1">
      <c r="A628" s="38"/>
      <c r="B628" s="188"/>
      <c r="C628" s="189" t="s">
        <v>788</v>
      </c>
      <c r="D628" s="189" t="s">
        <v>207</v>
      </c>
      <c r="E628" s="190" t="s">
        <v>789</v>
      </c>
      <c r="F628" s="191" t="s">
        <v>790</v>
      </c>
      <c r="G628" s="192" t="s">
        <v>265</v>
      </c>
      <c r="H628" s="193">
        <v>136.08000000000001</v>
      </c>
      <c r="I628" s="194"/>
      <c r="J628" s="193">
        <f>ROUND(I628*H628,3)</f>
        <v>0</v>
      </c>
      <c r="K628" s="195"/>
      <c r="L628" s="39"/>
      <c r="M628" s="196" t="s">
        <v>1</v>
      </c>
      <c r="N628" s="197" t="s">
        <v>46</v>
      </c>
      <c r="O628" s="82"/>
      <c r="P628" s="198">
        <f>O628*H628</f>
        <v>0</v>
      </c>
      <c r="Q628" s="198">
        <v>0.047780000000000003</v>
      </c>
      <c r="R628" s="198">
        <f>Q628*H628</f>
        <v>6.5019024000000014</v>
      </c>
      <c r="S628" s="198">
        <v>0</v>
      </c>
      <c r="T628" s="199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00" t="s">
        <v>211</v>
      </c>
      <c r="AT628" s="200" t="s">
        <v>207</v>
      </c>
      <c r="AU628" s="200" t="s">
        <v>91</v>
      </c>
      <c r="AY628" s="19" t="s">
        <v>205</v>
      </c>
      <c r="BE628" s="201">
        <f>IF(N628="základná",J628,0)</f>
        <v>0</v>
      </c>
      <c r="BF628" s="201">
        <f>IF(N628="znížená",J628,0)</f>
        <v>0</v>
      </c>
      <c r="BG628" s="201">
        <f>IF(N628="zákl. prenesená",J628,0)</f>
        <v>0</v>
      </c>
      <c r="BH628" s="201">
        <f>IF(N628="zníž. prenesená",J628,0)</f>
        <v>0</v>
      </c>
      <c r="BI628" s="201">
        <f>IF(N628="nulová",J628,0)</f>
        <v>0</v>
      </c>
      <c r="BJ628" s="19" t="s">
        <v>91</v>
      </c>
      <c r="BK628" s="202">
        <f>ROUND(I628*H628,3)</f>
        <v>0</v>
      </c>
      <c r="BL628" s="19" t="s">
        <v>211</v>
      </c>
      <c r="BM628" s="200" t="s">
        <v>791</v>
      </c>
    </row>
    <row r="629" s="13" customFormat="1">
      <c r="A629" s="13"/>
      <c r="B629" s="203"/>
      <c r="C629" s="13"/>
      <c r="D629" s="204" t="s">
        <v>213</v>
      </c>
      <c r="E629" s="205" t="s">
        <v>1</v>
      </c>
      <c r="F629" s="206" t="s">
        <v>685</v>
      </c>
      <c r="G629" s="13"/>
      <c r="H629" s="205" t="s">
        <v>1</v>
      </c>
      <c r="I629" s="207"/>
      <c r="J629" s="13"/>
      <c r="K629" s="13"/>
      <c r="L629" s="203"/>
      <c r="M629" s="208"/>
      <c r="N629" s="209"/>
      <c r="O629" s="209"/>
      <c r="P629" s="209"/>
      <c r="Q629" s="209"/>
      <c r="R629" s="209"/>
      <c r="S629" s="209"/>
      <c r="T629" s="210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05" t="s">
        <v>213</v>
      </c>
      <c r="AU629" s="205" t="s">
        <v>91</v>
      </c>
      <c r="AV629" s="13" t="s">
        <v>87</v>
      </c>
      <c r="AW629" s="13" t="s">
        <v>33</v>
      </c>
      <c r="AX629" s="13" t="s">
        <v>80</v>
      </c>
      <c r="AY629" s="205" t="s">
        <v>205</v>
      </c>
    </row>
    <row r="630" s="14" customFormat="1">
      <c r="A630" s="14"/>
      <c r="B630" s="211"/>
      <c r="C630" s="14"/>
      <c r="D630" s="204" t="s">
        <v>213</v>
      </c>
      <c r="E630" s="212" t="s">
        <v>1</v>
      </c>
      <c r="F630" s="213" t="s">
        <v>686</v>
      </c>
      <c r="G630" s="14"/>
      <c r="H630" s="214">
        <v>136.08000000000001</v>
      </c>
      <c r="I630" s="215"/>
      <c r="J630" s="14"/>
      <c r="K630" s="14"/>
      <c r="L630" s="211"/>
      <c r="M630" s="216"/>
      <c r="N630" s="217"/>
      <c r="O630" s="217"/>
      <c r="P630" s="217"/>
      <c r="Q630" s="217"/>
      <c r="R630" s="217"/>
      <c r="S630" s="217"/>
      <c r="T630" s="218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12" t="s">
        <v>213</v>
      </c>
      <c r="AU630" s="212" t="s">
        <v>91</v>
      </c>
      <c r="AV630" s="14" t="s">
        <v>91</v>
      </c>
      <c r="AW630" s="14" t="s">
        <v>33</v>
      </c>
      <c r="AX630" s="14" t="s">
        <v>80</v>
      </c>
      <c r="AY630" s="212" t="s">
        <v>205</v>
      </c>
    </row>
    <row r="631" s="15" customFormat="1">
      <c r="A631" s="15"/>
      <c r="B631" s="219"/>
      <c r="C631" s="15"/>
      <c r="D631" s="204" t="s">
        <v>213</v>
      </c>
      <c r="E631" s="220" t="s">
        <v>1</v>
      </c>
      <c r="F631" s="221" t="s">
        <v>216</v>
      </c>
      <c r="G631" s="15"/>
      <c r="H631" s="222">
        <v>136.08000000000001</v>
      </c>
      <c r="I631" s="223"/>
      <c r="J631" s="15"/>
      <c r="K631" s="15"/>
      <c r="L631" s="219"/>
      <c r="M631" s="224"/>
      <c r="N631" s="225"/>
      <c r="O631" s="225"/>
      <c r="P631" s="225"/>
      <c r="Q631" s="225"/>
      <c r="R631" s="225"/>
      <c r="S631" s="225"/>
      <c r="T631" s="226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20" t="s">
        <v>213</v>
      </c>
      <c r="AU631" s="220" t="s">
        <v>91</v>
      </c>
      <c r="AV631" s="15" t="s">
        <v>211</v>
      </c>
      <c r="AW631" s="15" t="s">
        <v>33</v>
      </c>
      <c r="AX631" s="15" t="s">
        <v>87</v>
      </c>
      <c r="AY631" s="220" t="s">
        <v>205</v>
      </c>
    </row>
    <row r="632" s="2" customFormat="1" ht="24.15" customHeight="1">
      <c r="A632" s="38"/>
      <c r="B632" s="188"/>
      <c r="C632" s="189" t="s">
        <v>792</v>
      </c>
      <c r="D632" s="189" t="s">
        <v>207</v>
      </c>
      <c r="E632" s="190" t="s">
        <v>793</v>
      </c>
      <c r="F632" s="191" t="s">
        <v>794</v>
      </c>
      <c r="G632" s="192" t="s">
        <v>265</v>
      </c>
      <c r="H632" s="193">
        <v>533.84199999999998</v>
      </c>
      <c r="I632" s="194"/>
      <c r="J632" s="193">
        <f>ROUND(I632*H632,3)</f>
        <v>0</v>
      </c>
      <c r="K632" s="195"/>
      <c r="L632" s="39"/>
      <c r="M632" s="196" t="s">
        <v>1</v>
      </c>
      <c r="N632" s="197" t="s">
        <v>46</v>
      </c>
      <c r="O632" s="82"/>
      <c r="P632" s="198">
        <f>O632*H632</f>
        <v>0</v>
      </c>
      <c r="Q632" s="198">
        <v>0</v>
      </c>
      <c r="R632" s="198">
        <f>Q632*H632</f>
        <v>0</v>
      </c>
      <c r="S632" s="198">
        <v>0</v>
      </c>
      <c r="T632" s="199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00" t="s">
        <v>211</v>
      </c>
      <c r="AT632" s="200" t="s">
        <v>207</v>
      </c>
      <c r="AU632" s="200" t="s">
        <v>91</v>
      </c>
      <c r="AY632" s="19" t="s">
        <v>205</v>
      </c>
      <c r="BE632" s="201">
        <f>IF(N632="základná",J632,0)</f>
        <v>0</v>
      </c>
      <c r="BF632" s="201">
        <f>IF(N632="znížená",J632,0)</f>
        <v>0</v>
      </c>
      <c r="BG632" s="201">
        <f>IF(N632="zákl. prenesená",J632,0)</f>
        <v>0</v>
      </c>
      <c r="BH632" s="201">
        <f>IF(N632="zníž. prenesená",J632,0)</f>
        <v>0</v>
      </c>
      <c r="BI632" s="201">
        <f>IF(N632="nulová",J632,0)</f>
        <v>0</v>
      </c>
      <c r="BJ632" s="19" t="s">
        <v>91</v>
      </c>
      <c r="BK632" s="202">
        <f>ROUND(I632*H632,3)</f>
        <v>0</v>
      </c>
      <c r="BL632" s="19" t="s">
        <v>211</v>
      </c>
      <c r="BM632" s="200" t="s">
        <v>795</v>
      </c>
    </row>
    <row r="633" s="13" customFormat="1">
      <c r="A633" s="13"/>
      <c r="B633" s="203"/>
      <c r="C633" s="13"/>
      <c r="D633" s="204" t="s">
        <v>213</v>
      </c>
      <c r="E633" s="205" t="s">
        <v>1</v>
      </c>
      <c r="F633" s="206" t="s">
        <v>796</v>
      </c>
      <c r="G633" s="13"/>
      <c r="H633" s="205" t="s">
        <v>1</v>
      </c>
      <c r="I633" s="207"/>
      <c r="J633" s="13"/>
      <c r="K633" s="13"/>
      <c r="L633" s="203"/>
      <c r="M633" s="208"/>
      <c r="N633" s="209"/>
      <c r="O633" s="209"/>
      <c r="P633" s="209"/>
      <c r="Q633" s="209"/>
      <c r="R633" s="209"/>
      <c r="S633" s="209"/>
      <c r="T633" s="210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5" t="s">
        <v>213</v>
      </c>
      <c r="AU633" s="205" t="s">
        <v>91</v>
      </c>
      <c r="AV633" s="13" t="s">
        <v>87</v>
      </c>
      <c r="AW633" s="13" t="s">
        <v>33</v>
      </c>
      <c r="AX633" s="13" t="s">
        <v>80</v>
      </c>
      <c r="AY633" s="205" t="s">
        <v>205</v>
      </c>
    </row>
    <row r="634" s="13" customFormat="1">
      <c r="A634" s="13"/>
      <c r="B634" s="203"/>
      <c r="C634" s="13"/>
      <c r="D634" s="204" t="s">
        <v>213</v>
      </c>
      <c r="E634" s="205" t="s">
        <v>1</v>
      </c>
      <c r="F634" s="206" t="s">
        <v>337</v>
      </c>
      <c r="G634" s="13"/>
      <c r="H634" s="205" t="s">
        <v>1</v>
      </c>
      <c r="I634" s="207"/>
      <c r="J634" s="13"/>
      <c r="K634" s="13"/>
      <c r="L634" s="203"/>
      <c r="M634" s="208"/>
      <c r="N634" s="209"/>
      <c r="O634" s="209"/>
      <c r="P634" s="209"/>
      <c r="Q634" s="209"/>
      <c r="R634" s="209"/>
      <c r="S634" s="209"/>
      <c r="T634" s="210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05" t="s">
        <v>213</v>
      </c>
      <c r="AU634" s="205" t="s">
        <v>91</v>
      </c>
      <c r="AV634" s="13" t="s">
        <v>87</v>
      </c>
      <c r="AW634" s="13" t="s">
        <v>33</v>
      </c>
      <c r="AX634" s="13" t="s">
        <v>80</v>
      </c>
      <c r="AY634" s="205" t="s">
        <v>205</v>
      </c>
    </row>
    <row r="635" s="14" customFormat="1">
      <c r="A635" s="14"/>
      <c r="B635" s="211"/>
      <c r="C635" s="14"/>
      <c r="D635" s="204" t="s">
        <v>213</v>
      </c>
      <c r="E635" s="212" t="s">
        <v>1</v>
      </c>
      <c r="F635" s="213" t="s">
        <v>797</v>
      </c>
      <c r="G635" s="14"/>
      <c r="H635" s="214">
        <v>22.800000000000001</v>
      </c>
      <c r="I635" s="215"/>
      <c r="J635" s="14"/>
      <c r="K635" s="14"/>
      <c r="L635" s="211"/>
      <c r="M635" s="216"/>
      <c r="N635" s="217"/>
      <c r="O635" s="217"/>
      <c r="P635" s="217"/>
      <c r="Q635" s="217"/>
      <c r="R635" s="217"/>
      <c r="S635" s="217"/>
      <c r="T635" s="218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12" t="s">
        <v>213</v>
      </c>
      <c r="AU635" s="212" t="s">
        <v>91</v>
      </c>
      <c r="AV635" s="14" t="s">
        <v>91</v>
      </c>
      <c r="AW635" s="14" t="s">
        <v>33</v>
      </c>
      <c r="AX635" s="14" t="s">
        <v>80</v>
      </c>
      <c r="AY635" s="212" t="s">
        <v>205</v>
      </c>
    </row>
    <row r="636" s="14" customFormat="1">
      <c r="A636" s="14"/>
      <c r="B636" s="211"/>
      <c r="C636" s="14"/>
      <c r="D636" s="204" t="s">
        <v>213</v>
      </c>
      <c r="E636" s="212" t="s">
        <v>1</v>
      </c>
      <c r="F636" s="213" t="s">
        <v>798</v>
      </c>
      <c r="G636" s="14"/>
      <c r="H636" s="214">
        <v>21.780000000000001</v>
      </c>
      <c r="I636" s="215"/>
      <c r="J636" s="14"/>
      <c r="K636" s="14"/>
      <c r="L636" s="211"/>
      <c r="M636" s="216"/>
      <c r="N636" s="217"/>
      <c r="O636" s="217"/>
      <c r="P636" s="217"/>
      <c r="Q636" s="217"/>
      <c r="R636" s="217"/>
      <c r="S636" s="217"/>
      <c r="T636" s="218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12" t="s">
        <v>213</v>
      </c>
      <c r="AU636" s="212" t="s">
        <v>91</v>
      </c>
      <c r="AV636" s="14" t="s">
        <v>91</v>
      </c>
      <c r="AW636" s="14" t="s">
        <v>33</v>
      </c>
      <c r="AX636" s="14" t="s">
        <v>80</v>
      </c>
      <c r="AY636" s="212" t="s">
        <v>205</v>
      </c>
    </row>
    <row r="637" s="14" customFormat="1">
      <c r="A637" s="14"/>
      <c r="B637" s="211"/>
      <c r="C637" s="14"/>
      <c r="D637" s="204" t="s">
        <v>213</v>
      </c>
      <c r="E637" s="212" t="s">
        <v>1</v>
      </c>
      <c r="F637" s="213" t="s">
        <v>799</v>
      </c>
      <c r="G637" s="14"/>
      <c r="H637" s="214">
        <v>3.48</v>
      </c>
      <c r="I637" s="215"/>
      <c r="J637" s="14"/>
      <c r="K637" s="14"/>
      <c r="L637" s="211"/>
      <c r="M637" s="216"/>
      <c r="N637" s="217"/>
      <c r="O637" s="217"/>
      <c r="P637" s="217"/>
      <c r="Q637" s="217"/>
      <c r="R637" s="217"/>
      <c r="S637" s="217"/>
      <c r="T637" s="21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12" t="s">
        <v>213</v>
      </c>
      <c r="AU637" s="212" t="s">
        <v>91</v>
      </c>
      <c r="AV637" s="14" t="s">
        <v>91</v>
      </c>
      <c r="AW637" s="14" t="s">
        <v>33</v>
      </c>
      <c r="AX637" s="14" t="s">
        <v>80</v>
      </c>
      <c r="AY637" s="212" t="s">
        <v>205</v>
      </c>
    </row>
    <row r="638" s="14" customFormat="1">
      <c r="A638" s="14"/>
      <c r="B638" s="211"/>
      <c r="C638" s="14"/>
      <c r="D638" s="204" t="s">
        <v>213</v>
      </c>
      <c r="E638" s="212" t="s">
        <v>1</v>
      </c>
      <c r="F638" s="213" t="s">
        <v>800</v>
      </c>
      <c r="G638" s="14"/>
      <c r="H638" s="214">
        <v>2.6699999999999999</v>
      </c>
      <c r="I638" s="215"/>
      <c r="J638" s="14"/>
      <c r="K638" s="14"/>
      <c r="L638" s="211"/>
      <c r="M638" s="216"/>
      <c r="N638" s="217"/>
      <c r="O638" s="217"/>
      <c r="P638" s="217"/>
      <c r="Q638" s="217"/>
      <c r="R638" s="217"/>
      <c r="S638" s="217"/>
      <c r="T638" s="21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12" t="s">
        <v>213</v>
      </c>
      <c r="AU638" s="212" t="s">
        <v>91</v>
      </c>
      <c r="AV638" s="14" t="s">
        <v>91</v>
      </c>
      <c r="AW638" s="14" t="s">
        <v>33</v>
      </c>
      <c r="AX638" s="14" t="s">
        <v>80</v>
      </c>
      <c r="AY638" s="212" t="s">
        <v>205</v>
      </c>
    </row>
    <row r="639" s="14" customFormat="1">
      <c r="A639" s="14"/>
      <c r="B639" s="211"/>
      <c r="C639" s="14"/>
      <c r="D639" s="204" t="s">
        <v>213</v>
      </c>
      <c r="E639" s="212" t="s">
        <v>1</v>
      </c>
      <c r="F639" s="213" t="s">
        <v>801</v>
      </c>
      <c r="G639" s="14"/>
      <c r="H639" s="214">
        <v>1.9099999999999999</v>
      </c>
      <c r="I639" s="215"/>
      <c r="J639" s="14"/>
      <c r="K639" s="14"/>
      <c r="L639" s="211"/>
      <c r="M639" s="216"/>
      <c r="N639" s="217"/>
      <c r="O639" s="217"/>
      <c r="P639" s="217"/>
      <c r="Q639" s="217"/>
      <c r="R639" s="217"/>
      <c r="S639" s="217"/>
      <c r="T639" s="21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12" t="s">
        <v>213</v>
      </c>
      <c r="AU639" s="212" t="s">
        <v>91</v>
      </c>
      <c r="AV639" s="14" t="s">
        <v>91</v>
      </c>
      <c r="AW639" s="14" t="s">
        <v>33</v>
      </c>
      <c r="AX639" s="14" t="s">
        <v>80</v>
      </c>
      <c r="AY639" s="212" t="s">
        <v>205</v>
      </c>
    </row>
    <row r="640" s="14" customFormat="1">
      <c r="A640" s="14"/>
      <c r="B640" s="211"/>
      <c r="C640" s="14"/>
      <c r="D640" s="204" t="s">
        <v>213</v>
      </c>
      <c r="E640" s="212" t="s">
        <v>1</v>
      </c>
      <c r="F640" s="213" t="s">
        <v>802</v>
      </c>
      <c r="G640" s="14"/>
      <c r="H640" s="214">
        <v>3.4399999999999999</v>
      </c>
      <c r="I640" s="215"/>
      <c r="J640" s="14"/>
      <c r="K640" s="14"/>
      <c r="L640" s="211"/>
      <c r="M640" s="216"/>
      <c r="N640" s="217"/>
      <c r="O640" s="217"/>
      <c r="P640" s="217"/>
      <c r="Q640" s="217"/>
      <c r="R640" s="217"/>
      <c r="S640" s="217"/>
      <c r="T640" s="218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12" t="s">
        <v>213</v>
      </c>
      <c r="AU640" s="212" t="s">
        <v>91</v>
      </c>
      <c r="AV640" s="14" t="s">
        <v>91</v>
      </c>
      <c r="AW640" s="14" t="s">
        <v>33</v>
      </c>
      <c r="AX640" s="14" t="s">
        <v>80</v>
      </c>
      <c r="AY640" s="212" t="s">
        <v>205</v>
      </c>
    </row>
    <row r="641" s="14" customFormat="1">
      <c r="A641" s="14"/>
      <c r="B641" s="211"/>
      <c r="C641" s="14"/>
      <c r="D641" s="204" t="s">
        <v>213</v>
      </c>
      <c r="E641" s="212" t="s">
        <v>1</v>
      </c>
      <c r="F641" s="213" t="s">
        <v>803</v>
      </c>
      <c r="G641" s="14"/>
      <c r="H641" s="214">
        <v>7.4100000000000001</v>
      </c>
      <c r="I641" s="215"/>
      <c r="J641" s="14"/>
      <c r="K641" s="14"/>
      <c r="L641" s="211"/>
      <c r="M641" s="216"/>
      <c r="N641" s="217"/>
      <c r="O641" s="217"/>
      <c r="P641" s="217"/>
      <c r="Q641" s="217"/>
      <c r="R641" s="217"/>
      <c r="S641" s="217"/>
      <c r="T641" s="218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12" t="s">
        <v>213</v>
      </c>
      <c r="AU641" s="212" t="s">
        <v>91</v>
      </c>
      <c r="AV641" s="14" t="s">
        <v>91</v>
      </c>
      <c r="AW641" s="14" t="s">
        <v>33</v>
      </c>
      <c r="AX641" s="14" t="s">
        <v>80</v>
      </c>
      <c r="AY641" s="212" t="s">
        <v>205</v>
      </c>
    </row>
    <row r="642" s="14" customFormat="1">
      <c r="A642" s="14"/>
      <c r="B642" s="211"/>
      <c r="C642" s="14"/>
      <c r="D642" s="204" t="s">
        <v>213</v>
      </c>
      <c r="E642" s="212" t="s">
        <v>1</v>
      </c>
      <c r="F642" s="213" t="s">
        <v>804</v>
      </c>
      <c r="G642" s="14"/>
      <c r="H642" s="214">
        <v>11.17</v>
      </c>
      <c r="I642" s="215"/>
      <c r="J642" s="14"/>
      <c r="K642" s="14"/>
      <c r="L642" s="211"/>
      <c r="M642" s="216"/>
      <c r="N642" s="217"/>
      <c r="O642" s="217"/>
      <c r="P642" s="217"/>
      <c r="Q642" s="217"/>
      <c r="R642" s="217"/>
      <c r="S642" s="217"/>
      <c r="T642" s="218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12" t="s">
        <v>213</v>
      </c>
      <c r="AU642" s="212" t="s">
        <v>91</v>
      </c>
      <c r="AV642" s="14" t="s">
        <v>91</v>
      </c>
      <c r="AW642" s="14" t="s">
        <v>33</v>
      </c>
      <c r="AX642" s="14" t="s">
        <v>80</v>
      </c>
      <c r="AY642" s="212" t="s">
        <v>205</v>
      </c>
    </row>
    <row r="643" s="14" customFormat="1">
      <c r="A643" s="14"/>
      <c r="B643" s="211"/>
      <c r="C643" s="14"/>
      <c r="D643" s="204" t="s">
        <v>213</v>
      </c>
      <c r="E643" s="212" t="s">
        <v>1</v>
      </c>
      <c r="F643" s="213" t="s">
        <v>805</v>
      </c>
      <c r="G643" s="14"/>
      <c r="H643" s="214">
        <v>17.800000000000001</v>
      </c>
      <c r="I643" s="215"/>
      <c r="J643" s="14"/>
      <c r="K643" s="14"/>
      <c r="L643" s="211"/>
      <c r="M643" s="216"/>
      <c r="N643" s="217"/>
      <c r="O643" s="217"/>
      <c r="P643" s="217"/>
      <c r="Q643" s="217"/>
      <c r="R643" s="217"/>
      <c r="S643" s="217"/>
      <c r="T643" s="21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12" t="s">
        <v>213</v>
      </c>
      <c r="AU643" s="212" t="s">
        <v>91</v>
      </c>
      <c r="AV643" s="14" t="s">
        <v>91</v>
      </c>
      <c r="AW643" s="14" t="s">
        <v>33</v>
      </c>
      <c r="AX643" s="14" t="s">
        <v>80</v>
      </c>
      <c r="AY643" s="212" t="s">
        <v>205</v>
      </c>
    </row>
    <row r="644" s="14" customFormat="1">
      <c r="A644" s="14"/>
      <c r="B644" s="211"/>
      <c r="C644" s="14"/>
      <c r="D644" s="204" t="s">
        <v>213</v>
      </c>
      <c r="E644" s="212" t="s">
        <v>1</v>
      </c>
      <c r="F644" s="213" t="s">
        <v>806</v>
      </c>
      <c r="G644" s="14"/>
      <c r="H644" s="214">
        <v>19.129999999999999</v>
      </c>
      <c r="I644" s="215"/>
      <c r="J644" s="14"/>
      <c r="K644" s="14"/>
      <c r="L644" s="211"/>
      <c r="M644" s="216"/>
      <c r="N644" s="217"/>
      <c r="O644" s="217"/>
      <c r="P644" s="217"/>
      <c r="Q644" s="217"/>
      <c r="R644" s="217"/>
      <c r="S644" s="217"/>
      <c r="T644" s="21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12" t="s">
        <v>213</v>
      </c>
      <c r="AU644" s="212" t="s">
        <v>91</v>
      </c>
      <c r="AV644" s="14" t="s">
        <v>91</v>
      </c>
      <c r="AW644" s="14" t="s">
        <v>33</v>
      </c>
      <c r="AX644" s="14" t="s">
        <v>80</v>
      </c>
      <c r="AY644" s="212" t="s">
        <v>205</v>
      </c>
    </row>
    <row r="645" s="13" customFormat="1">
      <c r="A645" s="13"/>
      <c r="B645" s="203"/>
      <c r="C645" s="13"/>
      <c r="D645" s="204" t="s">
        <v>213</v>
      </c>
      <c r="E645" s="205" t="s">
        <v>1</v>
      </c>
      <c r="F645" s="206" t="s">
        <v>339</v>
      </c>
      <c r="G645" s="13"/>
      <c r="H645" s="205" t="s">
        <v>1</v>
      </c>
      <c r="I645" s="207"/>
      <c r="J645" s="13"/>
      <c r="K645" s="13"/>
      <c r="L645" s="203"/>
      <c r="M645" s="208"/>
      <c r="N645" s="209"/>
      <c r="O645" s="209"/>
      <c r="P645" s="209"/>
      <c r="Q645" s="209"/>
      <c r="R645" s="209"/>
      <c r="S645" s="209"/>
      <c r="T645" s="210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5" t="s">
        <v>213</v>
      </c>
      <c r="AU645" s="205" t="s">
        <v>91</v>
      </c>
      <c r="AV645" s="13" t="s">
        <v>87</v>
      </c>
      <c r="AW645" s="13" t="s">
        <v>33</v>
      </c>
      <c r="AX645" s="13" t="s">
        <v>80</v>
      </c>
      <c r="AY645" s="205" t="s">
        <v>205</v>
      </c>
    </row>
    <row r="646" s="14" customFormat="1">
      <c r="A646" s="14"/>
      <c r="B646" s="211"/>
      <c r="C646" s="14"/>
      <c r="D646" s="204" t="s">
        <v>213</v>
      </c>
      <c r="E646" s="212" t="s">
        <v>1</v>
      </c>
      <c r="F646" s="213" t="s">
        <v>807</v>
      </c>
      <c r="G646" s="14"/>
      <c r="H646" s="214">
        <v>11.140000000000001</v>
      </c>
      <c r="I646" s="215"/>
      <c r="J646" s="14"/>
      <c r="K646" s="14"/>
      <c r="L646" s="211"/>
      <c r="M646" s="216"/>
      <c r="N646" s="217"/>
      <c r="O646" s="217"/>
      <c r="P646" s="217"/>
      <c r="Q646" s="217"/>
      <c r="R646" s="217"/>
      <c r="S646" s="217"/>
      <c r="T646" s="218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12" t="s">
        <v>213</v>
      </c>
      <c r="AU646" s="212" t="s">
        <v>91</v>
      </c>
      <c r="AV646" s="14" t="s">
        <v>91</v>
      </c>
      <c r="AW646" s="14" t="s">
        <v>33</v>
      </c>
      <c r="AX646" s="14" t="s">
        <v>80</v>
      </c>
      <c r="AY646" s="212" t="s">
        <v>205</v>
      </c>
    </row>
    <row r="647" s="14" customFormat="1">
      <c r="A647" s="14"/>
      <c r="B647" s="211"/>
      <c r="C647" s="14"/>
      <c r="D647" s="204" t="s">
        <v>213</v>
      </c>
      <c r="E647" s="212" t="s">
        <v>1</v>
      </c>
      <c r="F647" s="213" t="s">
        <v>808</v>
      </c>
      <c r="G647" s="14"/>
      <c r="H647" s="214">
        <v>5.2560000000000002</v>
      </c>
      <c r="I647" s="215"/>
      <c r="J647" s="14"/>
      <c r="K647" s="14"/>
      <c r="L647" s="211"/>
      <c r="M647" s="216"/>
      <c r="N647" s="217"/>
      <c r="O647" s="217"/>
      <c r="P647" s="217"/>
      <c r="Q647" s="217"/>
      <c r="R647" s="217"/>
      <c r="S647" s="217"/>
      <c r="T647" s="21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12" t="s">
        <v>213</v>
      </c>
      <c r="AU647" s="212" t="s">
        <v>91</v>
      </c>
      <c r="AV647" s="14" t="s">
        <v>91</v>
      </c>
      <c r="AW647" s="14" t="s">
        <v>33</v>
      </c>
      <c r="AX647" s="14" t="s">
        <v>80</v>
      </c>
      <c r="AY647" s="212" t="s">
        <v>205</v>
      </c>
    </row>
    <row r="648" s="14" customFormat="1">
      <c r="A648" s="14"/>
      <c r="B648" s="211"/>
      <c r="C648" s="14"/>
      <c r="D648" s="204" t="s">
        <v>213</v>
      </c>
      <c r="E648" s="212" t="s">
        <v>1</v>
      </c>
      <c r="F648" s="213" t="s">
        <v>809</v>
      </c>
      <c r="G648" s="14"/>
      <c r="H648" s="214">
        <v>15.25</v>
      </c>
      <c r="I648" s="215"/>
      <c r="J648" s="14"/>
      <c r="K648" s="14"/>
      <c r="L648" s="211"/>
      <c r="M648" s="216"/>
      <c r="N648" s="217"/>
      <c r="O648" s="217"/>
      <c r="P648" s="217"/>
      <c r="Q648" s="217"/>
      <c r="R648" s="217"/>
      <c r="S648" s="217"/>
      <c r="T648" s="218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12" t="s">
        <v>213</v>
      </c>
      <c r="AU648" s="212" t="s">
        <v>91</v>
      </c>
      <c r="AV648" s="14" t="s">
        <v>91</v>
      </c>
      <c r="AW648" s="14" t="s">
        <v>33</v>
      </c>
      <c r="AX648" s="14" t="s">
        <v>80</v>
      </c>
      <c r="AY648" s="212" t="s">
        <v>205</v>
      </c>
    </row>
    <row r="649" s="14" customFormat="1">
      <c r="A649" s="14"/>
      <c r="B649" s="211"/>
      <c r="C649" s="14"/>
      <c r="D649" s="204" t="s">
        <v>213</v>
      </c>
      <c r="E649" s="212" t="s">
        <v>1</v>
      </c>
      <c r="F649" s="213" t="s">
        <v>810</v>
      </c>
      <c r="G649" s="14"/>
      <c r="H649" s="214">
        <v>51.880000000000003</v>
      </c>
      <c r="I649" s="215"/>
      <c r="J649" s="14"/>
      <c r="K649" s="14"/>
      <c r="L649" s="211"/>
      <c r="M649" s="216"/>
      <c r="N649" s="217"/>
      <c r="O649" s="217"/>
      <c r="P649" s="217"/>
      <c r="Q649" s="217"/>
      <c r="R649" s="217"/>
      <c r="S649" s="217"/>
      <c r="T649" s="218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12" t="s">
        <v>213</v>
      </c>
      <c r="AU649" s="212" t="s">
        <v>91</v>
      </c>
      <c r="AV649" s="14" t="s">
        <v>91</v>
      </c>
      <c r="AW649" s="14" t="s">
        <v>33</v>
      </c>
      <c r="AX649" s="14" t="s">
        <v>80</v>
      </c>
      <c r="AY649" s="212" t="s">
        <v>205</v>
      </c>
    </row>
    <row r="650" s="14" customFormat="1">
      <c r="A650" s="14"/>
      <c r="B650" s="211"/>
      <c r="C650" s="14"/>
      <c r="D650" s="204" t="s">
        <v>213</v>
      </c>
      <c r="E650" s="212" t="s">
        <v>1</v>
      </c>
      <c r="F650" s="213" t="s">
        <v>811</v>
      </c>
      <c r="G650" s="14"/>
      <c r="H650" s="214">
        <v>3.2999999999999998</v>
      </c>
      <c r="I650" s="215"/>
      <c r="J650" s="14"/>
      <c r="K650" s="14"/>
      <c r="L650" s="211"/>
      <c r="M650" s="216"/>
      <c r="N650" s="217"/>
      <c r="O650" s="217"/>
      <c r="P650" s="217"/>
      <c r="Q650" s="217"/>
      <c r="R650" s="217"/>
      <c r="S650" s="217"/>
      <c r="T650" s="218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12" t="s">
        <v>213</v>
      </c>
      <c r="AU650" s="212" t="s">
        <v>91</v>
      </c>
      <c r="AV650" s="14" t="s">
        <v>91</v>
      </c>
      <c r="AW650" s="14" t="s">
        <v>33</v>
      </c>
      <c r="AX650" s="14" t="s">
        <v>80</v>
      </c>
      <c r="AY650" s="212" t="s">
        <v>205</v>
      </c>
    </row>
    <row r="651" s="14" customFormat="1">
      <c r="A651" s="14"/>
      <c r="B651" s="211"/>
      <c r="C651" s="14"/>
      <c r="D651" s="204" t="s">
        <v>213</v>
      </c>
      <c r="E651" s="212" t="s">
        <v>1</v>
      </c>
      <c r="F651" s="213" t="s">
        <v>812</v>
      </c>
      <c r="G651" s="14"/>
      <c r="H651" s="214">
        <v>8.7300000000000004</v>
      </c>
      <c r="I651" s="215"/>
      <c r="J651" s="14"/>
      <c r="K651" s="14"/>
      <c r="L651" s="211"/>
      <c r="M651" s="216"/>
      <c r="N651" s="217"/>
      <c r="O651" s="217"/>
      <c r="P651" s="217"/>
      <c r="Q651" s="217"/>
      <c r="R651" s="217"/>
      <c r="S651" s="217"/>
      <c r="T651" s="218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12" t="s">
        <v>213</v>
      </c>
      <c r="AU651" s="212" t="s">
        <v>91</v>
      </c>
      <c r="AV651" s="14" t="s">
        <v>91</v>
      </c>
      <c r="AW651" s="14" t="s">
        <v>33</v>
      </c>
      <c r="AX651" s="14" t="s">
        <v>80</v>
      </c>
      <c r="AY651" s="212" t="s">
        <v>205</v>
      </c>
    </row>
    <row r="652" s="14" customFormat="1">
      <c r="A652" s="14"/>
      <c r="B652" s="211"/>
      <c r="C652" s="14"/>
      <c r="D652" s="204" t="s">
        <v>213</v>
      </c>
      <c r="E652" s="212" t="s">
        <v>1</v>
      </c>
      <c r="F652" s="213" t="s">
        <v>813</v>
      </c>
      <c r="G652" s="14"/>
      <c r="H652" s="214">
        <v>23.739999999999998</v>
      </c>
      <c r="I652" s="215"/>
      <c r="J652" s="14"/>
      <c r="K652" s="14"/>
      <c r="L652" s="211"/>
      <c r="M652" s="216"/>
      <c r="N652" s="217"/>
      <c r="O652" s="217"/>
      <c r="P652" s="217"/>
      <c r="Q652" s="217"/>
      <c r="R652" s="217"/>
      <c r="S652" s="217"/>
      <c r="T652" s="21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12" t="s">
        <v>213</v>
      </c>
      <c r="AU652" s="212" t="s">
        <v>91</v>
      </c>
      <c r="AV652" s="14" t="s">
        <v>91</v>
      </c>
      <c r="AW652" s="14" t="s">
        <v>33</v>
      </c>
      <c r="AX652" s="14" t="s">
        <v>80</v>
      </c>
      <c r="AY652" s="212" t="s">
        <v>205</v>
      </c>
    </row>
    <row r="653" s="14" customFormat="1">
      <c r="A653" s="14"/>
      <c r="B653" s="211"/>
      <c r="C653" s="14"/>
      <c r="D653" s="204" t="s">
        <v>213</v>
      </c>
      <c r="E653" s="212" t="s">
        <v>1</v>
      </c>
      <c r="F653" s="213" t="s">
        <v>814</v>
      </c>
      <c r="G653" s="14"/>
      <c r="H653" s="214">
        <v>8.0600000000000005</v>
      </c>
      <c r="I653" s="215"/>
      <c r="J653" s="14"/>
      <c r="K653" s="14"/>
      <c r="L653" s="211"/>
      <c r="M653" s="216"/>
      <c r="N653" s="217"/>
      <c r="O653" s="217"/>
      <c r="P653" s="217"/>
      <c r="Q653" s="217"/>
      <c r="R653" s="217"/>
      <c r="S653" s="217"/>
      <c r="T653" s="218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12" t="s">
        <v>213</v>
      </c>
      <c r="AU653" s="212" t="s">
        <v>91</v>
      </c>
      <c r="AV653" s="14" t="s">
        <v>91</v>
      </c>
      <c r="AW653" s="14" t="s">
        <v>33</v>
      </c>
      <c r="AX653" s="14" t="s">
        <v>80</v>
      </c>
      <c r="AY653" s="212" t="s">
        <v>205</v>
      </c>
    </row>
    <row r="654" s="14" customFormat="1">
      <c r="A654" s="14"/>
      <c r="B654" s="211"/>
      <c r="C654" s="14"/>
      <c r="D654" s="204" t="s">
        <v>213</v>
      </c>
      <c r="E654" s="212" t="s">
        <v>1</v>
      </c>
      <c r="F654" s="213" t="s">
        <v>815</v>
      </c>
      <c r="G654" s="14"/>
      <c r="H654" s="214">
        <v>15.720000000000001</v>
      </c>
      <c r="I654" s="215"/>
      <c r="J654" s="14"/>
      <c r="K654" s="14"/>
      <c r="L654" s="211"/>
      <c r="M654" s="216"/>
      <c r="N654" s="217"/>
      <c r="O654" s="217"/>
      <c r="P654" s="217"/>
      <c r="Q654" s="217"/>
      <c r="R654" s="217"/>
      <c r="S654" s="217"/>
      <c r="T654" s="218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12" t="s">
        <v>213</v>
      </c>
      <c r="AU654" s="212" t="s">
        <v>91</v>
      </c>
      <c r="AV654" s="14" t="s">
        <v>91</v>
      </c>
      <c r="AW654" s="14" t="s">
        <v>33</v>
      </c>
      <c r="AX654" s="14" t="s">
        <v>80</v>
      </c>
      <c r="AY654" s="212" t="s">
        <v>205</v>
      </c>
    </row>
    <row r="655" s="14" customFormat="1">
      <c r="A655" s="14"/>
      <c r="B655" s="211"/>
      <c r="C655" s="14"/>
      <c r="D655" s="204" t="s">
        <v>213</v>
      </c>
      <c r="E655" s="212" t="s">
        <v>1</v>
      </c>
      <c r="F655" s="213" t="s">
        <v>816</v>
      </c>
      <c r="G655" s="14"/>
      <c r="H655" s="214">
        <v>6.9000000000000004</v>
      </c>
      <c r="I655" s="215"/>
      <c r="J655" s="14"/>
      <c r="K655" s="14"/>
      <c r="L655" s="211"/>
      <c r="M655" s="216"/>
      <c r="N655" s="217"/>
      <c r="O655" s="217"/>
      <c r="P655" s="217"/>
      <c r="Q655" s="217"/>
      <c r="R655" s="217"/>
      <c r="S655" s="217"/>
      <c r="T655" s="218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12" t="s">
        <v>213</v>
      </c>
      <c r="AU655" s="212" t="s">
        <v>91</v>
      </c>
      <c r="AV655" s="14" t="s">
        <v>91</v>
      </c>
      <c r="AW655" s="14" t="s">
        <v>33</v>
      </c>
      <c r="AX655" s="14" t="s">
        <v>80</v>
      </c>
      <c r="AY655" s="212" t="s">
        <v>205</v>
      </c>
    </row>
    <row r="656" s="14" customFormat="1">
      <c r="A656" s="14"/>
      <c r="B656" s="211"/>
      <c r="C656" s="14"/>
      <c r="D656" s="204" t="s">
        <v>213</v>
      </c>
      <c r="E656" s="212" t="s">
        <v>1</v>
      </c>
      <c r="F656" s="213" t="s">
        <v>817</v>
      </c>
      <c r="G656" s="14"/>
      <c r="H656" s="214">
        <v>6.46</v>
      </c>
      <c r="I656" s="215"/>
      <c r="J656" s="14"/>
      <c r="K656" s="14"/>
      <c r="L656" s="211"/>
      <c r="M656" s="216"/>
      <c r="N656" s="217"/>
      <c r="O656" s="217"/>
      <c r="P656" s="217"/>
      <c r="Q656" s="217"/>
      <c r="R656" s="217"/>
      <c r="S656" s="217"/>
      <c r="T656" s="21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12" t="s">
        <v>213</v>
      </c>
      <c r="AU656" s="212" t="s">
        <v>91</v>
      </c>
      <c r="AV656" s="14" t="s">
        <v>91</v>
      </c>
      <c r="AW656" s="14" t="s">
        <v>33</v>
      </c>
      <c r="AX656" s="14" t="s">
        <v>80</v>
      </c>
      <c r="AY656" s="212" t="s">
        <v>205</v>
      </c>
    </row>
    <row r="657" s="14" customFormat="1">
      <c r="A657" s="14"/>
      <c r="B657" s="211"/>
      <c r="C657" s="14"/>
      <c r="D657" s="204" t="s">
        <v>213</v>
      </c>
      <c r="E657" s="212" t="s">
        <v>1</v>
      </c>
      <c r="F657" s="213" t="s">
        <v>818</v>
      </c>
      <c r="G657" s="14"/>
      <c r="H657" s="214">
        <v>15.359999999999999</v>
      </c>
      <c r="I657" s="215"/>
      <c r="J657" s="14"/>
      <c r="K657" s="14"/>
      <c r="L657" s="211"/>
      <c r="M657" s="216"/>
      <c r="N657" s="217"/>
      <c r="O657" s="217"/>
      <c r="P657" s="217"/>
      <c r="Q657" s="217"/>
      <c r="R657" s="217"/>
      <c r="S657" s="217"/>
      <c r="T657" s="218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12" t="s">
        <v>213</v>
      </c>
      <c r="AU657" s="212" t="s">
        <v>91</v>
      </c>
      <c r="AV657" s="14" t="s">
        <v>91</v>
      </c>
      <c r="AW657" s="14" t="s">
        <v>33</v>
      </c>
      <c r="AX657" s="14" t="s">
        <v>80</v>
      </c>
      <c r="AY657" s="212" t="s">
        <v>205</v>
      </c>
    </row>
    <row r="658" s="14" customFormat="1">
      <c r="A658" s="14"/>
      <c r="B658" s="211"/>
      <c r="C658" s="14"/>
      <c r="D658" s="204" t="s">
        <v>213</v>
      </c>
      <c r="E658" s="212" t="s">
        <v>1</v>
      </c>
      <c r="F658" s="213" t="s">
        <v>819</v>
      </c>
      <c r="G658" s="14"/>
      <c r="H658" s="214">
        <v>7.5599999999999996</v>
      </c>
      <c r="I658" s="215"/>
      <c r="J658" s="14"/>
      <c r="K658" s="14"/>
      <c r="L658" s="211"/>
      <c r="M658" s="216"/>
      <c r="N658" s="217"/>
      <c r="O658" s="217"/>
      <c r="P658" s="217"/>
      <c r="Q658" s="217"/>
      <c r="R658" s="217"/>
      <c r="S658" s="217"/>
      <c r="T658" s="218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12" t="s">
        <v>213</v>
      </c>
      <c r="AU658" s="212" t="s">
        <v>91</v>
      </c>
      <c r="AV658" s="14" t="s">
        <v>91</v>
      </c>
      <c r="AW658" s="14" t="s">
        <v>33</v>
      </c>
      <c r="AX658" s="14" t="s">
        <v>80</v>
      </c>
      <c r="AY658" s="212" t="s">
        <v>205</v>
      </c>
    </row>
    <row r="659" s="14" customFormat="1">
      <c r="A659" s="14"/>
      <c r="B659" s="211"/>
      <c r="C659" s="14"/>
      <c r="D659" s="204" t="s">
        <v>213</v>
      </c>
      <c r="E659" s="212" t="s">
        <v>1</v>
      </c>
      <c r="F659" s="213" t="s">
        <v>820</v>
      </c>
      <c r="G659" s="14"/>
      <c r="H659" s="214">
        <v>23.739999999999998</v>
      </c>
      <c r="I659" s="215"/>
      <c r="J659" s="14"/>
      <c r="K659" s="14"/>
      <c r="L659" s="211"/>
      <c r="M659" s="216"/>
      <c r="N659" s="217"/>
      <c r="O659" s="217"/>
      <c r="P659" s="217"/>
      <c r="Q659" s="217"/>
      <c r="R659" s="217"/>
      <c r="S659" s="217"/>
      <c r="T659" s="218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12" t="s">
        <v>213</v>
      </c>
      <c r="AU659" s="212" t="s">
        <v>91</v>
      </c>
      <c r="AV659" s="14" t="s">
        <v>91</v>
      </c>
      <c r="AW659" s="14" t="s">
        <v>33</v>
      </c>
      <c r="AX659" s="14" t="s">
        <v>80</v>
      </c>
      <c r="AY659" s="212" t="s">
        <v>205</v>
      </c>
    </row>
    <row r="660" s="14" customFormat="1">
      <c r="A660" s="14"/>
      <c r="B660" s="211"/>
      <c r="C660" s="14"/>
      <c r="D660" s="204" t="s">
        <v>213</v>
      </c>
      <c r="E660" s="212" t="s">
        <v>1</v>
      </c>
      <c r="F660" s="213" t="s">
        <v>821</v>
      </c>
      <c r="G660" s="14"/>
      <c r="H660" s="214">
        <v>8.0299999999999994</v>
      </c>
      <c r="I660" s="215"/>
      <c r="J660" s="14"/>
      <c r="K660" s="14"/>
      <c r="L660" s="211"/>
      <c r="M660" s="216"/>
      <c r="N660" s="217"/>
      <c r="O660" s="217"/>
      <c r="P660" s="217"/>
      <c r="Q660" s="217"/>
      <c r="R660" s="217"/>
      <c r="S660" s="217"/>
      <c r="T660" s="21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12" t="s">
        <v>213</v>
      </c>
      <c r="AU660" s="212" t="s">
        <v>91</v>
      </c>
      <c r="AV660" s="14" t="s">
        <v>91</v>
      </c>
      <c r="AW660" s="14" t="s">
        <v>33</v>
      </c>
      <c r="AX660" s="14" t="s">
        <v>80</v>
      </c>
      <c r="AY660" s="212" t="s">
        <v>205</v>
      </c>
    </row>
    <row r="661" s="13" customFormat="1">
      <c r="A661" s="13"/>
      <c r="B661" s="203"/>
      <c r="C661" s="13"/>
      <c r="D661" s="204" t="s">
        <v>213</v>
      </c>
      <c r="E661" s="205" t="s">
        <v>1</v>
      </c>
      <c r="F661" s="206" t="s">
        <v>342</v>
      </c>
      <c r="G661" s="13"/>
      <c r="H661" s="205" t="s">
        <v>1</v>
      </c>
      <c r="I661" s="207"/>
      <c r="J661" s="13"/>
      <c r="K661" s="13"/>
      <c r="L661" s="203"/>
      <c r="M661" s="208"/>
      <c r="N661" s="209"/>
      <c r="O661" s="209"/>
      <c r="P661" s="209"/>
      <c r="Q661" s="209"/>
      <c r="R661" s="209"/>
      <c r="S661" s="209"/>
      <c r="T661" s="210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05" t="s">
        <v>213</v>
      </c>
      <c r="AU661" s="205" t="s">
        <v>91</v>
      </c>
      <c r="AV661" s="13" t="s">
        <v>87</v>
      </c>
      <c r="AW661" s="13" t="s">
        <v>33</v>
      </c>
      <c r="AX661" s="13" t="s">
        <v>80</v>
      </c>
      <c r="AY661" s="205" t="s">
        <v>205</v>
      </c>
    </row>
    <row r="662" s="14" customFormat="1">
      <c r="A662" s="14"/>
      <c r="B662" s="211"/>
      <c r="C662" s="14"/>
      <c r="D662" s="204" t="s">
        <v>213</v>
      </c>
      <c r="E662" s="212" t="s">
        <v>1</v>
      </c>
      <c r="F662" s="213" t="s">
        <v>822</v>
      </c>
      <c r="G662" s="14"/>
      <c r="H662" s="214">
        <v>11.140000000000001</v>
      </c>
      <c r="I662" s="215"/>
      <c r="J662" s="14"/>
      <c r="K662" s="14"/>
      <c r="L662" s="211"/>
      <c r="M662" s="216"/>
      <c r="N662" s="217"/>
      <c r="O662" s="217"/>
      <c r="P662" s="217"/>
      <c r="Q662" s="217"/>
      <c r="R662" s="217"/>
      <c r="S662" s="217"/>
      <c r="T662" s="21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12" t="s">
        <v>213</v>
      </c>
      <c r="AU662" s="212" t="s">
        <v>91</v>
      </c>
      <c r="AV662" s="14" t="s">
        <v>91</v>
      </c>
      <c r="AW662" s="14" t="s">
        <v>33</v>
      </c>
      <c r="AX662" s="14" t="s">
        <v>80</v>
      </c>
      <c r="AY662" s="212" t="s">
        <v>205</v>
      </c>
    </row>
    <row r="663" s="14" customFormat="1">
      <c r="A663" s="14"/>
      <c r="B663" s="211"/>
      <c r="C663" s="14"/>
      <c r="D663" s="204" t="s">
        <v>213</v>
      </c>
      <c r="E663" s="212" t="s">
        <v>1</v>
      </c>
      <c r="F663" s="213" t="s">
        <v>823</v>
      </c>
      <c r="G663" s="14"/>
      <c r="H663" s="214">
        <v>5.2560000000000002</v>
      </c>
      <c r="I663" s="215"/>
      <c r="J663" s="14"/>
      <c r="K663" s="14"/>
      <c r="L663" s="211"/>
      <c r="M663" s="216"/>
      <c r="N663" s="217"/>
      <c r="O663" s="217"/>
      <c r="P663" s="217"/>
      <c r="Q663" s="217"/>
      <c r="R663" s="217"/>
      <c r="S663" s="217"/>
      <c r="T663" s="218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12" t="s">
        <v>213</v>
      </c>
      <c r="AU663" s="212" t="s">
        <v>91</v>
      </c>
      <c r="AV663" s="14" t="s">
        <v>91</v>
      </c>
      <c r="AW663" s="14" t="s">
        <v>33</v>
      </c>
      <c r="AX663" s="14" t="s">
        <v>80</v>
      </c>
      <c r="AY663" s="212" t="s">
        <v>205</v>
      </c>
    </row>
    <row r="664" s="14" customFormat="1">
      <c r="A664" s="14"/>
      <c r="B664" s="211"/>
      <c r="C664" s="14"/>
      <c r="D664" s="204" t="s">
        <v>213</v>
      </c>
      <c r="E664" s="212" t="s">
        <v>1</v>
      </c>
      <c r="F664" s="213" t="s">
        <v>824</v>
      </c>
      <c r="G664" s="14"/>
      <c r="H664" s="214">
        <v>15.25</v>
      </c>
      <c r="I664" s="215"/>
      <c r="J664" s="14"/>
      <c r="K664" s="14"/>
      <c r="L664" s="211"/>
      <c r="M664" s="216"/>
      <c r="N664" s="217"/>
      <c r="O664" s="217"/>
      <c r="P664" s="217"/>
      <c r="Q664" s="217"/>
      <c r="R664" s="217"/>
      <c r="S664" s="217"/>
      <c r="T664" s="218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12" t="s">
        <v>213</v>
      </c>
      <c r="AU664" s="212" t="s">
        <v>91</v>
      </c>
      <c r="AV664" s="14" t="s">
        <v>91</v>
      </c>
      <c r="AW664" s="14" t="s">
        <v>33</v>
      </c>
      <c r="AX664" s="14" t="s">
        <v>80</v>
      </c>
      <c r="AY664" s="212" t="s">
        <v>205</v>
      </c>
    </row>
    <row r="665" s="14" customFormat="1">
      <c r="A665" s="14"/>
      <c r="B665" s="211"/>
      <c r="C665" s="14"/>
      <c r="D665" s="204" t="s">
        <v>213</v>
      </c>
      <c r="E665" s="212" t="s">
        <v>1</v>
      </c>
      <c r="F665" s="213" t="s">
        <v>825</v>
      </c>
      <c r="G665" s="14"/>
      <c r="H665" s="214">
        <v>51.880000000000003</v>
      </c>
      <c r="I665" s="215"/>
      <c r="J665" s="14"/>
      <c r="K665" s="14"/>
      <c r="L665" s="211"/>
      <c r="M665" s="216"/>
      <c r="N665" s="217"/>
      <c r="O665" s="217"/>
      <c r="P665" s="217"/>
      <c r="Q665" s="217"/>
      <c r="R665" s="217"/>
      <c r="S665" s="217"/>
      <c r="T665" s="218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12" t="s">
        <v>213</v>
      </c>
      <c r="AU665" s="212" t="s">
        <v>91</v>
      </c>
      <c r="AV665" s="14" t="s">
        <v>91</v>
      </c>
      <c r="AW665" s="14" t="s">
        <v>33</v>
      </c>
      <c r="AX665" s="14" t="s">
        <v>80</v>
      </c>
      <c r="AY665" s="212" t="s">
        <v>205</v>
      </c>
    </row>
    <row r="666" s="14" customFormat="1">
      <c r="A666" s="14"/>
      <c r="B666" s="211"/>
      <c r="C666" s="14"/>
      <c r="D666" s="204" t="s">
        <v>213</v>
      </c>
      <c r="E666" s="212" t="s">
        <v>1</v>
      </c>
      <c r="F666" s="213" t="s">
        <v>826</v>
      </c>
      <c r="G666" s="14"/>
      <c r="H666" s="214">
        <v>3.2999999999999998</v>
      </c>
      <c r="I666" s="215"/>
      <c r="J666" s="14"/>
      <c r="K666" s="14"/>
      <c r="L666" s="211"/>
      <c r="M666" s="216"/>
      <c r="N666" s="217"/>
      <c r="O666" s="217"/>
      <c r="P666" s="217"/>
      <c r="Q666" s="217"/>
      <c r="R666" s="217"/>
      <c r="S666" s="217"/>
      <c r="T666" s="21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12" t="s">
        <v>213</v>
      </c>
      <c r="AU666" s="212" t="s">
        <v>91</v>
      </c>
      <c r="AV666" s="14" t="s">
        <v>91</v>
      </c>
      <c r="AW666" s="14" t="s">
        <v>33</v>
      </c>
      <c r="AX666" s="14" t="s">
        <v>80</v>
      </c>
      <c r="AY666" s="212" t="s">
        <v>205</v>
      </c>
    </row>
    <row r="667" s="14" customFormat="1">
      <c r="A667" s="14"/>
      <c r="B667" s="211"/>
      <c r="C667" s="14"/>
      <c r="D667" s="204" t="s">
        <v>213</v>
      </c>
      <c r="E667" s="212" t="s">
        <v>1</v>
      </c>
      <c r="F667" s="213" t="s">
        <v>827</v>
      </c>
      <c r="G667" s="14"/>
      <c r="H667" s="214">
        <v>8.7300000000000004</v>
      </c>
      <c r="I667" s="215"/>
      <c r="J667" s="14"/>
      <c r="K667" s="14"/>
      <c r="L667" s="211"/>
      <c r="M667" s="216"/>
      <c r="N667" s="217"/>
      <c r="O667" s="217"/>
      <c r="P667" s="217"/>
      <c r="Q667" s="217"/>
      <c r="R667" s="217"/>
      <c r="S667" s="217"/>
      <c r="T667" s="218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12" t="s">
        <v>213</v>
      </c>
      <c r="AU667" s="212" t="s">
        <v>91</v>
      </c>
      <c r="AV667" s="14" t="s">
        <v>91</v>
      </c>
      <c r="AW667" s="14" t="s">
        <v>33</v>
      </c>
      <c r="AX667" s="14" t="s">
        <v>80</v>
      </c>
      <c r="AY667" s="212" t="s">
        <v>205</v>
      </c>
    </row>
    <row r="668" s="14" customFormat="1">
      <c r="A668" s="14"/>
      <c r="B668" s="211"/>
      <c r="C668" s="14"/>
      <c r="D668" s="204" t="s">
        <v>213</v>
      </c>
      <c r="E668" s="212" t="s">
        <v>1</v>
      </c>
      <c r="F668" s="213" t="s">
        <v>828</v>
      </c>
      <c r="G668" s="14"/>
      <c r="H668" s="214">
        <v>23.739999999999998</v>
      </c>
      <c r="I668" s="215"/>
      <c r="J668" s="14"/>
      <c r="K668" s="14"/>
      <c r="L668" s="211"/>
      <c r="M668" s="216"/>
      <c r="N668" s="217"/>
      <c r="O668" s="217"/>
      <c r="P668" s="217"/>
      <c r="Q668" s="217"/>
      <c r="R668" s="217"/>
      <c r="S668" s="217"/>
      <c r="T668" s="218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12" t="s">
        <v>213</v>
      </c>
      <c r="AU668" s="212" t="s">
        <v>91</v>
      </c>
      <c r="AV668" s="14" t="s">
        <v>91</v>
      </c>
      <c r="AW668" s="14" t="s">
        <v>33</v>
      </c>
      <c r="AX668" s="14" t="s">
        <v>80</v>
      </c>
      <c r="AY668" s="212" t="s">
        <v>205</v>
      </c>
    </row>
    <row r="669" s="14" customFormat="1">
      <c r="A669" s="14"/>
      <c r="B669" s="211"/>
      <c r="C669" s="14"/>
      <c r="D669" s="204" t="s">
        <v>213</v>
      </c>
      <c r="E669" s="212" t="s">
        <v>1</v>
      </c>
      <c r="F669" s="213" t="s">
        <v>829</v>
      </c>
      <c r="G669" s="14"/>
      <c r="H669" s="214">
        <v>8.0600000000000005</v>
      </c>
      <c r="I669" s="215"/>
      <c r="J669" s="14"/>
      <c r="K669" s="14"/>
      <c r="L669" s="211"/>
      <c r="M669" s="216"/>
      <c r="N669" s="217"/>
      <c r="O669" s="217"/>
      <c r="P669" s="217"/>
      <c r="Q669" s="217"/>
      <c r="R669" s="217"/>
      <c r="S669" s="217"/>
      <c r="T669" s="218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12" t="s">
        <v>213</v>
      </c>
      <c r="AU669" s="212" t="s">
        <v>91</v>
      </c>
      <c r="AV669" s="14" t="s">
        <v>91</v>
      </c>
      <c r="AW669" s="14" t="s">
        <v>33</v>
      </c>
      <c r="AX669" s="14" t="s">
        <v>80</v>
      </c>
      <c r="AY669" s="212" t="s">
        <v>205</v>
      </c>
    </row>
    <row r="670" s="14" customFormat="1">
      <c r="A670" s="14"/>
      <c r="B670" s="211"/>
      <c r="C670" s="14"/>
      <c r="D670" s="204" t="s">
        <v>213</v>
      </c>
      <c r="E670" s="212" t="s">
        <v>1</v>
      </c>
      <c r="F670" s="213" t="s">
        <v>830</v>
      </c>
      <c r="G670" s="14"/>
      <c r="H670" s="214">
        <v>15.720000000000001</v>
      </c>
      <c r="I670" s="215"/>
      <c r="J670" s="14"/>
      <c r="K670" s="14"/>
      <c r="L670" s="211"/>
      <c r="M670" s="216"/>
      <c r="N670" s="217"/>
      <c r="O670" s="217"/>
      <c r="P670" s="217"/>
      <c r="Q670" s="217"/>
      <c r="R670" s="217"/>
      <c r="S670" s="217"/>
      <c r="T670" s="218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12" t="s">
        <v>213</v>
      </c>
      <c r="AU670" s="212" t="s">
        <v>91</v>
      </c>
      <c r="AV670" s="14" t="s">
        <v>91</v>
      </c>
      <c r="AW670" s="14" t="s">
        <v>33</v>
      </c>
      <c r="AX670" s="14" t="s">
        <v>80</v>
      </c>
      <c r="AY670" s="212" t="s">
        <v>205</v>
      </c>
    </row>
    <row r="671" s="14" customFormat="1">
      <c r="A671" s="14"/>
      <c r="B671" s="211"/>
      <c r="C671" s="14"/>
      <c r="D671" s="204" t="s">
        <v>213</v>
      </c>
      <c r="E671" s="212" t="s">
        <v>1</v>
      </c>
      <c r="F671" s="213" t="s">
        <v>831</v>
      </c>
      <c r="G671" s="14"/>
      <c r="H671" s="214">
        <v>6.9000000000000004</v>
      </c>
      <c r="I671" s="215"/>
      <c r="J671" s="14"/>
      <c r="K671" s="14"/>
      <c r="L671" s="211"/>
      <c r="M671" s="216"/>
      <c r="N671" s="217"/>
      <c r="O671" s="217"/>
      <c r="P671" s="217"/>
      <c r="Q671" s="217"/>
      <c r="R671" s="217"/>
      <c r="S671" s="217"/>
      <c r="T671" s="21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12" t="s">
        <v>213</v>
      </c>
      <c r="AU671" s="212" t="s">
        <v>91</v>
      </c>
      <c r="AV671" s="14" t="s">
        <v>91</v>
      </c>
      <c r="AW671" s="14" t="s">
        <v>33</v>
      </c>
      <c r="AX671" s="14" t="s">
        <v>80</v>
      </c>
      <c r="AY671" s="212" t="s">
        <v>205</v>
      </c>
    </row>
    <row r="672" s="14" customFormat="1">
      <c r="A672" s="14"/>
      <c r="B672" s="211"/>
      <c r="C672" s="14"/>
      <c r="D672" s="204" t="s">
        <v>213</v>
      </c>
      <c r="E672" s="212" t="s">
        <v>1</v>
      </c>
      <c r="F672" s="213" t="s">
        <v>832</v>
      </c>
      <c r="G672" s="14"/>
      <c r="H672" s="214">
        <v>6.46</v>
      </c>
      <c r="I672" s="215"/>
      <c r="J672" s="14"/>
      <c r="K672" s="14"/>
      <c r="L672" s="211"/>
      <c r="M672" s="216"/>
      <c r="N672" s="217"/>
      <c r="O672" s="217"/>
      <c r="P672" s="217"/>
      <c r="Q672" s="217"/>
      <c r="R672" s="217"/>
      <c r="S672" s="217"/>
      <c r="T672" s="21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12" t="s">
        <v>213</v>
      </c>
      <c r="AU672" s="212" t="s">
        <v>91</v>
      </c>
      <c r="AV672" s="14" t="s">
        <v>91</v>
      </c>
      <c r="AW672" s="14" t="s">
        <v>33</v>
      </c>
      <c r="AX672" s="14" t="s">
        <v>80</v>
      </c>
      <c r="AY672" s="212" t="s">
        <v>205</v>
      </c>
    </row>
    <row r="673" s="14" customFormat="1">
      <c r="A673" s="14"/>
      <c r="B673" s="211"/>
      <c r="C673" s="14"/>
      <c r="D673" s="204" t="s">
        <v>213</v>
      </c>
      <c r="E673" s="212" t="s">
        <v>1</v>
      </c>
      <c r="F673" s="213" t="s">
        <v>833</v>
      </c>
      <c r="G673" s="14"/>
      <c r="H673" s="214">
        <v>15.359999999999999</v>
      </c>
      <c r="I673" s="215"/>
      <c r="J673" s="14"/>
      <c r="K673" s="14"/>
      <c r="L673" s="211"/>
      <c r="M673" s="216"/>
      <c r="N673" s="217"/>
      <c r="O673" s="217"/>
      <c r="P673" s="217"/>
      <c r="Q673" s="217"/>
      <c r="R673" s="217"/>
      <c r="S673" s="217"/>
      <c r="T673" s="218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12" t="s">
        <v>213</v>
      </c>
      <c r="AU673" s="212" t="s">
        <v>91</v>
      </c>
      <c r="AV673" s="14" t="s">
        <v>91</v>
      </c>
      <c r="AW673" s="14" t="s">
        <v>33</v>
      </c>
      <c r="AX673" s="14" t="s">
        <v>80</v>
      </c>
      <c r="AY673" s="212" t="s">
        <v>205</v>
      </c>
    </row>
    <row r="674" s="14" customFormat="1">
      <c r="A674" s="14"/>
      <c r="B674" s="211"/>
      <c r="C674" s="14"/>
      <c r="D674" s="204" t="s">
        <v>213</v>
      </c>
      <c r="E674" s="212" t="s">
        <v>1</v>
      </c>
      <c r="F674" s="213" t="s">
        <v>834</v>
      </c>
      <c r="G674" s="14"/>
      <c r="H674" s="214">
        <v>7.5599999999999996</v>
      </c>
      <c r="I674" s="215"/>
      <c r="J674" s="14"/>
      <c r="K674" s="14"/>
      <c r="L674" s="211"/>
      <c r="M674" s="216"/>
      <c r="N674" s="217"/>
      <c r="O674" s="217"/>
      <c r="P674" s="217"/>
      <c r="Q674" s="217"/>
      <c r="R674" s="217"/>
      <c r="S674" s="217"/>
      <c r="T674" s="218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12" t="s">
        <v>213</v>
      </c>
      <c r="AU674" s="212" t="s">
        <v>91</v>
      </c>
      <c r="AV674" s="14" t="s">
        <v>91</v>
      </c>
      <c r="AW674" s="14" t="s">
        <v>33</v>
      </c>
      <c r="AX674" s="14" t="s">
        <v>80</v>
      </c>
      <c r="AY674" s="212" t="s">
        <v>205</v>
      </c>
    </row>
    <row r="675" s="14" customFormat="1">
      <c r="A675" s="14"/>
      <c r="B675" s="211"/>
      <c r="C675" s="14"/>
      <c r="D675" s="204" t="s">
        <v>213</v>
      </c>
      <c r="E675" s="212" t="s">
        <v>1</v>
      </c>
      <c r="F675" s="213" t="s">
        <v>835</v>
      </c>
      <c r="G675" s="14"/>
      <c r="H675" s="214">
        <v>23.739999999999998</v>
      </c>
      <c r="I675" s="215"/>
      <c r="J675" s="14"/>
      <c r="K675" s="14"/>
      <c r="L675" s="211"/>
      <c r="M675" s="216"/>
      <c r="N675" s="217"/>
      <c r="O675" s="217"/>
      <c r="P675" s="217"/>
      <c r="Q675" s="217"/>
      <c r="R675" s="217"/>
      <c r="S675" s="217"/>
      <c r="T675" s="218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12" t="s">
        <v>213</v>
      </c>
      <c r="AU675" s="212" t="s">
        <v>91</v>
      </c>
      <c r="AV675" s="14" t="s">
        <v>91</v>
      </c>
      <c r="AW675" s="14" t="s">
        <v>33</v>
      </c>
      <c r="AX675" s="14" t="s">
        <v>80</v>
      </c>
      <c r="AY675" s="212" t="s">
        <v>205</v>
      </c>
    </row>
    <row r="676" s="14" customFormat="1">
      <c r="A676" s="14"/>
      <c r="B676" s="211"/>
      <c r="C676" s="14"/>
      <c r="D676" s="204" t="s">
        <v>213</v>
      </c>
      <c r="E676" s="212" t="s">
        <v>1</v>
      </c>
      <c r="F676" s="213" t="s">
        <v>836</v>
      </c>
      <c r="G676" s="14"/>
      <c r="H676" s="214">
        <v>8.0299999999999994</v>
      </c>
      <c r="I676" s="215"/>
      <c r="J676" s="14"/>
      <c r="K676" s="14"/>
      <c r="L676" s="211"/>
      <c r="M676" s="216"/>
      <c r="N676" s="217"/>
      <c r="O676" s="217"/>
      <c r="P676" s="217"/>
      <c r="Q676" s="217"/>
      <c r="R676" s="217"/>
      <c r="S676" s="217"/>
      <c r="T676" s="21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12" t="s">
        <v>213</v>
      </c>
      <c r="AU676" s="212" t="s">
        <v>91</v>
      </c>
      <c r="AV676" s="14" t="s">
        <v>91</v>
      </c>
      <c r="AW676" s="14" t="s">
        <v>33</v>
      </c>
      <c r="AX676" s="14" t="s">
        <v>80</v>
      </c>
      <c r="AY676" s="212" t="s">
        <v>205</v>
      </c>
    </row>
    <row r="677" s="15" customFormat="1">
      <c r="A677" s="15"/>
      <c r="B677" s="219"/>
      <c r="C677" s="15"/>
      <c r="D677" s="204" t="s">
        <v>213</v>
      </c>
      <c r="E677" s="220" t="s">
        <v>1</v>
      </c>
      <c r="F677" s="221" t="s">
        <v>216</v>
      </c>
      <c r="G677" s="15"/>
      <c r="H677" s="222">
        <v>533.84199999999998</v>
      </c>
      <c r="I677" s="223"/>
      <c r="J677" s="15"/>
      <c r="K677" s="15"/>
      <c r="L677" s="219"/>
      <c r="M677" s="224"/>
      <c r="N677" s="225"/>
      <c r="O677" s="225"/>
      <c r="P677" s="225"/>
      <c r="Q677" s="225"/>
      <c r="R677" s="225"/>
      <c r="S677" s="225"/>
      <c r="T677" s="226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20" t="s">
        <v>213</v>
      </c>
      <c r="AU677" s="220" t="s">
        <v>91</v>
      </c>
      <c r="AV677" s="15" t="s">
        <v>211</v>
      </c>
      <c r="AW677" s="15" t="s">
        <v>33</v>
      </c>
      <c r="AX677" s="15" t="s">
        <v>87</v>
      </c>
      <c r="AY677" s="220" t="s">
        <v>205</v>
      </c>
    </row>
    <row r="678" s="2" customFormat="1" ht="16.5" customHeight="1">
      <c r="A678" s="38"/>
      <c r="B678" s="188"/>
      <c r="C678" s="227" t="s">
        <v>837</v>
      </c>
      <c r="D678" s="227" t="s">
        <v>276</v>
      </c>
      <c r="E678" s="228" t="s">
        <v>838</v>
      </c>
      <c r="F678" s="229" t="s">
        <v>839</v>
      </c>
      <c r="G678" s="230" t="s">
        <v>265</v>
      </c>
      <c r="H678" s="231">
        <v>613.91800000000001</v>
      </c>
      <c r="I678" s="232"/>
      <c r="J678" s="231">
        <f>ROUND(I678*H678,3)</f>
        <v>0</v>
      </c>
      <c r="K678" s="233"/>
      <c r="L678" s="234"/>
      <c r="M678" s="235" t="s">
        <v>1</v>
      </c>
      <c r="N678" s="236" t="s">
        <v>46</v>
      </c>
      <c r="O678" s="82"/>
      <c r="P678" s="198">
        <f>O678*H678</f>
        <v>0</v>
      </c>
      <c r="Q678" s="198">
        <v>0.00010000000000000001</v>
      </c>
      <c r="R678" s="198">
        <f>Q678*H678</f>
        <v>0.061391800000000003</v>
      </c>
      <c r="S678" s="198">
        <v>0</v>
      </c>
      <c r="T678" s="199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200" t="s">
        <v>254</v>
      </c>
      <c r="AT678" s="200" t="s">
        <v>276</v>
      </c>
      <c r="AU678" s="200" t="s">
        <v>91</v>
      </c>
      <c r="AY678" s="19" t="s">
        <v>205</v>
      </c>
      <c r="BE678" s="201">
        <f>IF(N678="základná",J678,0)</f>
        <v>0</v>
      </c>
      <c r="BF678" s="201">
        <f>IF(N678="znížená",J678,0)</f>
        <v>0</v>
      </c>
      <c r="BG678" s="201">
        <f>IF(N678="zákl. prenesená",J678,0)</f>
        <v>0</v>
      </c>
      <c r="BH678" s="201">
        <f>IF(N678="zníž. prenesená",J678,0)</f>
        <v>0</v>
      </c>
      <c r="BI678" s="201">
        <f>IF(N678="nulová",J678,0)</f>
        <v>0</v>
      </c>
      <c r="BJ678" s="19" t="s">
        <v>91</v>
      </c>
      <c r="BK678" s="202">
        <f>ROUND(I678*H678,3)</f>
        <v>0</v>
      </c>
      <c r="BL678" s="19" t="s">
        <v>211</v>
      </c>
      <c r="BM678" s="200" t="s">
        <v>840</v>
      </c>
    </row>
    <row r="679" s="2" customFormat="1" ht="16.5" customHeight="1">
      <c r="A679" s="38"/>
      <c r="B679" s="188"/>
      <c r="C679" s="189" t="s">
        <v>841</v>
      </c>
      <c r="D679" s="189" t="s">
        <v>207</v>
      </c>
      <c r="E679" s="190" t="s">
        <v>842</v>
      </c>
      <c r="F679" s="191" t="s">
        <v>843</v>
      </c>
      <c r="G679" s="192" t="s">
        <v>284</v>
      </c>
      <c r="H679" s="193">
        <v>440.05000000000001</v>
      </c>
      <c r="I679" s="194"/>
      <c r="J679" s="193">
        <f>ROUND(I679*H679,3)</f>
        <v>0</v>
      </c>
      <c r="K679" s="195"/>
      <c r="L679" s="39"/>
      <c r="M679" s="196" t="s">
        <v>1</v>
      </c>
      <c r="N679" s="197" t="s">
        <v>46</v>
      </c>
      <c r="O679" s="82"/>
      <c r="P679" s="198">
        <f>O679*H679</f>
        <v>0</v>
      </c>
      <c r="Q679" s="198">
        <v>0</v>
      </c>
      <c r="R679" s="198">
        <f>Q679*H679</f>
        <v>0</v>
      </c>
      <c r="S679" s="198">
        <v>0</v>
      </c>
      <c r="T679" s="199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00" t="s">
        <v>211</v>
      </c>
      <c r="AT679" s="200" t="s">
        <v>207</v>
      </c>
      <c r="AU679" s="200" t="s">
        <v>91</v>
      </c>
      <c r="AY679" s="19" t="s">
        <v>205</v>
      </c>
      <c r="BE679" s="201">
        <f>IF(N679="základná",J679,0)</f>
        <v>0</v>
      </c>
      <c r="BF679" s="201">
        <f>IF(N679="znížená",J679,0)</f>
        <v>0</v>
      </c>
      <c r="BG679" s="201">
        <f>IF(N679="zákl. prenesená",J679,0)</f>
        <v>0</v>
      </c>
      <c r="BH679" s="201">
        <f>IF(N679="zníž. prenesená",J679,0)</f>
        <v>0</v>
      </c>
      <c r="BI679" s="201">
        <f>IF(N679="nulová",J679,0)</f>
        <v>0</v>
      </c>
      <c r="BJ679" s="19" t="s">
        <v>91</v>
      </c>
      <c r="BK679" s="202">
        <f>ROUND(I679*H679,3)</f>
        <v>0</v>
      </c>
      <c r="BL679" s="19" t="s">
        <v>211</v>
      </c>
      <c r="BM679" s="200" t="s">
        <v>844</v>
      </c>
    </row>
    <row r="680" s="13" customFormat="1">
      <c r="A680" s="13"/>
      <c r="B680" s="203"/>
      <c r="C680" s="13"/>
      <c r="D680" s="204" t="s">
        <v>213</v>
      </c>
      <c r="E680" s="205" t="s">
        <v>1</v>
      </c>
      <c r="F680" s="206" t="s">
        <v>845</v>
      </c>
      <c r="G680" s="13"/>
      <c r="H680" s="205" t="s">
        <v>1</v>
      </c>
      <c r="I680" s="207"/>
      <c r="J680" s="13"/>
      <c r="K680" s="13"/>
      <c r="L680" s="203"/>
      <c r="M680" s="208"/>
      <c r="N680" s="209"/>
      <c r="O680" s="209"/>
      <c r="P680" s="209"/>
      <c r="Q680" s="209"/>
      <c r="R680" s="209"/>
      <c r="S680" s="209"/>
      <c r="T680" s="210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05" t="s">
        <v>213</v>
      </c>
      <c r="AU680" s="205" t="s">
        <v>91</v>
      </c>
      <c r="AV680" s="13" t="s">
        <v>87</v>
      </c>
      <c r="AW680" s="13" t="s">
        <v>33</v>
      </c>
      <c r="AX680" s="13" t="s">
        <v>80</v>
      </c>
      <c r="AY680" s="205" t="s">
        <v>205</v>
      </c>
    </row>
    <row r="681" s="13" customFormat="1">
      <c r="A681" s="13"/>
      <c r="B681" s="203"/>
      <c r="C681" s="13"/>
      <c r="D681" s="204" t="s">
        <v>213</v>
      </c>
      <c r="E681" s="205" t="s">
        <v>1</v>
      </c>
      <c r="F681" s="206" t="s">
        <v>337</v>
      </c>
      <c r="G681" s="13"/>
      <c r="H681" s="205" t="s">
        <v>1</v>
      </c>
      <c r="I681" s="207"/>
      <c r="J681" s="13"/>
      <c r="K681" s="13"/>
      <c r="L681" s="203"/>
      <c r="M681" s="208"/>
      <c r="N681" s="209"/>
      <c r="O681" s="209"/>
      <c r="P681" s="209"/>
      <c r="Q681" s="209"/>
      <c r="R681" s="209"/>
      <c r="S681" s="209"/>
      <c r="T681" s="210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05" t="s">
        <v>213</v>
      </c>
      <c r="AU681" s="205" t="s">
        <v>91</v>
      </c>
      <c r="AV681" s="13" t="s">
        <v>87</v>
      </c>
      <c r="AW681" s="13" t="s">
        <v>33</v>
      </c>
      <c r="AX681" s="13" t="s">
        <v>80</v>
      </c>
      <c r="AY681" s="205" t="s">
        <v>205</v>
      </c>
    </row>
    <row r="682" s="14" customFormat="1">
      <c r="A682" s="14"/>
      <c r="B682" s="211"/>
      <c r="C682" s="14"/>
      <c r="D682" s="204" t="s">
        <v>213</v>
      </c>
      <c r="E682" s="212" t="s">
        <v>1</v>
      </c>
      <c r="F682" s="213" t="s">
        <v>846</v>
      </c>
      <c r="G682" s="14"/>
      <c r="H682" s="214">
        <v>13.26</v>
      </c>
      <c r="I682" s="215"/>
      <c r="J682" s="14"/>
      <c r="K682" s="14"/>
      <c r="L682" s="211"/>
      <c r="M682" s="216"/>
      <c r="N682" s="217"/>
      <c r="O682" s="217"/>
      <c r="P682" s="217"/>
      <c r="Q682" s="217"/>
      <c r="R682" s="217"/>
      <c r="S682" s="217"/>
      <c r="T682" s="218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12" t="s">
        <v>213</v>
      </c>
      <c r="AU682" s="212" t="s">
        <v>91</v>
      </c>
      <c r="AV682" s="14" t="s">
        <v>91</v>
      </c>
      <c r="AW682" s="14" t="s">
        <v>33</v>
      </c>
      <c r="AX682" s="14" t="s">
        <v>80</v>
      </c>
      <c r="AY682" s="212" t="s">
        <v>205</v>
      </c>
    </row>
    <row r="683" s="14" customFormat="1">
      <c r="A683" s="14"/>
      <c r="B683" s="211"/>
      <c r="C683" s="14"/>
      <c r="D683" s="204" t="s">
        <v>213</v>
      </c>
      <c r="E683" s="212" t="s">
        <v>1</v>
      </c>
      <c r="F683" s="213" t="s">
        <v>847</v>
      </c>
      <c r="G683" s="14"/>
      <c r="H683" s="214">
        <v>17.399999999999999</v>
      </c>
      <c r="I683" s="215"/>
      <c r="J683" s="14"/>
      <c r="K683" s="14"/>
      <c r="L683" s="211"/>
      <c r="M683" s="216"/>
      <c r="N683" s="217"/>
      <c r="O683" s="217"/>
      <c r="P683" s="217"/>
      <c r="Q683" s="217"/>
      <c r="R683" s="217"/>
      <c r="S683" s="217"/>
      <c r="T683" s="21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12" t="s">
        <v>213</v>
      </c>
      <c r="AU683" s="212" t="s">
        <v>91</v>
      </c>
      <c r="AV683" s="14" t="s">
        <v>91</v>
      </c>
      <c r="AW683" s="14" t="s">
        <v>33</v>
      </c>
      <c r="AX683" s="14" t="s">
        <v>80</v>
      </c>
      <c r="AY683" s="212" t="s">
        <v>205</v>
      </c>
    </row>
    <row r="684" s="14" customFormat="1">
      <c r="A684" s="14"/>
      <c r="B684" s="211"/>
      <c r="C684" s="14"/>
      <c r="D684" s="204" t="s">
        <v>213</v>
      </c>
      <c r="E684" s="212" t="s">
        <v>1</v>
      </c>
      <c r="F684" s="213" t="s">
        <v>848</v>
      </c>
      <c r="G684" s="14"/>
      <c r="H684" s="214">
        <v>6.6399999999999997</v>
      </c>
      <c r="I684" s="215"/>
      <c r="J684" s="14"/>
      <c r="K684" s="14"/>
      <c r="L684" s="211"/>
      <c r="M684" s="216"/>
      <c r="N684" s="217"/>
      <c r="O684" s="217"/>
      <c r="P684" s="217"/>
      <c r="Q684" s="217"/>
      <c r="R684" s="217"/>
      <c r="S684" s="217"/>
      <c r="T684" s="21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12" t="s">
        <v>213</v>
      </c>
      <c r="AU684" s="212" t="s">
        <v>91</v>
      </c>
      <c r="AV684" s="14" t="s">
        <v>91</v>
      </c>
      <c r="AW684" s="14" t="s">
        <v>33</v>
      </c>
      <c r="AX684" s="14" t="s">
        <v>80</v>
      </c>
      <c r="AY684" s="212" t="s">
        <v>205</v>
      </c>
    </row>
    <row r="685" s="14" customFormat="1">
      <c r="A685" s="14"/>
      <c r="B685" s="211"/>
      <c r="C685" s="14"/>
      <c r="D685" s="204" t="s">
        <v>213</v>
      </c>
      <c r="E685" s="212" t="s">
        <v>1</v>
      </c>
      <c r="F685" s="213" t="s">
        <v>849</v>
      </c>
      <c r="G685" s="14"/>
      <c r="H685" s="214">
        <v>5.7400000000000002</v>
      </c>
      <c r="I685" s="215"/>
      <c r="J685" s="14"/>
      <c r="K685" s="14"/>
      <c r="L685" s="211"/>
      <c r="M685" s="216"/>
      <c r="N685" s="217"/>
      <c r="O685" s="217"/>
      <c r="P685" s="217"/>
      <c r="Q685" s="217"/>
      <c r="R685" s="217"/>
      <c r="S685" s="217"/>
      <c r="T685" s="218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12" t="s">
        <v>213</v>
      </c>
      <c r="AU685" s="212" t="s">
        <v>91</v>
      </c>
      <c r="AV685" s="14" t="s">
        <v>91</v>
      </c>
      <c r="AW685" s="14" t="s">
        <v>33</v>
      </c>
      <c r="AX685" s="14" t="s">
        <v>80</v>
      </c>
      <c r="AY685" s="212" t="s">
        <v>205</v>
      </c>
    </row>
    <row r="686" s="14" customFormat="1">
      <c r="A686" s="14"/>
      <c r="B686" s="211"/>
      <c r="C686" s="14"/>
      <c r="D686" s="204" t="s">
        <v>213</v>
      </c>
      <c r="E686" s="212" t="s">
        <v>1</v>
      </c>
      <c r="F686" s="213" t="s">
        <v>850</v>
      </c>
      <c r="G686" s="14"/>
      <c r="H686" s="214">
        <v>4.9400000000000004</v>
      </c>
      <c r="I686" s="215"/>
      <c r="J686" s="14"/>
      <c r="K686" s="14"/>
      <c r="L686" s="211"/>
      <c r="M686" s="216"/>
      <c r="N686" s="217"/>
      <c r="O686" s="217"/>
      <c r="P686" s="217"/>
      <c r="Q686" s="217"/>
      <c r="R686" s="217"/>
      <c r="S686" s="217"/>
      <c r="T686" s="218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12" t="s">
        <v>213</v>
      </c>
      <c r="AU686" s="212" t="s">
        <v>91</v>
      </c>
      <c r="AV686" s="14" t="s">
        <v>91</v>
      </c>
      <c r="AW686" s="14" t="s">
        <v>33</v>
      </c>
      <c r="AX686" s="14" t="s">
        <v>80</v>
      </c>
      <c r="AY686" s="212" t="s">
        <v>205</v>
      </c>
    </row>
    <row r="687" s="14" customFormat="1">
      <c r="A687" s="14"/>
      <c r="B687" s="211"/>
      <c r="C687" s="14"/>
      <c r="D687" s="204" t="s">
        <v>213</v>
      </c>
      <c r="E687" s="212" t="s">
        <v>1</v>
      </c>
      <c r="F687" s="213" t="s">
        <v>851</v>
      </c>
      <c r="G687" s="14"/>
      <c r="H687" s="214">
        <v>6.4400000000000004</v>
      </c>
      <c r="I687" s="215"/>
      <c r="J687" s="14"/>
      <c r="K687" s="14"/>
      <c r="L687" s="211"/>
      <c r="M687" s="216"/>
      <c r="N687" s="217"/>
      <c r="O687" s="217"/>
      <c r="P687" s="217"/>
      <c r="Q687" s="217"/>
      <c r="R687" s="217"/>
      <c r="S687" s="217"/>
      <c r="T687" s="218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12" t="s">
        <v>213</v>
      </c>
      <c r="AU687" s="212" t="s">
        <v>91</v>
      </c>
      <c r="AV687" s="14" t="s">
        <v>91</v>
      </c>
      <c r="AW687" s="14" t="s">
        <v>33</v>
      </c>
      <c r="AX687" s="14" t="s">
        <v>80</v>
      </c>
      <c r="AY687" s="212" t="s">
        <v>205</v>
      </c>
    </row>
    <row r="688" s="14" customFormat="1">
      <c r="A688" s="14"/>
      <c r="B688" s="211"/>
      <c r="C688" s="14"/>
      <c r="D688" s="204" t="s">
        <v>213</v>
      </c>
      <c r="E688" s="212" t="s">
        <v>1</v>
      </c>
      <c r="F688" s="213" t="s">
        <v>852</v>
      </c>
      <c r="G688" s="14"/>
      <c r="H688" s="214">
        <v>9.4399999999999995</v>
      </c>
      <c r="I688" s="215"/>
      <c r="J688" s="14"/>
      <c r="K688" s="14"/>
      <c r="L688" s="211"/>
      <c r="M688" s="216"/>
      <c r="N688" s="217"/>
      <c r="O688" s="217"/>
      <c r="P688" s="217"/>
      <c r="Q688" s="217"/>
      <c r="R688" s="217"/>
      <c r="S688" s="217"/>
      <c r="T688" s="218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12" t="s">
        <v>213</v>
      </c>
      <c r="AU688" s="212" t="s">
        <v>91</v>
      </c>
      <c r="AV688" s="14" t="s">
        <v>91</v>
      </c>
      <c r="AW688" s="14" t="s">
        <v>33</v>
      </c>
      <c r="AX688" s="14" t="s">
        <v>80</v>
      </c>
      <c r="AY688" s="212" t="s">
        <v>205</v>
      </c>
    </row>
    <row r="689" s="14" customFormat="1">
      <c r="A689" s="14"/>
      <c r="B689" s="211"/>
      <c r="C689" s="14"/>
      <c r="D689" s="204" t="s">
        <v>213</v>
      </c>
      <c r="E689" s="212" t="s">
        <v>1</v>
      </c>
      <c r="F689" s="213" t="s">
        <v>853</v>
      </c>
      <c r="G689" s="14"/>
      <c r="H689" s="214">
        <v>10.310000000000001</v>
      </c>
      <c r="I689" s="215"/>
      <c r="J689" s="14"/>
      <c r="K689" s="14"/>
      <c r="L689" s="211"/>
      <c r="M689" s="216"/>
      <c r="N689" s="217"/>
      <c r="O689" s="217"/>
      <c r="P689" s="217"/>
      <c r="Q689" s="217"/>
      <c r="R689" s="217"/>
      <c r="S689" s="217"/>
      <c r="T689" s="218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12" t="s">
        <v>213</v>
      </c>
      <c r="AU689" s="212" t="s">
        <v>91</v>
      </c>
      <c r="AV689" s="14" t="s">
        <v>91</v>
      </c>
      <c r="AW689" s="14" t="s">
        <v>33</v>
      </c>
      <c r="AX689" s="14" t="s">
        <v>80</v>
      </c>
      <c r="AY689" s="212" t="s">
        <v>205</v>
      </c>
    </row>
    <row r="690" s="14" customFormat="1">
      <c r="A690" s="14"/>
      <c r="B690" s="211"/>
      <c r="C690" s="14"/>
      <c r="D690" s="204" t="s">
        <v>213</v>
      </c>
      <c r="E690" s="212" t="s">
        <v>1</v>
      </c>
      <c r="F690" s="213" t="s">
        <v>854</v>
      </c>
      <c r="G690" s="14"/>
      <c r="H690" s="214">
        <v>13.369999999999999</v>
      </c>
      <c r="I690" s="215"/>
      <c r="J690" s="14"/>
      <c r="K690" s="14"/>
      <c r="L690" s="211"/>
      <c r="M690" s="216"/>
      <c r="N690" s="217"/>
      <c r="O690" s="217"/>
      <c r="P690" s="217"/>
      <c r="Q690" s="217"/>
      <c r="R690" s="217"/>
      <c r="S690" s="217"/>
      <c r="T690" s="21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12" t="s">
        <v>213</v>
      </c>
      <c r="AU690" s="212" t="s">
        <v>91</v>
      </c>
      <c r="AV690" s="14" t="s">
        <v>91</v>
      </c>
      <c r="AW690" s="14" t="s">
        <v>33</v>
      </c>
      <c r="AX690" s="14" t="s">
        <v>80</v>
      </c>
      <c r="AY690" s="212" t="s">
        <v>205</v>
      </c>
    </row>
    <row r="691" s="14" customFormat="1">
      <c r="A691" s="14"/>
      <c r="B691" s="211"/>
      <c r="C691" s="14"/>
      <c r="D691" s="204" t="s">
        <v>213</v>
      </c>
      <c r="E691" s="212" t="s">
        <v>1</v>
      </c>
      <c r="F691" s="213" t="s">
        <v>855</v>
      </c>
      <c r="G691" s="14"/>
      <c r="H691" s="214">
        <v>15.19</v>
      </c>
      <c r="I691" s="215"/>
      <c r="J691" s="14"/>
      <c r="K691" s="14"/>
      <c r="L691" s="211"/>
      <c r="M691" s="216"/>
      <c r="N691" s="217"/>
      <c r="O691" s="217"/>
      <c r="P691" s="217"/>
      <c r="Q691" s="217"/>
      <c r="R691" s="217"/>
      <c r="S691" s="217"/>
      <c r="T691" s="21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12" t="s">
        <v>213</v>
      </c>
      <c r="AU691" s="212" t="s">
        <v>91</v>
      </c>
      <c r="AV691" s="14" t="s">
        <v>91</v>
      </c>
      <c r="AW691" s="14" t="s">
        <v>33</v>
      </c>
      <c r="AX691" s="14" t="s">
        <v>80</v>
      </c>
      <c r="AY691" s="212" t="s">
        <v>205</v>
      </c>
    </row>
    <row r="692" s="13" customFormat="1">
      <c r="A692" s="13"/>
      <c r="B692" s="203"/>
      <c r="C692" s="13"/>
      <c r="D692" s="204" t="s">
        <v>213</v>
      </c>
      <c r="E692" s="205" t="s">
        <v>1</v>
      </c>
      <c r="F692" s="206" t="s">
        <v>339</v>
      </c>
      <c r="G692" s="13"/>
      <c r="H692" s="205" t="s">
        <v>1</v>
      </c>
      <c r="I692" s="207"/>
      <c r="J692" s="13"/>
      <c r="K692" s="13"/>
      <c r="L692" s="203"/>
      <c r="M692" s="208"/>
      <c r="N692" s="209"/>
      <c r="O692" s="209"/>
      <c r="P692" s="209"/>
      <c r="Q692" s="209"/>
      <c r="R692" s="209"/>
      <c r="S692" s="209"/>
      <c r="T692" s="210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05" t="s">
        <v>213</v>
      </c>
      <c r="AU692" s="205" t="s">
        <v>91</v>
      </c>
      <c r="AV692" s="13" t="s">
        <v>87</v>
      </c>
      <c r="AW692" s="13" t="s">
        <v>33</v>
      </c>
      <c r="AX692" s="13" t="s">
        <v>80</v>
      </c>
      <c r="AY692" s="205" t="s">
        <v>205</v>
      </c>
    </row>
    <row r="693" s="14" customFormat="1">
      <c r="A693" s="14"/>
      <c r="B693" s="211"/>
      <c r="C693" s="14"/>
      <c r="D693" s="204" t="s">
        <v>213</v>
      </c>
      <c r="E693" s="212" t="s">
        <v>1</v>
      </c>
      <c r="F693" s="213" t="s">
        <v>856</v>
      </c>
      <c r="G693" s="14"/>
      <c r="H693" s="214">
        <v>6.0199999999999996</v>
      </c>
      <c r="I693" s="215"/>
      <c r="J693" s="14"/>
      <c r="K693" s="14"/>
      <c r="L693" s="211"/>
      <c r="M693" s="216"/>
      <c r="N693" s="217"/>
      <c r="O693" s="217"/>
      <c r="P693" s="217"/>
      <c r="Q693" s="217"/>
      <c r="R693" s="217"/>
      <c r="S693" s="217"/>
      <c r="T693" s="21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12" t="s">
        <v>213</v>
      </c>
      <c r="AU693" s="212" t="s">
        <v>91</v>
      </c>
      <c r="AV693" s="14" t="s">
        <v>91</v>
      </c>
      <c r="AW693" s="14" t="s">
        <v>33</v>
      </c>
      <c r="AX693" s="14" t="s">
        <v>80</v>
      </c>
      <c r="AY693" s="212" t="s">
        <v>205</v>
      </c>
    </row>
    <row r="694" s="14" customFormat="1">
      <c r="A694" s="14"/>
      <c r="B694" s="211"/>
      <c r="C694" s="14"/>
      <c r="D694" s="204" t="s">
        <v>213</v>
      </c>
      <c r="E694" s="212" t="s">
        <v>1</v>
      </c>
      <c r="F694" s="213" t="s">
        <v>857</v>
      </c>
      <c r="G694" s="14"/>
      <c r="H694" s="214">
        <v>5.0599999999999996</v>
      </c>
      <c r="I694" s="215"/>
      <c r="J694" s="14"/>
      <c r="K694" s="14"/>
      <c r="L694" s="211"/>
      <c r="M694" s="216"/>
      <c r="N694" s="217"/>
      <c r="O694" s="217"/>
      <c r="P694" s="217"/>
      <c r="Q694" s="217"/>
      <c r="R694" s="217"/>
      <c r="S694" s="217"/>
      <c r="T694" s="218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12" t="s">
        <v>213</v>
      </c>
      <c r="AU694" s="212" t="s">
        <v>91</v>
      </c>
      <c r="AV694" s="14" t="s">
        <v>91</v>
      </c>
      <c r="AW694" s="14" t="s">
        <v>33</v>
      </c>
      <c r="AX694" s="14" t="s">
        <v>80</v>
      </c>
      <c r="AY694" s="212" t="s">
        <v>205</v>
      </c>
    </row>
    <row r="695" s="14" customFormat="1">
      <c r="A695" s="14"/>
      <c r="B695" s="211"/>
      <c r="C695" s="14"/>
      <c r="D695" s="204" t="s">
        <v>213</v>
      </c>
      <c r="E695" s="212" t="s">
        <v>1</v>
      </c>
      <c r="F695" s="213" t="s">
        <v>858</v>
      </c>
      <c r="G695" s="14"/>
      <c r="H695" s="214">
        <v>10.970000000000001</v>
      </c>
      <c r="I695" s="215"/>
      <c r="J695" s="14"/>
      <c r="K695" s="14"/>
      <c r="L695" s="211"/>
      <c r="M695" s="216"/>
      <c r="N695" s="217"/>
      <c r="O695" s="217"/>
      <c r="P695" s="217"/>
      <c r="Q695" s="217"/>
      <c r="R695" s="217"/>
      <c r="S695" s="217"/>
      <c r="T695" s="218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12" t="s">
        <v>213</v>
      </c>
      <c r="AU695" s="212" t="s">
        <v>91</v>
      </c>
      <c r="AV695" s="14" t="s">
        <v>91</v>
      </c>
      <c r="AW695" s="14" t="s">
        <v>33</v>
      </c>
      <c r="AX695" s="14" t="s">
        <v>80</v>
      </c>
      <c r="AY695" s="212" t="s">
        <v>205</v>
      </c>
    </row>
    <row r="696" s="14" customFormat="1">
      <c r="A696" s="14"/>
      <c r="B696" s="211"/>
      <c r="C696" s="14"/>
      <c r="D696" s="204" t="s">
        <v>213</v>
      </c>
      <c r="E696" s="212" t="s">
        <v>1</v>
      </c>
      <c r="F696" s="213" t="s">
        <v>859</v>
      </c>
      <c r="G696" s="14"/>
      <c r="H696" s="214">
        <v>23.949999999999999</v>
      </c>
      <c r="I696" s="215"/>
      <c r="J696" s="14"/>
      <c r="K696" s="14"/>
      <c r="L696" s="211"/>
      <c r="M696" s="216"/>
      <c r="N696" s="217"/>
      <c r="O696" s="217"/>
      <c r="P696" s="217"/>
      <c r="Q696" s="217"/>
      <c r="R696" s="217"/>
      <c r="S696" s="217"/>
      <c r="T696" s="218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12" t="s">
        <v>213</v>
      </c>
      <c r="AU696" s="212" t="s">
        <v>91</v>
      </c>
      <c r="AV696" s="14" t="s">
        <v>91</v>
      </c>
      <c r="AW696" s="14" t="s">
        <v>33</v>
      </c>
      <c r="AX696" s="14" t="s">
        <v>80</v>
      </c>
      <c r="AY696" s="212" t="s">
        <v>205</v>
      </c>
    </row>
    <row r="697" s="14" customFormat="1">
      <c r="A697" s="14"/>
      <c r="B697" s="211"/>
      <c r="C697" s="14"/>
      <c r="D697" s="204" t="s">
        <v>213</v>
      </c>
      <c r="E697" s="212" t="s">
        <v>1</v>
      </c>
      <c r="F697" s="213" t="s">
        <v>860</v>
      </c>
      <c r="G697" s="14"/>
      <c r="H697" s="214">
        <v>6.4800000000000004</v>
      </c>
      <c r="I697" s="215"/>
      <c r="J697" s="14"/>
      <c r="K697" s="14"/>
      <c r="L697" s="211"/>
      <c r="M697" s="216"/>
      <c r="N697" s="217"/>
      <c r="O697" s="217"/>
      <c r="P697" s="217"/>
      <c r="Q697" s="217"/>
      <c r="R697" s="217"/>
      <c r="S697" s="217"/>
      <c r="T697" s="21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12" t="s">
        <v>213</v>
      </c>
      <c r="AU697" s="212" t="s">
        <v>91</v>
      </c>
      <c r="AV697" s="14" t="s">
        <v>91</v>
      </c>
      <c r="AW697" s="14" t="s">
        <v>33</v>
      </c>
      <c r="AX697" s="14" t="s">
        <v>80</v>
      </c>
      <c r="AY697" s="212" t="s">
        <v>205</v>
      </c>
    </row>
    <row r="698" s="14" customFormat="1">
      <c r="A698" s="14"/>
      <c r="B698" s="211"/>
      <c r="C698" s="14"/>
      <c r="D698" s="204" t="s">
        <v>213</v>
      </c>
      <c r="E698" s="212" t="s">
        <v>1</v>
      </c>
      <c r="F698" s="213" t="s">
        <v>861</v>
      </c>
      <c r="G698" s="14"/>
      <c r="H698" s="214">
        <v>9.3200000000000003</v>
      </c>
      <c r="I698" s="215"/>
      <c r="J698" s="14"/>
      <c r="K698" s="14"/>
      <c r="L698" s="211"/>
      <c r="M698" s="216"/>
      <c r="N698" s="217"/>
      <c r="O698" s="217"/>
      <c r="P698" s="217"/>
      <c r="Q698" s="217"/>
      <c r="R698" s="217"/>
      <c r="S698" s="217"/>
      <c r="T698" s="218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12" t="s">
        <v>213</v>
      </c>
      <c r="AU698" s="212" t="s">
        <v>91</v>
      </c>
      <c r="AV698" s="14" t="s">
        <v>91</v>
      </c>
      <c r="AW698" s="14" t="s">
        <v>33</v>
      </c>
      <c r="AX698" s="14" t="s">
        <v>80</v>
      </c>
      <c r="AY698" s="212" t="s">
        <v>205</v>
      </c>
    </row>
    <row r="699" s="14" customFormat="1">
      <c r="A699" s="14"/>
      <c r="B699" s="211"/>
      <c r="C699" s="14"/>
      <c r="D699" s="204" t="s">
        <v>213</v>
      </c>
      <c r="E699" s="212" t="s">
        <v>1</v>
      </c>
      <c r="F699" s="213" t="s">
        <v>862</v>
      </c>
      <c r="G699" s="14"/>
      <c r="H699" s="214">
        <v>18.77</v>
      </c>
      <c r="I699" s="215"/>
      <c r="J699" s="14"/>
      <c r="K699" s="14"/>
      <c r="L699" s="211"/>
      <c r="M699" s="216"/>
      <c r="N699" s="217"/>
      <c r="O699" s="217"/>
      <c r="P699" s="217"/>
      <c r="Q699" s="217"/>
      <c r="R699" s="217"/>
      <c r="S699" s="217"/>
      <c r="T699" s="21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12" t="s">
        <v>213</v>
      </c>
      <c r="AU699" s="212" t="s">
        <v>91</v>
      </c>
      <c r="AV699" s="14" t="s">
        <v>91</v>
      </c>
      <c r="AW699" s="14" t="s">
        <v>33</v>
      </c>
      <c r="AX699" s="14" t="s">
        <v>80</v>
      </c>
      <c r="AY699" s="212" t="s">
        <v>205</v>
      </c>
    </row>
    <row r="700" s="14" customFormat="1">
      <c r="A700" s="14"/>
      <c r="B700" s="211"/>
      <c r="C700" s="14"/>
      <c r="D700" s="204" t="s">
        <v>213</v>
      </c>
      <c r="E700" s="212" t="s">
        <v>1</v>
      </c>
      <c r="F700" s="213" t="s">
        <v>863</v>
      </c>
      <c r="G700" s="14"/>
      <c r="H700" s="214">
        <v>10.289999999999999</v>
      </c>
      <c r="I700" s="215"/>
      <c r="J700" s="14"/>
      <c r="K700" s="14"/>
      <c r="L700" s="211"/>
      <c r="M700" s="216"/>
      <c r="N700" s="217"/>
      <c r="O700" s="217"/>
      <c r="P700" s="217"/>
      <c r="Q700" s="217"/>
      <c r="R700" s="217"/>
      <c r="S700" s="217"/>
      <c r="T700" s="218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12" t="s">
        <v>213</v>
      </c>
      <c r="AU700" s="212" t="s">
        <v>91</v>
      </c>
      <c r="AV700" s="14" t="s">
        <v>91</v>
      </c>
      <c r="AW700" s="14" t="s">
        <v>33</v>
      </c>
      <c r="AX700" s="14" t="s">
        <v>80</v>
      </c>
      <c r="AY700" s="212" t="s">
        <v>205</v>
      </c>
    </row>
    <row r="701" s="14" customFormat="1">
      <c r="A701" s="14"/>
      <c r="B701" s="211"/>
      <c r="C701" s="14"/>
      <c r="D701" s="204" t="s">
        <v>213</v>
      </c>
      <c r="E701" s="212" t="s">
        <v>1</v>
      </c>
      <c r="F701" s="213" t="s">
        <v>864</v>
      </c>
      <c r="G701" s="14"/>
      <c r="H701" s="214">
        <v>13.24</v>
      </c>
      <c r="I701" s="215"/>
      <c r="J701" s="14"/>
      <c r="K701" s="14"/>
      <c r="L701" s="211"/>
      <c r="M701" s="216"/>
      <c r="N701" s="217"/>
      <c r="O701" s="217"/>
      <c r="P701" s="217"/>
      <c r="Q701" s="217"/>
      <c r="R701" s="217"/>
      <c r="S701" s="217"/>
      <c r="T701" s="21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12" t="s">
        <v>213</v>
      </c>
      <c r="AU701" s="212" t="s">
        <v>91</v>
      </c>
      <c r="AV701" s="14" t="s">
        <v>91</v>
      </c>
      <c r="AW701" s="14" t="s">
        <v>33</v>
      </c>
      <c r="AX701" s="14" t="s">
        <v>80</v>
      </c>
      <c r="AY701" s="212" t="s">
        <v>205</v>
      </c>
    </row>
    <row r="702" s="14" customFormat="1">
      <c r="A702" s="14"/>
      <c r="B702" s="211"/>
      <c r="C702" s="14"/>
      <c r="D702" s="204" t="s">
        <v>213</v>
      </c>
      <c r="E702" s="212" t="s">
        <v>1</v>
      </c>
      <c r="F702" s="213" t="s">
        <v>865</v>
      </c>
      <c r="G702" s="14"/>
      <c r="H702" s="214">
        <v>9.5899999999999999</v>
      </c>
      <c r="I702" s="215"/>
      <c r="J702" s="14"/>
      <c r="K702" s="14"/>
      <c r="L702" s="211"/>
      <c r="M702" s="216"/>
      <c r="N702" s="217"/>
      <c r="O702" s="217"/>
      <c r="P702" s="217"/>
      <c r="Q702" s="217"/>
      <c r="R702" s="217"/>
      <c r="S702" s="217"/>
      <c r="T702" s="218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12" t="s">
        <v>213</v>
      </c>
      <c r="AU702" s="212" t="s">
        <v>91</v>
      </c>
      <c r="AV702" s="14" t="s">
        <v>91</v>
      </c>
      <c r="AW702" s="14" t="s">
        <v>33</v>
      </c>
      <c r="AX702" s="14" t="s">
        <v>80</v>
      </c>
      <c r="AY702" s="212" t="s">
        <v>205</v>
      </c>
    </row>
    <row r="703" s="14" customFormat="1">
      <c r="A703" s="14"/>
      <c r="B703" s="211"/>
      <c r="C703" s="14"/>
      <c r="D703" s="204" t="s">
        <v>213</v>
      </c>
      <c r="E703" s="212" t="s">
        <v>1</v>
      </c>
      <c r="F703" s="213" t="s">
        <v>866</v>
      </c>
      <c r="G703" s="14"/>
      <c r="H703" s="214">
        <v>7.8300000000000001</v>
      </c>
      <c r="I703" s="215"/>
      <c r="J703" s="14"/>
      <c r="K703" s="14"/>
      <c r="L703" s="211"/>
      <c r="M703" s="216"/>
      <c r="N703" s="217"/>
      <c r="O703" s="217"/>
      <c r="P703" s="217"/>
      <c r="Q703" s="217"/>
      <c r="R703" s="217"/>
      <c r="S703" s="217"/>
      <c r="T703" s="21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12" t="s">
        <v>213</v>
      </c>
      <c r="AU703" s="212" t="s">
        <v>91</v>
      </c>
      <c r="AV703" s="14" t="s">
        <v>91</v>
      </c>
      <c r="AW703" s="14" t="s">
        <v>33</v>
      </c>
      <c r="AX703" s="14" t="s">
        <v>80</v>
      </c>
      <c r="AY703" s="212" t="s">
        <v>205</v>
      </c>
    </row>
    <row r="704" s="14" customFormat="1">
      <c r="A704" s="14"/>
      <c r="B704" s="211"/>
      <c r="C704" s="14"/>
      <c r="D704" s="204" t="s">
        <v>213</v>
      </c>
      <c r="E704" s="212" t="s">
        <v>1</v>
      </c>
      <c r="F704" s="213" t="s">
        <v>867</v>
      </c>
      <c r="G704" s="14"/>
      <c r="H704" s="214">
        <v>13.24</v>
      </c>
      <c r="I704" s="215"/>
      <c r="J704" s="14"/>
      <c r="K704" s="14"/>
      <c r="L704" s="211"/>
      <c r="M704" s="216"/>
      <c r="N704" s="217"/>
      <c r="O704" s="217"/>
      <c r="P704" s="217"/>
      <c r="Q704" s="217"/>
      <c r="R704" s="217"/>
      <c r="S704" s="217"/>
      <c r="T704" s="218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12" t="s">
        <v>213</v>
      </c>
      <c r="AU704" s="212" t="s">
        <v>91</v>
      </c>
      <c r="AV704" s="14" t="s">
        <v>91</v>
      </c>
      <c r="AW704" s="14" t="s">
        <v>33</v>
      </c>
      <c r="AX704" s="14" t="s">
        <v>80</v>
      </c>
      <c r="AY704" s="212" t="s">
        <v>205</v>
      </c>
    </row>
    <row r="705" s="14" customFormat="1">
      <c r="A705" s="14"/>
      <c r="B705" s="211"/>
      <c r="C705" s="14"/>
      <c r="D705" s="204" t="s">
        <v>213</v>
      </c>
      <c r="E705" s="212" t="s">
        <v>1</v>
      </c>
      <c r="F705" s="213" t="s">
        <v>868</v>
      </c>
      <c r="G705" s="14"/>
      <c r="H705" s="214">
        <v>10.19</v>
      </c>
      <c r="I705" s="215"/>
      <c r="J705" s="14"/>
      <c r="K705" s="14"/>
      <c r="L705" s="211"/>
      <c r="M705" s="216"/>
      <c r="N705" s="217"/>
      <c r="O705" s="217"/>
      <c r="P705" s="217"/>
      <c r="Q705" s="217"/>
      <c r="R705" s="217"/>
      <c r="S705" s="217"/>
      <c r="T705" s="218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12" t="s">
        <v>213</v>
      </c>
      <c r="AU705" s="212" t="s">
        <v>91</v>
      </c>
      <c r="AV705" s="14" t="s">
        <v>91</v>
      </c>
      <c r="AW705" s="14" t="s">
        <v>33</v>
      </c>
      <c r="AX705" s="14" t="s">
        <v>80</v>
      </c>
      <c r="AY705" s="212" t="s">
        <v>205</v>
      </c>
    </row>
    <row r="706" s="14" customFormat="1">
      <c r="A706" s="14"/>
      <c r="B706" s="211"/>
      <c r="C706" s="14"/>
      <c r="D706" s="204" t="s">
        <v>213</v>
      </c>
      <c r="E706" s="212" t="s">
        <v>1</v>
      </c>
      <c r="F706" s="213" t="s">
        <v>869</v>
      </c>
      <c r="G706" s="14"/>
      <c r="H706" s="214">
        <v>13.42</v>
      </c>
      <c r="I706" s="215"/>
      <c r="J706" s="14"/>
      <c r="K706" s="14"/>
      <c r="L706" s="211"/>
      <c r="M706" s="216"/>
      <c r="N706" s="217"/>
      <c r="O706" s="217"/>
      <c r="P706" s="217"/>
      <c r="Q706" s="217"/>
      <c r="R706" s="217"/>
      <c r="S706" s="217"/>
      <c r="T706" s="218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12" t="s">
        <v>213</v>
      </c>
      <c r="AU706" s="212" t="s">
        <v>91</v>
      </c>
      <c r="AV706" s="14" t="s">
        <v>91</v>
      </c>
      <c r="AW706" s="14" t="s">
        <v>33</v>
      </c>
      <c r="AX706" s="14" t="s">
        <v>80</v>
      </c>
      <c r="AY706" s="212" t="s">
        <v>205</v>
      </c>
    </row>
    <row r="707" s="14" customFormat="1">
      <c r="A707" s="14"/>
      <c r="B707" s="211"/>
      <c r="C707" s="14"/>
      <c r="D707" s="204" t="s">
        <v>213</v>
      </c>
      <c r="E707" s="212" t="s">
        <v>1</v>
      </c>
      <c r="F707" s="213" t="s">
        <v>870</v>
      </c>
      <c r="G707" s="14"/>
      <c r="H707" s="214">
        <v>10.289999999999999</v>
      </c>
      <c r="I707" s="215"/>
      <c r="J707" s="14"/>
      <c r="K707" s="14"/>
      <c r="L707" s="211"/>
      <c r="M707" s="216"/>
      <c r="N707" s="217"/>
      <c r="O707" s="217"/>
      <c r="P707" s="217"/>
      <c r="Q707" s="217"/>
      <c r="R707" s="217"/>
      <c r="S707" s="217"/>
      <c r="T707" s="218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12" t="s">
        <v>213</v>
      </c>
      <c r="AU707" s="212" t="s">
        <v>91</v>
      </c>
      <c r="AV707" s="14" t="s">
        <v>91</v>
      </c>
      <c r="AW707" s="14" t="s">
        <v>33</v>
      </c>
      <c r="AX707" s="14" t="s">
        <v>80</v>
      </c>
      <c r="AY707" s="212" t="s">
        <v>205</v>
      </c>
    </row>
    <row r="708" s="13" customFormat="1">
      <c r="A708" s="13"/>
      <c r="B708" s="203"/>
      <c r="C708" s="13"/>
      <c r="D708" s="204" t="s">
        <v>213</v>
      </c>
      <c r="E708" s="205" t="s">
        <v>1</v>
      </c>
      <c r="F708" s="206" t="s">
        <v>342</v>
      </c>
      <c r="G708" s="13"/>
      <c r="H708" s="205" t="s">
        <v>1</v>
      </c>
      <c r="I708" s="207"/>
      <c r="J708" s="13"/>
      <c r="K708" s="13"/>
      <c r="L708" s="203"/>
      <c r="M708" s="208"/>
      <c r="N708" s="209"/>
      <c r="O708" s="209"/>
      <c r="P708" s="209"/>
      <c r="Q708" s="209"/>
      <c r="R708" s="209"/>
      <c r="S708" s="209"/>
      <c r="T708" s="210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5" t="s">
        <v>213</v>
      </c>
      <c r="AU708" s="205" t="s">
        <v>91</v>
      </c>
      <c r="AV708" s="13" t="s">
        <v>87</v>
      </c>
      <c r="AW708" s="13" t="s">
        <v>33</v>
      </c>
      <c r="AX708" s="13" t="s">
        <v>80</v>
      </c>
      <c r="AY708" s="205" t="s">
        <v>205</v>
      </c>
    </row>
    <row r="709" s="14" customFormat="1">
      <c r="A709" s="14"/>
      <c r="B709" s="211"/>
      <c r="C709" s="14"/>
      <c r="D709" s="204" t="s">
        <v>213</v>
      </c>
      <c r="E709" s="212" t="s">
        <v>1</v>
      </c>
      <c r="F709" s="213" t="s">
        <v>871</v>
      </c>
      <c r="G709" s="14"/>
      <c r="H709" s="214">
        <v>6.0199999999999996</v>
      </c>
      <c r="I709" s="215"/>
      <c r="J709" s="14"/>
      <c r="K709" s="14"/>
      <c r="L709" s="211"/>
      <c r="M709" s="216"/>
      <c r="N709" s="217"/>
      <c r="O709" s="217"/>
      <c r="P709" s="217"/>
      <c r="Q709" s="217"/>
      <c r="R709" s="217"/>
      <c r="S709" s="217"/>
      <c r="T709" s="21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12" t="s">
        <v>213</v>
      </c>
      <c r="AU709" s="212" t="s">
        <v>91</v>
      </c>
      <c r="AV709" s="14" t="s">
        <v>91</v>
      </c>
      <c r="AW709" s="14" t="s">
        <v>33</v>
      </c>
      <c r="AX709" s="14" t="s">
        <v>80</v>
      </c>
      <c r="AY709" s="212" t="s">
        <v>205</v>
      </c>
    </row>
    <row r="710" s="14" customFormat="1">
      <c r="A710" s="14"/>
      <c r="B710" s="211"/>
      <c r="C710" s="14"/>
      <c r="D710" s="204" t="s">
        <v>213</v>
      </c>
      <c r="E710" s="212" t="s">
        <v>1</v>
      </c>
      <c r="F710" s="213" t="s">
        <v>872</v>
      </c>
      <c r="G710" s="14"/>
      <c r="H710" s="214">
        <v>5.0599999999999996</v>
      </c>
      <c r="I710" s="215"/>
      <c r="J710" s="14"/>
      <c r="K710" s="14"/>
      <c r="L710" s="211"/>
      <c r="M710" s="216"/>
      <c r="N710" s="217"/>
      <c r="O710" s="217"/>
      <c r="P710" s="217"/>
      <c r="Q710" s="217"/>
      <c r="R710" s="217"/>
      <c r="S710" s="217"/>
      <c r="T710" s="218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12" t="s">
        <v>213</v>
      </c>
      <c r="AU710" s="212" t="s">
        <v>91</v>
      </c>
      <c r="AV710" s="14" t="s">
        <v>91</v>
      </c>
      <c r="AW710" s="14" t="s">
        <v>33</v>
      </c>
      <c r="AX710" s="14" t="s">
        <v>80</v>
      </c>
      <c r="AY710" s="212" t="s">
        <v>205</v>
      </c>
    </row>
    <row r="711" s="14" customFormat="1">
      <c r="A711" s="14"/>
      <c r="B711" s="211"/>
      <c r="C711" s="14"/>
      <c r="D711" s="204" t="s">
        <v>213</v>
      </c>
      <c r="E711" s="212" t="s">
        <v>1</v>
      </c>
      <c r="F711" s="213" t="s">
        <v>873</v>
      </c>
      <c r="G711" s="14"/>
      <c r="H711" s="214">
        <v>10.970000000000001</v>
      </c>
      <c r="I711" s="215"/>
      <c r="J711" s="14"/>
      <c r="K711" s="14"/>
      <c r="L711" s="211"/>
      <c r="M711" s="216"/>
      <c r="N711" s="217"/>
      <c r="O711" s="217"/>
      <c r="P711" s="217"/>
      <c r="Q711" s="217"/>
      <c r="R711" s="217"/>
      <c r="S711" s="217"/>
      <c r="T711" s="218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12" t="s">
        <v>213</v>
      </c>
      <c r="AU711" s="212" t="s">
        <v>91</v>
      </c>
      <c r="AV711" s="14" t="s">
        <v>91</v>
      </c>
      <c r="AW711" s="14" t="s">
        <v>33</v>
      </c>
      <c r="AX711" s="14" t="s">
        <v>80</v>
      </c>
      <c r="AY711" s="212" t="s">
        <v>205</v>
      </c>
    </row>
    <row r="712" s="14" customFormat="1">
      <c r="A712" s="14"/>
      <c r="B712" s="211"/>
      <c r="C712" s="14"/>
      <c r="D712" s="204" t="s">
        <v>213</v>
      </c>
      <c r="E712" s="212" t="s">
        <v>1</v>
      </c>
      <c r="F712" s="213" t="s">
        <v>874</v>
      </c>
      <c r="G712" s="14"/>
      <c r="H712" s="214">
        <v>23.949999999999999</v>
      </c>
      <c r="I712" s="215"/>
      <c r="J712" s="14"/>
      <c r="K712" s="14"/>
      <c r="L712" s="211"/>
      <c r="M712" s="216"/>
      <c r="N712" s="217"/>
      <c r="O712" s="217"/>
      <c r="P712" s="217"/>
      <c r="Q712" s="217"/>
      <c r="R712" s="217"/>
      <c r="S712" s="217"/>
      <c r="T712" s="218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12" t="s">
        <v>213</v>
      </c>
      <c r="AU712" s="212" t="s">
        <v>91</v>
      </c>
      <c r="AV712" s="14" t="s">
        <v>91</v>
      </c>
      <c r="AW712" s="14" t="s">
        <v>33</v>
      </c>
      <c r="AX712" s="14" t="s">
        <v>80</v>
      </c>
      <c r="AY712" s="212" t="s">
        <v>205</v>
      </c>
    </row>
    <row r="713" s="14" customFormat="1">
      <c r="A713" s="14"/>
      <c r="B713" s="211"/>
      <c r="C713" s="14"/>
      <c r="D713" s="204" t="s">
        <v>213</v>
      </c>
      <c r="E713" s="212" t="s">
        <v>1</v>
      </c>
      <c r="F713" s="213" t="s">
        <v>875</v>
      </c>
      <c r="G713" s="14"/>
      <c r="H713" s="214">
        <v>6.4800000000000004</v>
      </c>
      <c r="I713" s="215"/>
      <c r="J713" s="14"/>
      <c r="K713" s="14"/>
      <c r="L713" s="211"/>
      <c r="M713" s="216"/>
      <c r="N713" s="217"/>
      <c r="O713" s="217"/>
      <c r="P713" s="217"/>
      <c r="Q713" s="217"/>
      <c r="R713" s="217"/>
      <c r="S713" s="217"/>
      <c r="T713" s="218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12" t="s">
        <v>213</v>
      </c>
      <c r="AU713" s="212" t="s">
        <v>91</v>
      </c>
      <c r="AV713" s="14" t="s">
        <v>91</v>
      </c>
      <c r="AW713" s="14" t="s">
        <v>33</v>
      </c>
      <c r="AX713" s="14" t="s">
        <v>80</v>
      </c>
      <c r="AY713" s="212" t="s">
        <v>205</v>
      </c>
    </row>
    <row r="714" s="14" customFormat="1">
      <c r="A714" s="14"/>
      <c r="B714" s="211"/>
      <c r="C714" s="14"/>
      <c r="D714" s="204" t="s">
        <v>213</v>
      </c>
      <c r="E714" s="212" t="s">
        <v>1</v>
      </c>
      <c r="F714" s="213" t="s">
        <v>876</v>
      </c>
      <c r="G714" s="14"/>
      <c r="H714" s="214">
        <v>9.3200000000000003</v>
      </c>
      <c r="I714" s="215"/>
      <c r="J714" s="14"/>
      <c r="K714" s="14"/>
      <c r="L714" s="211"/>
      <c r="M714" s="216"/>
      <c r="N714" s="217"/>
      <c r="O714" s="217"/>
      <c r="P714" s="217"/>
      <c r="Q714" s="217"/>
      <c r="R714" s="217"/>
      <c r="S714" s="217"/>
      <c r="T714" s="21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12" t="s">
        <v>213</v>
      </c>
      <c r="AU714" s="212" t="s">
        <v>91</v>
      </c>
      <c r="AV714" s="14" t="s">
        <v>91</v>
      </c>
      <c r="AW714" s="14" t="s">
        <v>33</v>
      </c>
      <c r="AX714" s="14" t="s">
        <v>80</v>
      </c>
      <c r="AY714" s="212" t="s">
        <v>205</v>
      </c>
    </row>
    <row r="715" s="14" customFormat="1">
      <c r="A715" s="14"/>
      <c r="B715" s="211"/>
      <c r="C715" s="14"/>
      <c r="D715" s="204" t="s">
        <v>213</v>
      </c>
      <c r="E715" s="212" t="s">
        <v>1</v>
      </c>
      <c r="F715" s="213" t="s">
        <v>877</v>
      </c>
      <c r="G715" s="14"/>
      <c r="H715" s="214">
        <v>18.77</v>
      </c>
      <c r="I715" s="215"/>
      <c r="J715" s="14"/>
      <c r="K715" s="14"/>
      <c r="L715" s="211"/>
      <c r="M715" s="216"/>
      <c r="N715" s="217"/>
      <c r="O715" s="217"/>
      <c r="P715" s="217"/>
      <c r="Q715" s="217"/>
      <c r="R715" s="217"/>
      <c r="S715" s="217"/>
      <c r="T715" s="21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12" t="s">
        <v>213</v>
      </c>
      <c r="AU715" s="212" t="s">
        <v>91</v>
      </c>
      <c r="AV715" s="14" t="s">
        <v>91</v>
      </c>
      <c r="AW715" s="14" t="s">
        <v>33</v>
      </c>
      <c r="AX715" s="14" t="s">
        <v>80</v>
      </c>
      <c r="AY715" s="212" t="s">
        <v>205</v>
      </c>
    </row>
    <row r="716" s="14" customFormat="1">
      <c r="A716" s="14"/>
      <c r="B716" s="211"/>
      <c r="C716" s="14"/>
      <c r="D716" s="204" t="s">
        <v>213</v>
      </c>
      <c r="E716" s="212" t="s">
        <v>1</v>
      </c>
      <c r="F716" s="213" t="s">
        <v>878</v>
      </c>
      <c r="G716" s="14"/>
      <c r="H716" s="214">
        <v>10.289999999999999</v>
      </c>
      <c r="I716" s="215"/>
      <c r="J716" s="14"/>
      <c r="K716" s="14"/>
      <c r="L716" s="211"/>
      <c r="M716" s="216"/>
      <c r="N716" s="217"/>
      <c r="O716" s="217"/>
      <c r="P716" s="217"/>
      <c r="Q716" s="217"/>
      <c r="R716" s="217"/>
      <c r="S716" s="217"/>
      <c r="T716" s="21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12" t="s">
        <v>213</v>
      </c>
      <c r="AU716" s="212" t="s">
        <v>91</v>
      </c>
      <c r="AV716" s="14" t="s">
        <v>91</v>
      </c>
      <c r="AW716" s="14" t="s">
        <v>33</v>
      </c>
      <c r="AX716" s="14" t="s">
        <v>80</v>
      </c>
      <c r="AY716" s="212" t="s">
        <v>205</v>
      </c>
    </row>
    <row r="717" s="14" customFormat="1">
      <c r="A717" s="14"/>
      <c r="B717" s="211"/>
      <c r="C717" s="14"/>
      <c r="D717" s="204" t="s">
        <v>213</v>
      </c>
      <c r="E717" s="212" t="s">
        <v>1</v>
      </c>
      <c r="F717" s="213" t="s">
        <v>879</v>
      </c>
      <c r="G717" s="14"/>
      <c r="H717" s="214">
        <v>13.24</v>
      </c>
      <c r="I717" s="215"/>
      <c r="J717" s="14"/>
      <c r="K717" s="14"/>
      <c r="L717" s="211"/>
      <c r="M717" s="216"/>
      <c r="N717" s="217"/>
      <c r="O717" s="217"/>
      <c r="P717" s="217"/>
      <c r="Q717" s="217"/>
      <c r="R717" s="217"/>
      <c r="S717" s="217"/>
      <c r="T717" s="218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12" t="s">
        <v>213</v>
      </c>
      <c r="AU717" s="212" t="s">
        <v>91</v>
      </c>
      <c r="AV717" s="14" t="s">
        <v>91</v>
      </c>
      <c r="AW717" s="14" t="s">
        <v>33</v>
      </c>
      <c r="AX717" s="14" t="s">
        <v>80</v>
      </c>
      <c r="AY717" s="212" t="s">
        <v>205</v>
      </c>
    </row>
    <row r="718" s="14" customFormat="1">
      <c r="A718" s="14"/>
      <c r="B718" s="211"/>
      <c r="C718" s="14"/>
      <c r="D718" s="204" t="s">
        <v>213</v>
      </c>
      <c r="E718" s="212" t="s">
        <v>1</v>
      </c>
      <c r="F718" s="213" t="s">
        <v>880</v>
      </c>
      <c r="G718" s="14"/>
      <c r="H718" s="214">
        <v>9.5899999999999999</v>
      </c>
      <c r="I718" s="215"/>
      <c r="J718" s="14"/>
      <c r="K718" s="14"/>
      <c r="L718" s="211"/>
      <c r="M718" s="216"/>
      <c r="N718" s="217"/>
      <c r="O718" s="217"/>
      <c r="P718" s="217"/>
      <c r="Q718" s="217"/>
      <c r="R718" s="217"/>
      <c r="S718" s="217"/>
      <c r="T718" s="218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12" t="s">
        <v>213</v>
      </c>
      <c r="AU718" s="212" t="s">
        <v>91</v>
      </c>
      <c r="AV718" s="14" t="s">
        <v>91</v>
      </c>
      <c r="AW718" s="14" t="s">
        <v>33</v>
      </c>
      <c r="AX718" s="14" t="s">
        <v>80</v>
      </c>
      <c r="AY718" s="212" t="s">
        <v>205</v>
      </c>
    </row>
    <row r="719" s="14" customFormat="1">
      <c r="A719" s="14"/>
      <c r="B719" s="211"/>
      <c r="C719" s="14"/>
      <c r="D719" s="204" t="s">
        <v>213</v>
      </c>
      <c r="E719" s="212" t="s">
        <v>1</v>
      </c>
      <c r="F719" s="213" t="s">
        <v>881</v>
      </c>
      <c r="G719" s="14"/>
      <c r="H719" s="214">
        <v>7.8300000000000001</v>
      </c>
      <c r="I719" s="215"/>
      <c r="J719" s="14"/>
      <c r="K719" s="14"/>
      <c r="L719" s="211"/>
      <c r="M719" s="216"/>
      <c r="N719" s="217"/>
      <c r="O719" s="217"/>
      <c r="P719" s="217"/>
      <c r="Q719" s="217"/>
      <c r="R719" s="217"/>
      <c r="S719" s="217"/>
      <c r="T719" s="218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12" t="s">
        <v>213</v>
      </c>
      <c r="AU719" s="212" t="s">
        <v>91</v>
      </c>
      <c r="AV719" s="14" t="s">
        <v>91</v>
      </c>
      <c r="AW719" s="14" t="s">
        <v>33</v>
      </c>
      <c r="AX719" s="14" t="s">
        <v>80</v>
      </c>
      <c r="AY719" s="212" t="s">
        <v>205</v>
      </c>
    </row>
    <row r="720" s="14" customFormat="1">
      <c r="A720" s="14"/>
      <c r="B720" s="211"/>
      <c r="C720" s="14"/>
      <c r="D720" s="204" t="s">
        <v>213</v>
      </c>
      <c r="E720" s="212" t="s">
        <v>1</v>
      </c>
      <c r="F720" s="213" t="s">
        <v>882</v>
      </c>
      <c r="G720" s="14"/>
      <c r="H720" s="214">
        <v>13.24</v>
      </c>
      <c r="I720" s="215"/>
      <c r="J720" s="14"/>
      <c r="K720" s="14"/>
      <c r="L720" s="211"/>
      <c r="M720" s="216"/>
      <c r="N720" s="217"/>
      <c r="O720" s="217"/>
      <c r="P720" s="217"/>
      <c r="Q720" s="217"/>
      <c r="R720" s="217"/>
      <c r="S720" s="217"/>
      <c r="T720" s="218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12" t="s">
        <v>213</v>
      </c>
      <c r="AU720" s="212" t="s">
        <v>91</v>
      </c>
      <c r="AV720" s="14" t="s">
        <v>91</v>
      </c>
      <c r="AW720" s="14" t="s">
        <v>33</v>
      </c>
      <c r="AX720" s="14" t="s">
        <v>80</v>
      </c>
      <c r="AY720" s="212" t="s">
        <v>205</v>
      </c>
    </row>
    <row r="721" s="14" customFormat="1">
      <c r="A721" s="14"/>
      <c r="B721" s="211"/>
      <c r="C721" s="14"/>
      <c r="D721" s="204" t="s">
        <v>213</v>
      </c>
      <c r="E721" s="212" t="s">
        <v>1</v>
      </c>
      <c r="F721" s="213" t="s">
        <v>883</v>
      </c>
      <c r="G721" s="14"/>
      <c r="H721" s="214">
        <v>10.19</v>
      </c>
      <c r="I721" s="215"/>
      <c r="J721" s="14"/>
      <c r="K721" s="14"/>
      <c r="L721" s="211"/>
      <c r="M721" s="216"/>
      <c r="N721" s="217"/>
      <c r="O721" s="217"/>
      <c r="P721" s="217"/>
      <c r="Q721" s="217"/>
      <c r="R721" s="217"/>
      <c r="S721" s="217"/>
      <c r="T721" s="21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12" t="s">
        <v>213</v>
      </c>
      <c r="AU721" s="212" t="s">
        <v>91</v>
      </c>
      <c r="AV721" s="14" t="s">
        <v>91</v>
      </c>
      <c r="AW721" s="14" t="s">
        <v>33</v>
      </c>
      <c r="AX721" s="14" t="s">
        <v>80</v>
      </c>
      <c r="AY721" s="212" t="s">
        <v>205</v>
      </c>
    </row>
    <row r="722" s="14" customFormat="1">
      <c r="A722" s="14"/>
      <c r="B722" s="211"/>
      <c r="C722" s="14"/>
      <c r="D722" s="204" t="s">
        <v>213</v>
      </c>
      <c r="E722" s="212" t="s">
        <v>1</v>
      </c>
      <c r="F722" s="213" t="s">
        <v>884</v>
      </c>
      <c r="G722" s="14"/>
      <c r="H722" s="214">
        <v>13.42</v>
      </c>
      <c r="I722" s="215"/>
      <c r="J722" s="14"/>
      <c r="K722" s="14"/>
      <c r="L722" s="211"/>
      <c r="M722" s="216"/>
      <c r="N722" s="217"/>
      <c r="O722" s="217"/>
      <c r="P722" s="217"/>
      <c r="Q722" s="217"/>
      <c r="R722" s="217"/>
      <c r="S722" s="217"/>
      <c r="T722" s="21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12" t="s">
        <v>213</v>
      </c>
      <c r="AU722" s="212" t="s">
        <v>91</v>
      </c>
      <c r="AV722" s="14" t="s">
        <v>91</v>
      </c>
      <c r="AW722" s="14" t="s">
        <v>33</v>
      </c>
      <c r="AX722" s="14" t="s">
        <v>80</v>
      </c>
      <c r="AY722" s="212" t="s">
        <v>205</v>
      </c>
    </row>
    <row r="723" s="14" customFormat="1">
      <c r="A723" s="14"/>
      <c r="B723" s="211"/>
      <c r="C723" s="14"/>
      <c r="D723" s="204" t="s">
        <v>213</v>
      </c>
      <c r="E723" s="212" t="s">
        <v>1</v>
      </c>
      <c r="F723" s="213" t="s">
        <v>885</v>
      </c>
      <c r="G723" s="14"/>
      <c r="H723" s="214">
        <v>10.289999999999999</v>
      </c>
      <c r="I723" s="215"/>
      <c r="J723" s="14"/>
      <c r="K723" s="14"/>
      <c r="L723" s="211"/>
      <c r="M723" s="216"/>
      <c r="N723" s="217"/>
      <c r="O723" s="217"/>
      <c r="P723" s="217"/>
      <c r="Q723" s="217"/>
      <c r="R723" s="217"/>
      <c r="S723" s="217"/>
      <c r="T723" s="218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12" t="s">
        <v>213</v>
      </c>
      <c r="AU723" s="212" t="s">
        <v>91</v>
      </c>
      <c r="AV723" s="14" t="s">
        <v>91</v>
      </c>
      <c r="AW723" s="14" t="s">
        <v>33</v>
      </c>
      <c r="AX723" s="14" t="s">
        <v>80</v>
      </c>
      <c r="AY723" s="212" t="s">
        <v>205</v>
      </c>
    </row>
    <row r="724" s="15" customFormat="1">
      <c r="A724" s="15"/>
      <c r="B724" s="219"/>
      <c r="C724" s="15"/>
      <c r="D724" s="204" t="s">
        <v>213</v>
      </c>
      <c r="E724" s="220" t="s">
        <v>1</v>
      </c>
      <c r="F724" s="221" t="s">
        <v>216</v>
      </c>
      <c r="G724" s="15"/>
      <c r="H724" s="222">
        <v>440.05000000000007</v>
      </c>
      <c r="I724" s="223"/>
      <c r="J724" s="15"/>
      <c r="K724" s="15"/>
      <c r="L724" s="219"/>
      <c r="M724" s="224"/>
      <c r="N724" s="225"/>
      <c r="O724" s="225"/>
      <c r="P724" s="225"/>
      <c r="Q724" s="225"/>
      <c r="R724" s="225"/>
      <c r="S724" s="225"/>
      <c r="T724" s="226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20" t="s">
        <v>213</v>
      </c>
      <c r="AU724" s="220" t="s">
        <v>91</v>
      </c>
      <c r="AV724" s="15" t="s">
        <v>211</v>
      </c>
      <c r="AW724" s="15" t="s">
        <v>33</v>
      </c>
      <c r="AX724" s="15" t="s">
        <v>87</v>
      </c>
      <c r="AY724" s="220" t="s">
        <v>205</v>
      </c>
    </row>
    <row r="725" s="2" customFormat="1" ht="33" customHeight="1">
      <c r="A725" s="38"/>
      <c r="B725" s="188"/>
      <c r="C725" s="227" t="s">
        <v>886</v>
      </c>
      <c r="D725" s="227" t="s">
        <v>276</v>
      </c>
      <c r="E725" s="228" t="s">
        <v>887</v>
      </c>
      <c r="F725" s="229" t="s">
        <v>888</v>
      </c>
      <c r="G725" s="230" t="s">
        <v>284</v>
      </c>
      <c r="H725" s="231">
        <v>444.45100000000002</v>
      </c>
      <c r="I725" s="232"/>
      <c r="J725" s="231">
        <f>ROUND(I725*H725,3)</f>
        <v>0</v>
      </c>
      <c r="K725" s="233"/>
      <c r="L725" s="234"/>
      <c r="M725" s="235" t="s">
        <v>1</v>
      </c>
      <c r="N725" s="236" t="s">
        <v>46</v>
      </c>
      <c r="O725" s="82"/>
      <c r="P725" s="198">
        <f>O725*H725</f>
        <v>0</v>
      </c>
      <c r="Q725" s="198">
        <v>0.00014999999999999999</v>
      </c>
      <c r="R725" s="198">
        <f>Q725*H725</f>
        <v>0.066667649999999995</v>
      </c>
      <c r="S725" s="198">
        <v>0</v>
      </c>
      <c r="T725" s="199">
        <f>S725*H725</f>
        <v>0</v>
      </c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R725" s="200" t="s">
        <v>254</v>
      </c>
      <c r="AT725" s="200" t="s">
        <v>276</v>
      </c>
      <c r="AU725" s="200" t="s">
        <v>91</v>
      </c>
      <c r="AY725" s="19" t="s">
        <v>205</v>
      </c>
      <c r="BE725" s="201">
        <f>IF(N725="základná",J725,0)</f>
        <v>0</v>
      </c>
      <c r="BF725" s="201">
        <f>IF(N725="znížená",J725,0)</f>
        <v>0</v>
      </c>
      <c r="BG725" s="201">
        <f>IF(N725="zákl. prenesená",J725,0)</f>
        <v>0</v>
      </c>
      <c r="BH725" s="201">
        <f>IF(N725="zníž. prenesená",J725,0)</f>
        <v>0</v>
      </c>
      <c r="BI725" s="201">
        <f>IF(N725="nulová",J725,0)</f>
        <v>0</v>
      </c>
      <c r="BJ725" s="19" t="s">
        <v>91</v>
      </c>
      <c r="BK725" s="202">
        <f>ROUND(I725*H725,3)</f>
        <v>0</v>
      </c>
      <c r="BL725" s="19" t="s">
        <v>211</v>
      </c>
      <c r="BM725" s="200" t="s">
        <v>889</v>
      </c>
    </row>
    <row r="726" s="2" customFormat="1" ht="37.8" customHeight="1">
      <c r="A726" s="38"/>
      <c r="B726" s="188"/>
      <c r="C726" s="189" t="s">
        <v>890</v>
      </c>
      <c r="D726" s="189" t="s">
        <v>207</v>
      </c>
      <c r="E726" s="190" t="s">
        <v>891</v>
      </c>
      <c r="F726" s="191" t="s">
        <v>892</v>
      </c>
      <c r="G726" s="192" t="s">
        <v>265</v>
      </c>
      <c r="H726" s="193">
        <v>13.65</v>
      </c>
      <c r="I726" s="194"/>
      <c r="J726" s="193">
        <f>ROUND(I726*H726,3)</f>
        <v>0</v>
      </c>
      <c r="K726" s="195"/>
      <c r="L726" s="39"/>
      <c r="M726" s="196" t="s">
        <v>1</v>
      </c>
      <c r="N726" s="197" t="s">
        <v>46</v>
      </c>
      <c r="O726" s="82"/>
      <c r="P726" s="198">
        <f>O726*H726</f>
        <v>0</v>
      </c>
      <c r="Q726" s="198">
        <v>0.00024000000000000001</v>
      </c>
      <c r="R726" s="198">
        <f>Q726*H726</f>
        <v>0.0032760000000000003</v>
      </c>
      <c r="S726" s="198">
        <v>0</v>
      </c>
      <c r="T726" s="199">
        <f>S726*H726</f>
        <v>0</v>
      </c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R726" s="200" t="s">
        <v>211</v>
      </c>
      <c r="AT726" s="200" t="s">
        <v>207</v>
      </c>
      <c r="AU726" s="200" t="s">
        <v>91</v>
      </c>
      <c r="AY726" s="19" t="s">
        <v>205</v>
      </c>
      <c r="BE726" s="201">
        <f>IF(N726="základná",J726,0)</f>
        <v>0</v>
      </c>
      <c r="BF726" s="201">
        <f>IF(N726="znížená",J726,0)</f>
        <v>0</v>
      </c>
      <c r="BG726" s="201">
        <f>IF(N726="zákl. prenesená",J726,0)</f>
        <v>0</v>
      </c>
      <c r="BH726" s="201">
        <f>IF(N726="zníž. prenesená",J726,0)</f>
        <v>0</v>
      </c>
      <c r="BI726" s="201">
        <f>IF(N726="nulová",J726,0)</f>
        <v>0</v>
      </c>
      <c r="BJ726" s="19" t="s">
        <v>91</v>
      </c>
      <c r="BK726" s="202">
        <f>ROUND(I726*H726,3)</f>
        <v>0</v>
      </c>
      <c r="BL726" s="19" t="s">
        <v>211</v>
      </c>
      <c r="BM726" s="200" t="s">
        <v>893</v>
      </c>
    </row>
    <row r="727" s="14" customFormat="1">
      <c r="A727" s="14"/>
      <c r="B727" s="211"/>
      <c r="C727" s="14"/>
      <c r="D727" s="204" t="s">
        <v>213</v>
      </c>
      <c r="E727" s="212" t="s">
        <v>1</v>
      </c>
      <c r="F727" s="213" t="s">
        <v>894</v>
      </c>
      <c r="G727" s="14"/>
      <c r="H727" s="214">
        <v>13.65</v>
      </c>
      <c r="I727" s="215"/>
      <c r="J727" s="14"/>
      <c r="K727" s="14"/>
      <c r="L727" s="211"/>
      <c r="M727" s="216"/>
      <c r="N727" s="217"/>
      <c r="O727" s="217"/>
      <c r="P727" s="217"/>
      <c r="Q727" s="217"/>
      <c r="R727" s="217"/>
      <c r="S727" s="217"/>
      <c r="T727" s="218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12" t="s">
        <v>213</v>
      </c>
      <c r="AU727" s="212" t="s">
        <v>91</v>
      </c>
      <c r="AV727" s="14" t="s">
        <v>91</v>
      </c>
      <c r="AW727" s="14" t="s">
        <v>33</v>
      </c>
      <c r="AX727" s="14" t="s">
        <v>80</v>
      </c>
      <c r="AY727" s="212" t="s">
        <v>205</v>
      </c>
    </row>
    <row r="728" s="15" customFormat="1">
      <c r="A728" s="15"/>
      <c r="B728" s="219"/>
      <c r="C728" s="15"/>
      <c r="D728" s="204" t="s">
        <v>213</v>
      </c>
      <c r="E728" s="220" t="s">
        <v>1</v>
      </c>
      <c r="F728" s="221" t="s">
        <v>216</v>
      </c>
      <c r="G728" s="15"/>
      <c r="H728" s="222">
        <v>13.65</v>
      </c>
      <c r="I728" s="223"/>
      <c r="J728" s="15"/>
      <c r="K728" s="15"/>
      <c r="L728" s="219"/>
      <c r="M728" s="224"/>
      <c r="N728" s="225"/>
      <c r="O728" s="225"/>
      <c r="P728" s="225"/>
      <c r="Q728" s="225"/>
      <c r="R728" s="225"/>
      <c r="S728" s="225"/>
      <c r="T728" s="226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20" t="s">
        <v>213</v>
      </c>
      <c r="AU728" s="220" t="s">
        <v>91</v>
      </c>
      <c r="AV728" s="15" t="s">
        <v>211</v>
      </c>
      <c r="AW728" s="15" t="s">
        <v>33</v>
      </c>
      <c r="AX728" s="15" t="s">
        <v>87</v>
      </c>
      <c r="AY728" s="220" t="s">
        <v>205</v>
      </c>
    </row>
    <row r="729" s="2" customFormat="1" ht="24.15" customHeight="1">
      <c r="A729" s="38"/>
      <c r="B729" s="188"/>
      <c r="C729" s="227" t="s">
        <v>895</v>
      </c>
      <c r="D729" s="227" t="s">
        <v>276</v>
      </c>
      <c r="E729" s="228" t="s">
        <v>896</v>
      </c>
      <c r="F729" s="229" t="s">
        <v>897</v>
      </c>
      <c r="G729" s="230" t="s">
        <v>265</v>
      </c>
      <c r="H729" s="231">
        <v>13.923</v>
      </c>
      <c r="I729" s="232"/>
      <c r="J729" s="231">
        <f>ROUND(I729*H729,3)</f>
        <v>0</v>
      </c>
      <c r="K729" s="233"/>
      <c r="L729" s="234"/>
      <c r="M729" s="235" t="s">
        <v>1</v>
      </c>
      <c r="N729" s="236" t="s">
        <v>46</v>
      </c>
      <c r="O729" s="82"/>
      <c r="P729" s="198">
        <f>O729*H729</f>
        <v>0</v>
      </c>
      <c r="Q729" s="198">
        <v>0.11</v>
      </c>
      <c r="R729" s="198">
        <f>Q729*H729</f>
        <v>1.5315300000000001</v>
      </c>
      <c r="S729" s="198">
        <v>0</v>
      </c>
      <c r="T729" s="199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200" t="s">
        <v>254</v>
      </c>
      <c r="AT729" s="200" t="s">
        <v>276</v>
      </c>
      <c r="AU729" s="200" t="s">
        <v>91</v>
      </c>
      <c r="AY729" s="19" t="s">
        <v>205</v>
      </c>
      <c r="BE729" s="201">
        <f>IF(N729="základná",J729,0)</f>
        <v>0</v>
      </c>
      <c r="BF729" s="201">
        <f>IF(N729="znížená",J729,0)</f>
        <v>0</v>
      </c>
      <c r="BG729" s="201">
        <f>IF(N729="zákl. prenesená",J729,0)</f>
        <v>0</v>
      </c>
      <c r="BH729" s="201">
        <f>IF(N729="zníž. prenesená",J729,0)</f>
        <v>0</v>
      </c>
      <c r="BI729" s="201">
        <f>IF(N729="nulová",J729,0)</f>
        <v>0</v>
      </c>
      <c r="BJ729" s="19" t="s">
        <v>91</v>
      </c>
      <c r="BK729" s="202">
        <f>ROUND(I729*H729,3)</f>
        <v>0</v>
      </c>
      <c r="BL729" s="19" t="s">
        <v>211</v>
      </c>
      <c r="BM729" s="200" t="s">
        <v>898</v>
      </c>
    </row>
    <row r="730" s="2" customFormat="1" ht="24.15" customHeight="1">
      <c r="A730" s="38"/>
      <c r="B730" s="188"/>
      <c r="C730" s="189" t="s">
        <v>899</v>
      </c>
      <c r="D730" s="189" t="s">
        <v>207</v>
      </c>
      <c r="E730" s="190" t="s">
        <v>900</v>
      </c>
      <c r="F730" s="191" t="s">
        <v>901</v>
      </c>
      <c r="G730" s="192" t="s">
        <v>265</v>
      </c>
      <c r="H730" s="193">
        <v>533.84199999999998</v>
      </c>
      <c r="I730" s="194"/>
      <c r="J730" s="193">
        <f>ROUND(I730*H730,3)</f>
        <v>0</v>
      </c>
      <c r="K730" s="195"/>
      <c r="L730" s="39"/>
      <c r="M730" s="196" t="s">
        <v>1</v>
      </c>
      <c r="N730" s="197" t="s">
        <v>46</v>
      </c>
      <c r="O730" s="82"/>
      <c r="P730" s="198">
        <f>O730*H730</f>
        <v>0</v>
      </c>
      <c r="Q730" s="198">
        <v>0.091800000000000007</v>
      </c>
      <c r="R730" s="198">
        <f>Q730*H730</f>
        <v>49.0066956</v>
      </c>
      <c r="S730" s="198">
        <v>0</v>
      </c>
      <c r="T730" s="199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00" t="s">
        <v>211</v>
      </c>
      <c r="AT730" s="200" t="s">
        <v>207</v>
      </c>
      <c r="AU730" s="200" t="s">
        <v>91</v>
      </c>
      <c r="AY730" s="19" t="s">
        <v>205</v>
      </c>
      <c r="BE730" s="201">
        <f>IF(N730="základná",J730,0)</f>
        <v>0</v>
      </c>
      <c r="BF730" s="201">
        <f>IF(N730="znížená",J730,0)</f>
        <v>0</v>
      </c>
      <c r="BG730" s="201">
        <f>IF(N730="zákl. prenesená",J730,0)</f>
        <v>0</v>
      </c>
      <c r="BH730" s="201">
        <f>IF(N730="zníž. prenesená",J730,0)</f>
        <v>0</v>
      </c>
      <c r="BI730" s="201">
        <f>IF(N730="nulová",J730,0)</f>
        <v>0</v>
      </c>
      <c r="BJ730" s="19" t="s">
        <v>91</v>
      </c>
      <c r="BK730" s="202">
        <f>ROUND(I730*H730,3)</f>
        <v>0</v>
      </c>
      <c r="BL730" s="19" t="s">
        <v>211</v>
      </c>
      <c r="BM730" s="200" t="s">
        <v>902</v>
      </c>
    </row>
    <row r="731" s="13" customFormat="1">
      <c r="A731" s="13"/>
      <c r="B731" s="203"/>
      <c r="C731" s="13"/>
      <c r="D731" s="204" t="s">
        <v>213</v>
      </c>
      <c r="E731" s="205" t="s">
        <v>1</v>
      </c>
      <c r="F731" s="206" t="s">
        <v>903</v>
      </c>
      <c r="G731" s="13"/>
      <c r="H731" s="205" t="s">
        <v>1</v>
      </c>
      <c r="I731" s="207"/>
      <c r="J731" s="13"/>
      <c r="K731" s="13"/>
      <c r="L731" s="203"/>
      <c r="M731" s="208"/>
      <c r="N731" s="209"/>
      <c r="O731" s="209"/>
      <c r="P731" s="209"/>
      <c r="Q731" s="209"/>
      <c r="R731" s="209"/>
      <c r="S731" s="209"/>
      <c r="T731" s="210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05" t="s">
        <v>213</v>
      </c>
      <c r="AU731" s="205" t="s">
        <v>91</v>
      </c>
      <c r="AV731" s="13" t="s">
        <v>87</v>
      </c>
      <c r="AW731" s="13" t="s">
        <v>33</v>
      </c>
      <c r="AX731" s="13" t="s">
        <v>80</v>
      </c>
      <c r="AY731" s="205" t="s">
        <v>205</v>
      </c>
    </row>
    <row r="732" s="13" customFormat="1">
      <c r="A732" s="13"/>
      <c r="B732" s="203"/>
      <c r="C732" s="13"/>
      <c r="D732" s="204" t="s">
        <v>213</v>
      </c>
      <c r="E732" s="205" t="s">
        <v>1</v>
      </c>
      <c r="F732" s="206" t="s">
        <v>337</v>
      </c>
      <c r="G732" s="13"/>
      <c r="H732" s="205" t="s">
        <v>1</v>
      </c>
      <c r="I732" s="207"/>
      <c r="J732" s="13"/>
      <c r="K732" s="13"/>
      <c r="L732" s="203"/>
      <c r="M732" s="208"/>
      <c r="N732" s="209"/>
      <c r="O732" s="209"/>
      <c r="P732" s="209"/>
      <c r="Q732" s="209"/>
      <c r="R732" s="209"/>
      <c r="S732" s="209"/>
      <c r="T732" s="210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05" t="s">
        <v>213</v>
      </c>
      <c r="AU732" s="205" t="s">
        <v>91</v>
      </c>
      <c r="AV732" s="13" t="s">
        <v>87</v>
      </c>
      <c r="AW732" s="13" t="s">
        <v>33</v>
      </c>
      <c r="AX732" s="13" t="s">
        <v>80</v>
      </c>
      <c r="AY732" s="205" t="s">
        <v>205</v>
      </c>
    </row>
    <row r="733" s="14" customFormat="1">
      <c r="A733" s="14"/>
      <c r="B733" s="211"/>
      <c r="C733" s="14"/>
      <c r="D733" s="204" t="s">
        <v>213</v>
      </c>
      <c r="E733" s="212" t="s">
        <v>1</v>
      </c>
      <c r="F733" s="213" t="s">
        <v>797</v>
      </c>
      <c r="G733" s="14"/>
      <c r="H733" s="214">
        <v>22.800000000000001</v>
      </c>
      <c r="I733" s="215"/>
      <c r="J733" s="14"/>
      <c r="K733" s="14"/>
      <c r="L733" s="211"/>
      <c r="M733" s="216"/>
      <c r="N733" s="217"/>
      <c r="O733" s="217"/>
      <c r="P733" s="217"/>
      <c r="Q733" s="217"/>
      <c r="R733" s="217"/>
      <c r="S733" s="217"/>
      <c r="T733" s="21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12" t="s">
        <v>213</v>
      </c>
      <c r="AU733" s="212" t="s">
        <v>91</v>
      </c>
      <c r="AV733" s="14" t="s">
        <v>91</v>
      </c>
      <c r="AW733" s="14" t="s">
        <v>33</v>
      </c>
      <c r="AX733" s="14" t="s">
        <v>80</v>
      </c>
      <c r="AY733" s="212" t="s">
        <v>205</v>
      </c>
    </row>
    <row r="734" s="14" customFormat="1">
      <c r="A734" s="14"/>
      <c r="B734" s="211"/>
      <c r="C734" s="14"/>
      <c r="D734" s="204" t="s">
        <v>213</v>
      </c>
      <c r="E734" s="212" t="s">
        <v>1</v>
      </c>
      <c r="F734" s="213" t="s">
        <v>798</v>
      </c>
      <c r="G734" s="14"/>
      <c r="H734" s="214">
        <v>21.780000000000001</v>
      </c>
      <c r="I734" s="215"/>
      <c r="J734" s="14"/>
      <c r="K734" s="14"/>
      <c r="L734" s="211"/>
      <c r="M734" s="216"/>
      <c r="N734" s="217"/>
      <c r="O734" s="217"/>
      <c r="P734" s="217"/>
      <c r="Q734" s="217"/>
      <c r="R734" s="217"/>
      <c r="S734" s="217"/>
      <c r="T734" s="218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12" t="s">
        <v>213</v>
      </c>
      <c r="AU734" s="212" t="s">
        <v>91</v>
      </c>
      <c r="AV734" s="14" t="s">
        <v>91</v>
      </c>
      <c r="AW734" s="14" t="s">
        <v>33</v>
      </c>
      <c r="AX734" s="14" t="s">
        <v>80</v>
      </c>
      <c r="AY734" s="212" t="s">
        <v>205</v>
      </c>
    </row>
    <row r="735" s="14" customFormat="1">
      <c r="A735" s="14"/>
      <c r="B735" s="211"/>
      <c r="C735" s="14"/>
      <c r="D735" s="204" t="s">
        <v>213</v>
      </c>
      <c r="E735" s="212" t="s">
        <v>1</v>
      </c>
      <c r="F735" s="213" t="s">
        <v>799</v>
      </c>
      <c r="G735" s="14"/>
      <c r="H735" s="214">
        <v>3.48</v>
      </c>
      <c r="I735" s="215"/>
      <c r="J735" s="14"/>
      <c r="K735" s="14"/>
      <c r="L735" s="211"/>
      <c r="M735" s="216"/>
      <c r="N735" s="217"/>
      <c r="O735" s="217"/>
      <c r="P735" s="217"/>
      <c r="Q735" s="217"/>
      <c r="R735" s="217"/>
      <c r="S735" s="217"/>
      <c r="T735" s="218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12" t="s">
        <v>213</v>
      </c>
      <c r="AU735" s="212" t="s">
        <v>91</v>
      </c>
      <c r="AV735" s="14" t="s">
        <v>91</v>
      </c>
      <c r="AW735" s="14" t="s">
        <v>33</v>
      </c>
      <c r="AX735" s="14" t="s">
        <v>80</v>
      </c>
      <c r="AY735" s="212" t="s">
        <v>205</v>
      </c>
    </row>
    <row r="736" s="14" customFormat="1">
      <c r="A736" s="14"/>
      <c r="B736" s="211"/>
      <c r="C736" s="14"/>
      <c r="D736" s="204" t="s">
        <v>213</v>
      </c>
      <c r="E736" s="212" t="s">
        <v>1</v>
      </c>
      <c r="F736" s="213" t="s">
        <v>800</v>
      </c>
      <c r="G736" s="14"/>
      <c r="H736" s="214">
        <v>2.6699999999999999</v>
      </c>
      <c r="I736" s="215"/>
      <c r="J736" s="14"/>
      <c r="K736" s="14"/>
      <c r="L736" s="211"/>
      <c r="M736" s="216"/>
      <c r="N736" s="217"/>
      <c r="O736" s="217"/>
      <c r="P736" s="217"/>
      <c r="Q736" s="217"/>
      <c r="R736" s="217"/>
      <c r="S736" s="217"/>
      <c r="T736" s="218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12" t="s">
        <v>213</v>
      </c>
      <c r="AU736" s="212" t="s">
        <v>91</v>
      </c>
      <c r="AV736" s="14" t="s">
        <v>91</v>
      </c>
      <c r="AW736" s="14" t="s">
        <v>33</v>
      </c>
      <c r="AX736" s="14" t="s">
        <v>80</v>
      </c>
      <c r="AY736" s="212" t="s">
        <v>205</v>
      </c>
    </row>
    <row r="737" s="14" customFormat="1">
      <c r="A737" s="14"/>
      <c r="B737" s="211"/>
      <c r="C737" s="14"/>
      <c r="D737" s="204" t="s">
        <v>213</v>
      </c>
      <c r="E737" s="212" t="s">
        <v>1</v>
      </c>
      <c r="F737" s="213" t="s">
        <v>801</v>
      </c>
      <c r="G737" s="14"/>
      <c r="H737" s="214">
        <v>1.9099999999999999</v>
      </c>
      <c r="I737" s="215"/>
      <c r="J737" s="14"/>
      <c r="K737" s="14"/>
      <c r="L737" s="211"/>
      <c r="M737" s="216"/>
      <c r="N737" s="217"/>
      <c r="O737" s="217"/>
      <c r="P737" s="217"/>
      <c r="Q737" s="217"/>
      <c r="R737" s="217"/>
      <c r="S737" s="217"/>
      <c r="T737" s="218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12" t="s">
        <v>213</v>
      </c>
      <c r="AU737" s="212" t="s">
        <v>91</v>
      </c>
      <c r="AV737" s="14" t="s">
        <v>91</v>
      </c>
      <c r="AW737" s="14" t="s">
        <v>33</v>
      </c>
      <c r="AX737" s="14" t="s">
        <v>80</v>
      </c>
      <c r="AY737" s="212" t="s">
        <v>205</v>
      </c>
    </row>
    <row r="738" s="14" customFormat="1">
      <c r="A738" s="14"/>
      <c r="B738" s="211"/>
      <c r="C738" s="14"/>
      <c r="D738" s="204" t="s">
        <v>213</v>
      </c>
      <c r="E738" s="212" t="s">
        <v>1</v>
      </c>
      <c r="F738" s="213" t="s">
        <v>802</v>
      </c>
      <c r="G738" s="14"/>
      <c r="H738" s="214">
        <v>3.4399999999999999</v>
      </c>
      <c r="I738" s="215"/>
      <c r="J738" s="14"/>
      <c r="K738" s="14"/>
      <c r="L738" s="211"/>
      <c r="M738" s="216"/>
      <c r="N738" s="217"/>
      <c r="O738" s="217"/>
      <c r="P738" s="217"/>
      <c r="Q738" s="217"/>
      <c r="R738" s="217"/>
      <c r="S738" s="217"/>
      <c r="T738" s="21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12" t="s">
        <v>213</v>
      </c>
      <c r="AU738" s="212" t="s">
        <v>91</v>
      </c>
      <c r="AV738" s="14" t="s">
        <v>91</v>
      </c>
      <c r="AW738" s="14" t="s">
        <v>33</v>
      </c>
      <c r="AX738" s="14" t="s">
        <v>80</v>
      </c>
      <c r="AY738" s="212" t="s">
        <v>205</v>
      </c>
    </row>
    <row r="739" s="14" customFormat="1">
      <c r="A739" s="14"/>
      <c r="B739" s="211"/>
      <c r="C739" s="14"/>
      <c r="D739" s="204" t="s">
        <v>213</v>
      </c>
      <c r="E739" s="212" t="s">
        <v>1</v>
      </c>
      <c r="F739" s="213" t="s">
        <v>803</v>
      </c>
      <c r="G739" s="14"/>
      <c r="H739" s="214">
        <v>7.4100000000000001</v>
      </c>
      <c r="I739" s="215"/>
      <c r="J739" s="14"/>
      <c r="K739" s="14"/>
      <c r="L739" s="211"/>
      <c r="M739" s="216"/>
      <c r="N739" s="217"/>
      <c r="O739" s="217"/>
      <c r="P739" s="217"/>
      <c r="Q739" s="217"/>
      <c r="R739" s="217"/>
      <c r="S739" s="217"/>
      <c r="T739" s="218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12" t="s">
        <v>213</v>
      </c>
      <c r="AU739" s="212" t="s">
        <v>91</v>
      </c>
      <c r="AV739" s="14" t="s">
        <v>91</v>
      </c>
      <c r="AW739" s="14" t="s">
        <v>33</v>
      </c>
      <c r="AX739" s="14" t="s">
        <v>80</v>
      </c>
      <c r="AY739" s="212" t="s">
        <v>205</v>
      </c>
    </row>
    <row r="740" s="14" customFormat="1">
      <c r="A740" s="14"/>
      <c r="B740" s="211"/>
      <c r="C740" s="14"/>
      <c r="D740" s="204" t="s">
        <v>213</v>
      </c>
      <c r="E740" s="212" t="s">
        <v>1</v>
      </c>
      <c r="F740" s="213" t="s">
        <v>804</v>
      </c>
      <c r="G740" s="14"/>
      <c r="H740" s="214">
        <v>11.17</v>
      </c>
      <c r="I740" s="215"/>
      <c r="J740" s="14"/>
      <c r="K740" s="14"/>
      <c r="L740" s="211"/>
      <c r="M740" s="216"/>
      <c r="N740" s="217"/>
      <c r="O740" s="217"/>
      <c r="P740" s="217"/>
      <c r="Q740" s="217"/>
      <c r="R740" s="217"/>
      <c r="S740" s="217"/>
      <c r="T740" s="218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12" t="s">
        <v>213</v>
      </c>
      <c r="AU740" s="212" t="s">
        <v>91</v>
      </c>
      <c r="AV740" s="14" t="s">
        <v>91</v>
      </c>
      <c r="AW740" s="14" t="s">
        <v>33</v>
      </c>
      <c r="AX740" s="14" t="s">
        <v>80</v>
      </c>
      <c r="AY740" s="212" t="s">
        <v>205</v>
      </c>
    </row>
    <row r="741" s="14" customFormat="1">
      <c r="A741" s="14"/>
      <c r="B741" s="211"/>
      <c r="C741" s="14"/>
      <c r="D741" s="204" t="s">
        <v>213</v>
      </c>
      <c r="E741" s="212" t="s">
        <v>1</v>
      </c>
      <c r="F741" s="213" t="s">
        <v>805</v>
      </c>
      <c r="G741" s="14"/>
      <c r="H741" s="214">
        <v>17.800000000000001</v>
      </c>
      <c r="I741" s="215"/>
      <c r="J741" s="14"/>
      <c r="K741" s="14"/>
      <c r="L741" s="211"/>
      <c r="M741" s="216"/>
      <c r="N741" s="217"/>
      <c r="O741" s="217"/>
      <c r="P741" s="217"/>
      <c r="Q741" s="217"/>
      <c r="R741" s="217"/>
      <c r="S741" s="217"/>
      <c r="T741" s="218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12" t="s">
        <v>213</v>
      </c>
      <c r="AU741" s="212" t="s">
        <v>91</v>
      </c>
      <c r="AV741" s="14" t="s">
        <v>91</v>
      </c>
      <c r="AW741" s="14" t="s">
        <v>33</v>
      </c>
      <c r="AX741" s="14" t="s">
        <v>80</v>
      </c>
      <c r="AY741" s="212" t="s">
        <v>205</v>
      </c>
    </row>
    <row r="742" s="14" customFormat="1">
      <c r="A742" s="14"/>
      <c r="B742" s="211"/>
      <c r="C742" s="14"/>
      <c r="D742" s="204" t="s">
        <v>213</v>
      </c>
      <c r="E742" s="212" t="s">
        <v>1</v>
      </c>
      <c r="F742" s="213" t="s">
        <v>806</v>
      </c>
      <c r="G742" s="14"/>
      <c r="H742" s="214">
        <v>19.129999999999999</v>
      </c>
      <c r="I742" s="215"/>
      <c r="J742" s="14"/>
      <c r="K742" s="14"/>
      <c r="L742" s="211"/>
      <c r="M742" s="216"/>
      <c r="N742" s="217"/>
      <c r="O742" s="217"/>
      <c r="P742" s="217"/>
      <c r="Q742" s="217"/>
      <c r="R742" s="217"/>
      <c r="S742" s="217"/>
      <c r="T742" s="218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12" t="s">
        <v>213</v>
      </c>
      <c r="AU742" s="212" t="s">
        <v>91</v>
      </c>
      <c r="AV742" s="14" t="s">
        <v>91</v>
      </c>
      <c r="AW742" s="14" t="s">
        <v>33</v>
      </c>
      <c r="AX742" s="14" t="s">
        <v>80</v>
      </c>
      <c r="AY742" s="212" t="s">
        <v>205</v>
      </c>
    </row>
    <row r="743" s="13" customFormat="1">
      <c r="A743" s="13"/>
      <c r="B743" s="203"/>
      <c r="C743" s="13"/>
      <c r="D743" s="204" t="s">
        <v>213</v>
      </c>
      <c r="E743" s="205" t="s">
        <v>1</v>
      </c>
      <c r="F743" s="206" t="s">
        <v>339</v>
      </c>
      <c r="G743" s="13"/>
      <c r="H743" s="205" t="s">
        <v>1</v>
      </c>
      <c r="I743" s="207"/>
      <c r="J743" s="13"/>
      <c r="K743" s="13"/>
      <c r="L743" s="203"/>
      <c r="M743" s="208"/>
      <c r="N743" s="209"/>
      <c r="O743" s="209"/>
      <c r="P743" s="209"/>
      <c r="Q743" s="209"/>
      <c r="R743" s="209"/>
      <c r="S743" s="209"/>
      <c r="T743" s="210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05" t="s">
        <v>213</v>
      </c>
      <c r="AU743" s="205" t="s">
        <v>91</v>
      </c>
      <c r="AV743" s="13" t="s">
        <v>87</v>
      </c>
      <c r="AW743" s="13" t="s">
        <v>33</v>
      </c>
      <c r="AX743" s="13" t="s">
        <v>80</v>
      </c>
      <c r="AY743" s="205" t="s">
        <v>205</v>
      </c>
    </row>
    <row r="744" s="14" customFormat="1">
      <c r="A744" s="14"/>
      <c r="B744" s="211"/>
      <c r="C744" s="14"/>
      <c r="D744" s="204" t="s">
        <v>213</v>
      </c>
      <c r="E744" s="212" t="s">
        <v>1</v>
      </c>
      <c r="F744" s="213" t="s">
        <v>807</v>
      </c>
      <c r="G744" s="14"/>
      <c r="H744" s="214">
        <v>11.140000000000001</v>
      </c>
      <c r="I744" s="215"/>
      <c r="J744" s="14"/>
      <c r="K744" s="14"/>
      <c r="L744" s="211"/>
      <c r="M744" s="216"/>
      <c r="N744" s="217"/>
      <c r="O744" s="217"/>
      <c r="P744" s="217"/>
      <c r="Q744" s="217"/>
      <c r="R744" s="217"/>
      <c r="S744" s="217"/>
      <c r="T744" s="218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12" t="s">
        <v>213</v>
      </c>
      <c r="AU744" s="212" t="s">
        <v>91</v>
      </c>
      <c r="AV744" s="14" t="s">
        <v>91</v>
      </c>
      <c r="AW744" s="14" t="s">
        <v>33</v>
      </c>
      <c r="AX744" s="14" t="s">
        <v>80</v>
      </c>
      <c r="AY744" s="212" t="s">
        <v>205</v>
      </c>
    </row>
    <row r="745" s="14" customFormat="1">
      <c r="A745" s="14"/>
      <c r="B745" s="211"/>
      <c r="C745" s="14"/>
      <c r="D745" s="204" t="s">
        <v>213</v>
      </c>
      <c r="E745" s="212" t="s">
        <v>1</v>
      </c>
      <c r="F745" s="213" t="s">
        <v>808</v>
      </c>
      <c r="G745" s="14"/>
      <c r="H745" s="214">
        <v>5.2560000000000002</v>
      </c>
      <c r="I745" s="215"/>
      <c r="J745" s="14"/>
      <c r="K745" s="14"/>
      <c r="L745" s="211"/>
      <c r="M745" s="216"/>
      <c r="N745" s="217"/>
      <c r="O745" s="217"/>
      <c r="P745" s="217"/>
      <c r="Q745" s="217"/>
      <c r="R745" s="217"/>
      <c r="S745" s="217"/>
      <c r="T745" s="218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12" t="s">
        <v>213</v>
      </c>
      <c r="AU745" s="212" t="s">
        <v>91</v>
      </c>
      <c r="AV745" s="14" t="s">
        <v>91</v>
      </c>
      <c r="AW745" s="14" t="s">
        <v>33</v>
      </c>
      <c r="AX745" s="14" t="s">
        <v>80</v>
      </c>
      <c r="AY745" s="212" t="s">
        <v>205</v>
      </c>
    </row>
    <row r="746" s="14" customFormat="1">
      <c r="A746" s="14"/>
      <c r="B746" s="211"/>
      <c r="C746" s="14"/>
      <c r="D746" s="204" t="s">
        <v>213</v>
      </c>
      <c r="E746" s="212" t="s">
        <v>1</v>
      </c>
      <c r="F746" s="213" t="s">
        <v>809</v>
      </c>
      <c r="G746" s="14"/>
      <c r="H746" s="214">
        <v>15.25</v>
      </c>
      <c r="I746" s="215"/>
      <c r="J746" s="14"/>
      <c r="K746" s="14"/>
      <c r="L746" s="211"/>
      <c r="M746" s="216"/>
      <c r="N746" s="217"/>
      <c r="O746" s="217"/>
      <c r="P746" s="217"/>
      <c r="Q746" s="217"/>
      <c r="R746" s="217"/>
      <c r="S746" s="217"/>
      <c r="T746" s="218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12" t="s">
        <v>213</v>
      </c>
      <c r="AU746" s="212" t="s">
        <v>91</v>
      </c>
      <c r="AV746" s="14" t="s">
        <v>91</v>
      </c>
      <c r="AW746" s="14" t="s">
        <v>33</v>
      </c>
      <c r="AX746" s="14" t="s">
        <v>80</v>
      </c>
      <c r="AY746" s="212" t="s">
        <v>205</v>
      </c>
    </row>
    <row r="747" s="14" customFormat="1">
      <c r="A747" s="14"/>
      <c r="B747" s="211"/>
      <c r="C747" s="14"/>
      <c r="D747" s="204" t="s">
        <v>213</v>
      </c>
      <c r="E747" s="212" t="s">
        <v>1</v>
      </c>
      <c r="F747" s="213" t="s">
        <v>810</v>
      </c>
      <c r="G747" s="14"/>
      <c r="H747" s="214">
        <v>51.880000000000003</v>
      </c>
      <c r="I747" s="215"/>
      <c r="J747" s="14"/>
      <c r="K747" s="14"/>
      <c r="L747" s="211"/>
      <c r="M747" s="216"/>
      <c r="N747" s="217"/>
      <c r="O747" s="217"/>
      <c r="P747" s="217"/>
      <c r="Q747" s="217"/>
      <c r="R747" s="217"/>
      <c r="S747" s="217"/>
      <c r="T747" s="218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12" t="s">
        <v>213</v>
      </c>
      <c r="AU747" s="212" t="s">
        <v>91</v>
      </c>
      <c r="AV747" s="14" t="s">
        <v>91</v>
      </c>
      <c r="AW747" s="14" t="s">
        <v>33</v>
      </c>
      <c r="AX747" s="14" t="s">
        <v>80</v>
      </c>
      <c r="AY747" s="212" t="s">
        <v>205</v>
      </c>
    </row>
    <row r="748" s="14" customFormat="1">
      <c r="A748" s="14"/>
      <c r="B748" s="211"/>
      <c r="C748" s="14"/>
      <c r="D748" s="204" t="s">
        <v>213</v>
      </c>
      <c r="E748" s="212" t="s">
        <v>1</v>
      </c>
      <c r="F748" s="213" t="s">
        <v>811</v>
      </c>
      <c r="G748" s="14"/>
      <c r="H748" s="214">
        <v>3.2999999999999998</v>
      </c>
      <c r="I748" s="215"/>
      <c r="J748" s="14"/>
      <c r="K748" s="14"/>
      <c r="L748" s="211"/>
      <c r="M748" s="216"/>
      <c r="N748" s="217"/>
      <c r="O748" s="217"/>
      <c r="P748" s="217"/>
      <c r="Q748" s="217"/>
      <c r="R748" s="217"/>
      <c r="S748" s="217"/>
      <c r="T748" s="218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12" t="s">
        <v>213</v>
      </c>
      <c r="AU748" s="212" t="s">
        <v>91</v>
      </c>
      <c r="AV748" s="14" t="s">
        <v>91</v>
      </c>
      <c r="AW748" s="14" t="s">
        <v>33</v>
      </c>
      <c r="AX748" s="14" t="s">
        <v>80</v>
      </c>
      <c r="AY748" s="212" t="s">
        <v>205</v>
      </c>
    </row>
    <row r="749" s="14" customFormat="1">
      <c r="A749" s="14"/>
      <c r="B749" s="211"/>
      <c r="C749" s="14"/>
      <c r="D749" s="204" t="s">
        <v>213</v>
      </c>
      <c r="E749" s="212" t="s">
        <v>1</v>
      </c>
      <c r="F749" s="213" t="s">
        <v>812</v>
      </c>
      <c r="G749" s="14"/>
      <c r="H749" s="214">
        <v>8.7300000000000004</v>
      </c>
      <c r="I749" s="215"/>
      <c r="J749" s="14"/>
      <c r="K749" s="14"/>
      <c r="L749" s="211"/>
      <c r="M749" s="216"/>
      <c r="N749" s="217"/>
      <c r="O749" s="217"/>
      <c r="P749" s="217"/>
      <c r="Q749" s="217"/>
      <c r="R749" s="217"/>
      <c r="S749" s="217"/>
      <c r="T749" s="218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12" t="s">
        <v>213</v>
      </c>
      <c r="AU749" s="212" t="s">
        <v>91</v>
      </c>
      <c r="AV749" s="14" t="s">
        <v>91</v>
      </c>
      <c r="AW749" s="14" t="s">
        <v>33</v>
      </c>
      <c r="AX749" s="14" t="s">
        <v>80</v>
      </c>
      <c r="AY749" s="212" t="s">
        <v>205</v>
      </c>
    </row>
    <row r="750" s="14" customFormat="1">
      <c r="A750" s="14"/>
      <c r="B750" s="211"/>
      <c r="C750" s="14"/>
      <c r="D750" s="204" t="s">
        <v>213</v>
      </c>
      <c r="E750" s="212" t="s">
        <v>1</v>
      </c>
      <c r="F750" s="213" t="s">
        <v>813</v>
      </c>
      <c r="G750" s="14"/>
      <c r="H750" s="214">
        <v>23.739999999999998</v>
      </c>
      <c r="I750" s="215"/>
      <c r="J750" s="14"/>
      <c r="K750" s="14"/>
      <c r="L750" s="211"/>
      <c r="M750" s="216"/>
      <c r="N750" s="217"/>
      <c r="O750" s="217"/>
      <c r="P750" s="217"/>
      <c r="Q750" s="217"/>
      <c r="R750" s="217"/>
      <c r="S750" s="217"/>
      <c r="T750" s="218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12" t="s">
        <v>213</v>
      </c>
      <c r="AU750" s="212" t="s">
        <v>91</v>
      </c>
      <c r="AV750" s="14" t="s">
        <v>91</v>
      </c>
      <c r="AW750" s="14" t="s">
        <v>33</v>
      </c>
      <c r="AX750" s="14" t="s">
        <v>80</v>
      </c>
      <c r="AY750" s="212" t="s">
        <v>205</v>
      </c>
    </row>
    <row r="751" s="14" customFormat="1">
      <c r="A751" s="14"/>
      <c r="B751" s="211"/>
      <c r="C751" s="14"/>
      <c r="D751" s="204" t="s">
        <v>213</v>
      </c>
      <c r="E751" s="212" t="s">
        <v>1</v>
      </c>
      <c r="F751" s="213" t="s">
        <v>814</v>
      </c>
      <c r="G751" s="14"/>
      <c r="H751" s="214">
        <v>8.0600000000000005</v>
      </c>
      <c r="I751" s="215"/>
      <c r="J751" s="14"/>
      <c r="K751" s="14"/>
      <c r="L751" s="211"/>
      <c r="M751" s="216"/>
      <c r="N751" s="217"/>
      <c r="O751" s="217"/>
      <c r="P751" s="217"/>
      <c r="Q751" s="217"/>
      <c r="R751" s="217"/>
      <c r="S751" s="217"/>
      <c r="T751" s="218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12" t="s">
        <v>213</v>
      </c>
      <c r="AU751" s="212" t="s">
        <v>91</v>
      </c>
      <c r="AV751" s="14" t="s">
        <v>91</v>
      </c>
      <c r="AW751" s="14" t="s">
        <v>33</v>
      </c>
      <c r="AX751" s="14" t="s">
        <v>80</v>
      </c>
      <c r="AY751" s="212" t="s">
        <v>205</v>
      </c>
    </row>
    <row r="752" s="14" customFormat="1">
      <c r="A752" s="14"/>
      <c r="B752" s="211"/>
      <c r="C752" s="14"/>
      <c r="D752" s="204" t="s">
        <v>213</v>
      </c>
      <c r="E752" s="212" t="s">
        <v>1</v>
      </c>
      <c r="F752" s="213" t="s">
        <v>815</v>
      </c>
      <c r="G752" s="14"/>
      <c r="H752" s="214">
        <v>15.720000000000001</v>
      </c>
      <c r="I752" s="215"/>
      <c r="J752" s="14"/>
      <c r="K752" s="14"/>
      <c r="L752" s="211"/>
      <c r="M752" s="216"/>
      <c r="N752" s="217"/>
      <c r="O752" s="217"/>
      <c r="P752" s="217"/>
      <c r="Q752" s="217"/>
      <c r="R752" s="217"/>
      <c r="S752" s="217"/>
      <c r="T752" s="218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12" t="s">
        <v>213</v>
      </c>
      <c r="AU752" s="212" t="s">
        <v>91</v>
      </c>
      <c r="AV752" s="14" t="s">
        <v>91</v>
      </c>
      <c r="AW752" s="14" t="s">
        <v>33</v>
      </c>
      <c r="AX752" s="14" t="s">
        <v>80</v>
      </c>
      <c r="AY752" s="212" t="s">
        <v>205</v>
      </c>
    </row>
    <row r="753" s="14" customFormat="1">
      <c r="A753" s="14"/>
      <c r="B753" s="211"/>
      <c r="C753" s="14"/>
      <c r="D753" s="204" t="s">
        <v>213</v>
      </c>
      <c r="E753" s="212" t="s">
        <v>1</v>
      </c>
      <c r="F753" s="213" t="s">
        <v>816</v>
      </c>
      <c r="G753" s="14"/>
      <c r="H753" s="214">
        <v>6.9000000000000004</v>
      </c>
      <c r="I753" s="215"/>
      <c r="J753" s="14"/>
      <c r="K753" s="14"/>
      <c r="L753" s="211"/>
      <c r="M753" s="216"/>
      <c r="N753" s="217"/>
      <c r="O753" s="217"/>
      <c r="P753" s="217"/>
      <c r="Q753" s="217"/>
      <c r="R753" s="217"/>
      <c r="S753" s="217"/>
      <c r="T753" s="218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12" t="s">
        <v>213</v>
      </c>
      <c r="AU753" s="212" t="s">
        <v>91</v>
      </c>
      <c r="AV753" s="14" t="s">
        <v>91</v>
      </c>
      <c r="AW753" s="14" t="s">
        <v>33</v>
      </c>
      <c r="AX753" s="14" t="s">
        <v>80</v>
      </c>
      <c r="AY753" s="212" t="s">
        <v>205</v>
      </c>
    </row>
    <row r="754" s="14" customFormat="1">
      <c r="A754" s="14"/>
      <c r="B754" s="211"/>
      <c r="C754" s="14"/>
      <c r="D754" s="204" t="s">
        <v>213</v>
      </c>
      <c r="E754" s="212" t="s">
        <v>1</v>
      </c>
      <c r="F754" s="213" t="s">
        <v>817</v>
      </c>
      <c r="G754" s="14"/>
      <c r="H754" s="214">
        <v>6.46</v>
      </c>
      <c r="I754" s="215"/>
      <c r="J754" s="14"/>
      <c r="K754" s="14"/>
      <c r="L754" s="211"/>
      <c r="M754" s="216"/>
      <c r="N754" s="217"/>
      <c r="O754" s="217"/>
      <c r="P754" s="217"/>
      <c r="Q754" s="217"/>
      <c r="R754" s="217"/>
      <c r="S754" s="217"/>
      <c r="T754" s="218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12" t="s">
        <v>213</v>
      </c>
      <c r="AU754" s="212" t="s">
        <v>91</v>
      </c>
      <c r="AV754" s="14" t="s">
        <v>91</v>
      </c>
      <c r="AW754" s="14" t="s">
        <v>33</v>
      </c>
      <c r="AX754" s="14" t="s">
        <v>80</v>
      </c>
      <c r="AY754" s="212" t="s">
        <v>205</v>
      </c>
    </row>
    <row r="755" s="14" customFormat="1">
      <c r="A755" s="14"/>
      <c r="B755" s="211"/>
      <c r="C755" s="14"/>
      <c r="D755" s="204" t="s">
        <v>213</v>
      </c>
      <c r="E755" s="212" t="s">
        <v>1</v>
      </c>
      <c r="F755" s="213" t="s">
        <v>818</v>
      </c>
      <c r="G755" s="14"/>
      <c r="H755" s="214">
        <v>15.359999999999999</v>
      </c>
      <c r="I755" s="215"/>
      <c r="J755" s="14"/>
      <c r="K755" s="14"/>
      <c r="L755" s="211"/>
      <c r="M755" s="216"/>
      <c r="N755" s="217"/>
      <c r="O755" s="217"/>
      <c r="P755" s="217"/>
      <c r="Q755" s="217"/>
      <c r="R755" s="217"/>
      <c r="S755" s="217"/>
      <c r="T755" s="218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12" t="s">
        <v>213</v>
      </c>
      <c r="AU755" s="212" t="s">
        <v>91</v>
      </c>
      <c r="AV755" s="14" t="s">
        <v>91</v>
      </c>
      <c r="AW755" s="14" t="s">
        <v>33</v>
      </c>
      <c r="AX755" s="14" t="s">
        <v>80</v>
      </c>
      <c r="AY755" s="212" t="s">
        <v>205</v>
      </c>
    </row>
    <row r="756" s="14" customFormat="1">
      <c r="A756" s="14"/>
      <c r="B756" s="211"/>
      <c r="C756" s="14"/>
      <c r="D756" s="204" t="s">
        <v>213</v>
      </c>
      <c r="E756" s="212" t="s">
        <v>1</v>
      </c>
      <c r="F756" s="213" t="s">
        <v>819</v>
      </c>
      <c r="G756" s="14"/>
      <c r="H756" s="214">
        <v>7.5599999999999996</v>
      </c>
      <c r="I756" s="215"/>
      <c r="J756" s="14"/>
      <c r="K756" s="14"/>
      <c r="L756" s="211"/>
      <c r="M756" s="216"/>
      <c r="N756" s="217"/>
      <c r="O756" s="217"/>
      <c r="P756" s="217"/>
      <c r="Q756" s="217"/>
      <c r="R756" s="217"/>
      <c r="S756" s="217"/>
      <c r="T756" s="218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12" t="s">
        <v>213</v>
      </c>
      <c r="AU756" s="212" t="s">
        <v>91</v>
      </c>
      <c r="AV756" s="14" t="s">
        <v>91</v>
      </c>
      <c r="AW756" s="14" t="s">
        <v>33</v>
      </c>
      <c r="AX756" s="14" t="s">
        <v>80</v>
      </c>
      <c r="AY756" s="212" t="s">
        <v>205</v>
      </c>
    </row>
    <row r="757" s="14" customFormat="1">
      <c r="A757" s="14"/>
      <c r="B757" s="211"/>
      <c r="C757" s="14"/>
      <c r="D757" s="204" t="s">
        <v>213</v>
      </c>
      <c r="E757" s="212" t="s">
        <v>1</v>
      </c>
      <c r="F757" s="213" t="s">
        <v>820</v>
      </c>
      <c r="G757" s="14"/>
      <c r="H757" s="214">
        <v>23.739999999999998</v>
      </c>
      <c r="I757" s="215"/>
      <c r="J757" s="14"/>
      <c r="K757" s="14"/>
      <c r="L757" s="211"/>
      <c r="M757" s="216"/>
      <c r="N757" s="217"/>
      <c r="O757" s="217"/>
      <c r="P757" s="217"/>
      <c r="Q757" s="217"/>
      <c r="R757" s="217"/>
      <c r="S757" s="217"/>
      <c r="T757" s="218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12" t="s">
        <v>213</v>
      </c>
      <c r="AU757" s="212" t="s">
        <v>91</v>
      </c>
      <c r="AV757" s="14" t="s">
        <v>91</v>
      </c>
      <c r="AW757" s="14" t="s">
        <v>33</v>
      </c>
      <c r="AX757" s="14" t="s">
        <v>80</v>
      </c>
      <c r="AY757" s="212" t="s">
        <v>205</v>
      </c>
    </row>
    <row r="758" s="14" customFormat="1">
      <c r="A758" s="14"/>
      <c r="B758" s="211"/>
      <c r="C758" s="14"/>
      <c r="D758" s="204" t="s">
        <v>213</v>
      </c>
      <c r="E758" s="212" t="s">
        <v>1</v>
      </c>
      <c r="F758" s="213" t="s">
        <v>821</v>
      </c>
      <c r="G758" s="14"/>
      <c r="H758" s="214">
        <v>8.0299999999999994</v>
      </c>
      <c r="I758" s="215"/>
      <c r="J758" s="14"/>
      <c r="K758" s="14"/>
      <c r="L758" s="211"/>
      <c r="M758" s="216"/>
      <c r="N758" s="217"/>
      <c r="O758" s="217"/>
      <c r="P758" s="217"/>
      <c r="Q758" s="217"/>
      <c r="R758" s="217"/>
      <c r="S758" s="217"/>
      <c r="T758" s="218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12" t="s">
        <v>213</v>
      </c>
      <c r="AU758" s="212" t="s">
        <v>91</v>
      </c>
      <c r="AV758" s="14" t="s">
        <v>91</v>
      </c>
      <c r="AW758" s="14" t="s">
        <v>33</v>
      </c>
      <c r="AX758" s="14" t="s">
        <v>80</v>
      </c>
      <c r="AY758" s="212" t="s">
        <v>205</v>
      </c>
    </row>
    <row r="759" s="13" customFormat="1">
      <c r="A759" s="13"/>
      <c r="B759" s="203"/>
      <c r="C759" s="13"/>
      <c r="D759" s="204" t="s">
        <v>213</v>
      </c>
      <c r="E759" s="205" t="s">
        <v>1</v>
      </c>
      <c r="F759" s="206" t="s">
        <v>342</v>
      </c>
      <c r="G759" s="13"/>
      <c r="H759" s="205" t="s">
        <v>1</v>
      </c>
      <c r="I759" s="207"/>
      <c r="J759" s="13"/>
      <c r="K759" s="13"/>
      <c r="L759" s="203"/>
      <c r="M759" s="208"/>
      <c r="N759" s="209"/>
      <c r="O759" s="209"/>
      <c r="P759" s="209"/>
      <c r="Q759" s="209"/>
      <c r="R759" s="209"/>
      <c r="S759" s="209"/>
      <c r="T759" s="210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05" t="s">
        <v>213</v>
      </c>
      <c r="AU759" s="205" t="s">
        <v>91</v>
      </c>
      <c r="AV759" s="13" t="s">
        <v>87</v>
      </c>
      <c r="AW759" s="13" t="s">
        <v>33</v>
      </c>
      <c r="AX759" s="13" t="s">
        <v>80</v>
      </c>
      <c r="AY759" s="205" t="s">
        <v>205</v>
      </c>
    </row>
    <row r="760" s="14" customFormat="1">
      <c r="A760" s="14"/>
      <c r="B760" s="211"/>
      <c r="C760" s="14"/>
      <c r="D760" s="204" t="s">
        <v>213</v>
      </c>
      <c r="E760" s="212" t="s">
        <v>1</v>
      </c>
      <c r="F760" s="213" t="s">
        <v>822</v>
      </c>
      <c r="G760" s="14"/>
      <c r="H760" s="214">
        <v>11.140000000000001</v>
      </c>
      <c r="I760" s="215"/>
      <c r="J760" s="14"/>
      <c r="K760" s="14"/>
      <c r="L760" s="211"/>
      <c r="M760" s="216"/>
      <c r="N760" s="217"/>
      <c r="O760" s="217"/>
      <c r="P760" s="217"/>
      <c r="Q760" s="217"/>
      <c r="R760" s="217"/>
      <c r="S760" s="217"/>
      <c r="T760" s="218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12" t="s">
        <v>213</v>
      </c>
      <c r="AU760" s="212" t="s">
        <v>91</v>
      </c>
      <c r="AV760" s="14" t="s">
        <v>91</v>
      </c>
      <c r="AW760" s="14" t="s">
        <v>33</v>
      </c>
      <c r="AX760" s="14" t="s">
        <v>80</v>
      </c>
      <c r="AY760" s="212" t="s">
        <v>205</v>
      </c>
    </row>
    <row r="761" s="14" customFormat="1">
      <c r="A761" s="14"/>
      <c r="B761" s="211"/>
      <c r="C761" s="14"/>
      <c r="D761" s="204" t="s">
        <v>213</v>
      </c>
      <c r="E761" s="212" t="s">
        <v>1</v>
      </c>
      <c r="F761" s="213" t="s">
        <v>823</v>
      </c>
      <c r="G761" s="14"/>
      <c r="H761" s="214">
        <v>5.2560000000000002</v>
      </c>
      <c r="I761" s="215"/>
      <c r="J761" s="14"/>
      <c r="K761" s="14"/>
      <c r="L761" s="211"/>
      <c r="M761" s="216"/>
      <c r="N761" s="217"/>
      <c r="O761" s="217"/>
      <c r="P761" s="217"/>
      <c r="Q761" s="217"/>
      <c r="R761" s="217"/>
      <c r="S761" s="217"/>
      <c r="T761" s="218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12" t="s">
        <v>213</v>
      </c>
      <c r="AU761" s="212" t="s">
        <v>91</v>
      </c>
      <c r="AV761" s="14" t="s">
        <v>91</v>
      </c>
      <c r="AW761" s="14" t="s">
        <v>33</v>
      </c>
      <c r="AX761" s="14" t="s">
        <v>80</v>
      </c>
      <c r="AY761" s="212" t="s">
        <v>205</v>
      </c>
    </row>
    <row r="762" s="14" customFormat="1">
      <c r="A762" s="14"/>
      <c r="B762" s="211"/>
      <c r="C762" s="14"/>
      <c r="D762" s="204" t="s">
        <v>213</v>
      </c>
      <c r="E762" s="212" t="s">
        <v>1</v>
      </c>
      <c r="F762" s="213" t="s">
        <v>824</v>
      </c>
      <c r="G762" s="14"/>
      <c r="H762" s="214">
        <v>15.25</v>
      </c>
      <c r="I762" s="215"/>
      <c r="J762" s="14"/>
      <c r="K762" s="14"/>
      <c r="L762" s="211"/>
      <c r="M762" s="216"/>
      <c r="N762" s="217"/>
      <c r="O762" s="217"/>
      <c r="P762" s="217"/>
      <c r="Q762" s="217"/>
      <c r="R762" s="217"/>
      <c r="S762" s="217"/>
      <c r="T762" s="218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12" t="s">
        <v>213</v>
      </c>
      <c r="AU762" s="212" t="s">
        <v>91</v>
      </c>
      <c r="AV762" s="14" t="s">
        <v>91</v>
      </c>
      <c r="AW762" s="14" t="s">
        <v>33</v>
      </c>
      <c r="AX762" s="14" t="s">
        <v>80</v>
      </c>
      <c r="AY762" s="212" t="s">
        <v>205</v>
      </c>
    </row>
    <row r="763" s="14" customFormat="1">
      <c r="A763" s="14"/>
      <c r="B763" s="211"/>
      <c r="C763" s="14"/>
      <c r="D763" s="204" t="s">
        <v>213</v>
      </c>
      <c r="E763" s="212" t="s">
        <v>1</v>
      </c>
      <c r="F763" s="213" t="s">
        <v>825</v>
      </c>
      <c r="G763" s="14"/>
      <c r="H763" s="214">
        <v>51.880000000000003</v>
      </c>
      <c r="I763" s="215"/>
      <c r="J763" s="14"/>
      <c r="K763" s="14"/>
      <c r="L763" s="211"/>
      <c r="M763" s="216"/>
      <c r="N763" s="217"/>
      <c r="O763" s="217"/>
      <c r="P763" s="217"/>
      <c r="Q763" s="217"/>
      <c r="R763" s="217"/>
      <c r="S763" s="217"/>
      <c r="T763" s="218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12" t="s">
        <v>213</v>
      </c>
      <c r="AU763" s="212" t="s">
        <v>91</v>
      </c>
      <c r="AV763" s="14" t="s">
        <v>91</v>
      </c>
      <c r="AW763" s="14" t="s">
        <v>33</v>
      </c>
      <c r="AX763" s="14" t="s">
        <v>80</v>
      </c>
      <c r="AY763" s="212" t="s">
        <v>205</v>
      </c>
    </row>
    <row r="764" s="14" customFormat="1">
      <c r="A764" s="14"/>
      <c r="B764" s="211"/>
      <c r="C764" s="14"/>
      <c r="D764" s="204" t="s">
        <v>213</v>
      </c>
      <c r="E764" s="212" t="s">
        <v>1</v>
      </c>
      <c r="F764" s="213" t="s">
        <v>826</v>
      </c>
      <c r="G764" s="14"/>
      <c r="H764" s="214">
        <v>3.2999999999999998</v>
      </c>
      <c r="I764" s="215"/>
      <c r="J764" s="14"/>
      <c r="K764" s="14"/>
      <c r="L764" s="211"/>
      <c r="M764" s="216"/>
      <c r="N764" s="217"/>
      <c r="O764" s="217"/>
      <c r="P764" s="217"/>
      <c r="Q764" s="217"/>
      <c r="R764" s="217"/>
      <c r="S764" s="217"/>
      <c r="T764" s="218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12" t="s">
        <v>213</v>
      </c>
      <c r="AU764" s="212" t="s">
        <v>91</v>
      </c>
      <c r="AV764" s="14" t="s">
        <v>91</v>
      </c>
      <c r="AW764" s="14" t="s">
        <v>33</v>
      </c>
      <c r="AX764" s="14" t="s">
        <v>80</v>
      </c>
      <c r="AY764" s="212" t="s">
        <v>205</v>
      </c>
    </row>
    <row r="765" s="14" customFormat="1">
      <c r="A765" s="14"/>
      <c r="B765" s="211"/>
      <c r="C765" s="14"/>
      <c r="D765" s="204" t="s">
        <v>213</v>
      </c>
      <c r="E765" s="212" t="s">
        <v>1</v>
      </c>
      <c r="F765" s="213" t="s">
        <v>827</v>
      </c>
      <c r="G765" s="14"/>
      <c r="H765" s="214">
        <v>8.7300000000000004</v>
      </c>
      <c r="I765" s="215"/>
      <c r="J765" s="14"/>
      <c r="K765" s="14"/>
      <c r="L765" s="211"/>
      <c r="M765" s="216"/>
      <c r="N765" s="217"/>
      <c r="O765" s="217"/>
      <c r="P765" s="217"/>
      <c r="Q765" s="217"/>
      <c r="R765" s="217"/>
      <c r="S765" s="217"/>
      <c r="T765" s="218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12" t="s">
        <v>213</v>
      </c>
      <c r="AU765" s="212" t="s">
        <v>91</v>
      </c>
      <c r="AV765" s="14" t="s">
        <v>91</v>
      </c>
      <c r="AW765" s="14" t="s">
        <v>33</v>
      </c>
      <c r="AX765" s="14" t="s">
        <v>80</v>
      </c>
      <c r="AY765" s="212" t="s">
        <v>205</v>
      </c>
    </row>
    <row r="766" s="14" customFormat="1">
      <c r="A766" s="14"/>
      <c r="B766" s="211"/>
      <c r="C766" s="14"/>
      <c r="D766" s="204" t="s">
        <v>213</v>
      </c>
      <c r="E766" s="212" t="s">
        <v>1</v>
      </c>
      <c r="F766" s="213" t="s">
        <v>828</v>
      </c>
      <c r="G766" s="14"/>
      <c r="H766" s="214">
        <v>23.739999999999998</v>
      </c>
      <c r="I766" s="215"/>
      <c r="J766" s="14"/>
      <c r="K766" s="14"/>
      <c r="L766" s="211"/>
      <c r="M766" s="216"/>
      <c r="N766" s="217"/>
      <c r="O766" s="217"/>
      <c r="P766" s="217"/>
      <c r="Q766" s="217"/>
      <c r="R766" s="217"/>
      <c r="S766" s="217"/>
      <c r="T766" s="218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12" t="s">
        <v>213</v>
      </c>
      <c r="AU766" s="212" t="s">
        <v>91</v>
      </c>
      <c r="AV766" s="14" t="s">
        <v>91</v>
      </c>
      <c r="AW766" s="14" t="s">
        <v>33</v>
      </c>
      <c r="AX766" s="14" t="s">
        <v>80</v>
      </c>
      <c r="AY766" s="212" t="s">
        <v>205</v>
      </c>
    </row>
    <row r="767" s="14" customFormat="1">
      <c r="A767" s="14"/>
      <c r="B767" s="211"/>
      <c r="C767" s="14"/>
      <c r="D767" s="204" t="s">
        <v>213</v>
      </c>
      <c r="E767" s="212" t="s">
        <v>1</v>
      </c>
      <c r="F767" s="213" t="s">
        <v>829</v>
      </c>
      <c r="G767" s="14"/>
      <c r="H767" s="214">
        <v>8.0600000000000005</v>
      </c>
      <c r="I767" s="215"/>
      <c r="J767" s="14"/>
      <c r="K767" s="14"/>
      <c r="L767" s="211"/>
      <c r="M767" s="216"/>
      <c r="N767" s="217"/>
      <c r="O767" s="217"/>
      <c r="P767" s="217"/>
      <c r="Q767" s="217"/>
      <c r="R767" s="217"/>
      <c r="S767" s="217"/>
      <c r="T767" s="218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12" t="s">
        <v>213</v>
      </c>
      <c r="AU767" s="212" t="s">
        <v>91</v>
      </c>
      <c r="AV767" s="14" t="s">
        <v>91</v>
      </c>
      <c r="AW767" s="14" t="s">
        <v>33</v>
      </c>
      <c r="AX767" s="14" t="s">
        <v>80</v>
      </c>
      <c r="AY767" s="212" t="s">
        <v>205</v>
      </c>
    </row>
    <row r="768" s="14" customFormat="1">
      <c r="A768" s="14"/>
      <c r="B768" s="211"/>
      <c r="C768" s="14"/>
      <c r="D768" s="204" t="s">
        <v>213</v>
      </c>
      <c r="E768" s="212" t="s">
        <v>1</v>
      </c>
      <c r="F768" s="213" t="s">
        <v>830</v>
      </c>
      <c r="G768" s="14"/>
      <c r="H768" s="214">
        <v>15.720000000000001</v>
      </c>
      <c r="I768" s="215"/>
      <c r="J768" s="14"/>
      <c r="K768" s="14"/>
      <c r="L768" s="211"/>
      <c r="M768" s="216"/>
      <c r="N768" s="217"/>
      <c r="O768" s="217"/>
      <c r="P768" s="217"/>
      <c r="Q768" s="217"/>
      <c r="R768" s="217"/>
      <c r="S768" s="217"/>
      <c r="T768" s="218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12" t="s">
        <v>213</v>
      </c>
      <c r="AU768" s="212" t="s">
        <v>91</v>
      </c>
      <c r="AV768" s="14" t="s">
        <v>91</v>
      </c>
      <c r="AW768" s="14" t="s">
        <v>33</v>
      </c>
      <c r="AX768" s="14" t="s">
        <v>80</v>
      </c>
      <c r="AY768" s="212" t="s">
        <v>205</v>
      </c>
    </row>
    <row r="769" s="14" customFormat="1">
      <c r="A769" s="14"/>
      <c r="B769" s="211"/>
      <c r="C769" s="14"/>
      <c r="D769" s="204" t="s">
        <v>213</v>
      </c>
      <c r="E769" s="212" t="s">
        <v>1</v>
      </c>
      <c r="F769" s="213" t="s">
        <v>831</v>
      </c>
      <c r="G769" s="14"/>
      <c r="H769" s="214">
        <v>6.9000000000000004</v>
      </c>
      <c r="I769" s="215"/>
      <c r="J769" s="14"/>
      <c r="K769" s="14"/>
      <c r="L769" s="211"/>
      <c r="M769" s="216"/>
      <c r="N769" s="217"/>
      <c r="O769" s="217"/>
      <c r="P769" s="217"/>
      <c r="Q769" s="217"/>
      <c r="R769" s="217"/>
      <c r="S769" s="217"/>
      <c r="T769" s="218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12" t="s">
        <v>213</v>
      </c>
      <c r="AU769" s="212" t="s">
        <v>91</v>
      </c>
      <c r="AV769" s="14" t="s">
        <v>91</v>
      </c>
      <c r="AW769" s="14" t="s">
        <v>33</v>
      </c>
      <c r="AX769" s="14" t="s">
        <v>80</v>
      </c>
      <c r="AY769" s="212" t="s">
        <v>205</v>
      </c>
    </row>
    <row r="770" s="14" customFormat="1">
      <c r="A770" s="14"/>
      <c r="B770" s="211"/>
      <c r="C770" s="14"/>
      <c r="D770" s="204" t="s">
        <v>213</v>
      </c>
      <c r="E770" s="212" t="s">
        <v>1</v>
      </c>
      <c r="F770" s="213" t="s">
        <v>832</v>
      </c>
      <c r="G770" s="14"/>
      <c r="H770" s="214">
        <v>6.46</v>
      </c>
      <c r="I770" s="215"/>
      <c r="J770" s="14"/>
      <c r="K770" s="14"/>
      <c r="L770" s="211"/>
      <c r="M770" s="216"/>
      <c r="N770" s="217"/>
      <c r="O770" s="217"/>
      <c r="P770" s="217"/>
      <c r="Q770" s="217"/>
      <c r="R770" s="217"/>
      <c r="S770" s="217"/>
      <c r="T770" s="218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12" t="s">
        <v>213</v>
      </c>
      <c r="AU770" s="212" t="s">
        <v>91</v>
      </c>
      <c r="AV770" s="14" t="s">
        <v>91</v>
      </c>
      <c r="AW770" s="14" t="s">
        <v>33</v>
      </c>
      <c r="AX770" s="14" t="s">
        <v>80</v>
      </c>
      <c r="AY770" s="212" t="s">
        <v>205</v>
      </c>
    </row>
    <row r="771" s="14" customFormat="1">
      <c r="A771" s="14"/>
      <c r="B771" s="211"/>
      <c r="C771" s="14"/>
      <c r="D771" s="204" t="s">
        <v>213</v>
      </c>
      <c r="E771" s="212" t="s">
        <v>1</v>
      </c>
      <c r="F771" s="213" t="s">
        <v>833</v>
      </c>
      <c r="G771" s="14"/>
      <c r="H771" s="214">
        <v>15.359999999999999</v>
      </c>
      <c r="I771" s="215"/>
      <c r="J771" s="14"/>
      <c r="K771" s="14"/>
      <c r="L771" s="211"/>
      <c r="M771" s="216"/>
      <c r="N771" s="217"/>
      <c r="O771" s="217"/>
      <c r="P771" s="217"/>
      <c r="Q771" s="217"/>
      <c r="R771" s="217"/>
      <c r="S771" s="217"/>
      <c r="T771" s="218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12" t="s">
        <v>213</v>
      </c>
      <c r="AU771" s="212" t="s">
        <v>91</v>
      </c>
      <c r="AV771" s="14" t="s">
        <v>91</v>
      </c>
      <c r="AW771" s="14" t="s">
        <v>33</v>
      </c>
      <c r="AX771" s="14" t="s">
        <v>80</v>
      </c>
      <c r="AY771" s="212" t="s">
        <v>205</v>
      </c>
    </row>
    <row r="772" s="14" customFormat="1">
      <c r="A772" s="14"/>
      <c r="B772" s="211"/>
      <c r="C772" s="14"/>
      <c r="D772" s="204" t="s">
        <v>213</v>
      </c>
      <c r="E772" s="212" t="s">
        <v>1</v>
      </c>
      <c r="F772" s="213" t="s">
        <v>834</v>
      </c>
      <c r="G772" s="14"/>
      <c r="H772" s="214">
        <v>7.5599999999999996</v>
      </c>
      <c r="I772" s="215"/>
      <c r="J772" s="14"/>
      <c r="K772" s="14"/>
      <c r="L772" s="211"/>
      <c r="M772" s="216"/>
      <c r="N772" s="217"/>
      <c r="O772" s="217"/>
      <c r="P772" s="217"/>
      <c r="Q772" s="217"/>
      <c r="R772" s="217"/>
      <c r="S772" s="217"/>
      <c r="T772" s="218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12" t="s">
        <v>213</v>
      </c>
      <c r="AU772" s="212" t="s">
        <v>91</v>
      </c>
      <c r="AV772" s="14" t="s">
        <v>91</v>
      </c>
      <c r="AW772" s="14" t="s">
        <v>33</v>
      </c>
      <c r="AX772" s="14" t="s">
        <v>80</v>
      </c>
      <c r="AY772" s="212" t="s">
        <v>205</v>
      </c>
    </row>
    <row r="773" s="14" customFormat="1">
      <c r="A773" s="14"/>
      <c r="B773" s="211"/>
      <c r="C773" s="14"/>
      <c r="D773" s="204" t="s">
        <v>213</v>
      </c>
      <c r="E773" s="212" t="s">
        <v>1</v>
      </c>
      <c r="F773" s="213" t="s">
        <v>835</v>
      </c>
      <c r="G773" s="14"/>
      <c r="H773" s="214">
        <v>23.739999999999998</v>
      </c>
      <c r="I773" s="215"/>
      <c r="J773" s="14"/>
      <c r="K773" s="14"/>
      <c r="L773" s="211"/>
      <c r="M773" s="216"/>
      <c r="N773" s="217"/>
      <c r="O773" s="217"/>
      <c r="P773" s="217"/>
      <c r="Q773" s="217"/>
      <c r="R773" s="217"/>
      <c r="S773" s="217"/>
      <c r="T773" s="218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12" t="s">
        <v>213</v>
      </c>
      <c r="AU773" s="212" t="s">
        <v>91</v>
      </c>
      <c r="AV773" s="14" t="s">
        <v>91</v>
      </c>
      <c r="AW773" s="14" t="s">
        <v>33</v>
      </c>
      <c r="AX773" s="14" t="s">
        <v>80</v>
      </c>
      <c r="AY773" s="212" t="s">
        <v>205</v>
      </c>
    </row>
    <row r="774" s="14" customFormat="1">
      <c r="A774" s="14"/>
      <c r="B774" s="211"/>
      <c r="C774" s="14"/>
      <c r="D774" s="204" t="s">
        <v>213</v>
      </c>
      <c r="E774" s="212" t="s">
        <v>1</v>
      </c>
      <c r="F774" s="213" t="s">
        <v>836</v>
      </c>
      <c r="G774" s="14"/>
      <c r="H774" s="214">
        <v>8.0299999999999994</v>
      </c>
      <c r="I774" s="215"/>
      <c r="J774" s="14"/>
      <c r="K774" s="14"/>
      <c r="L774" s="211"/>
      <c r="M774" s="216"/>
      <c r="N774" s="217"/>
      <c r="O774" s="217"/>
      <c r="P774" s="217"/>
      <c r="Q774" s="217"/>
      <c r="R774" s="217"/>
      <c r="S774" s="217"/>
      <c r="T774" s="218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12" t="s">
        <v>213</v>
      </c>
      <c r="AU774" s="212" t="s">
        <v>91</v>
      </c>
      <c r="AV774" s="14" t="s">
        <v>91</v>
      </c>
      <c r="AW774" s="14" t="s">
        <v>33</v>
      </c>
      <c r="AX774" s="14" t="s">
        <v>80</v>
      </c>
      <c r="AY774" s="212" t="s">
        <v>205</v>
      </c>
    </row>
    <row r="775" s="15" customFormat="1">
      <c r="A775" s="15"/>
      <c r="B775" s="219"/>
      <c r="C775" s="15"/>
      <c r="D775" s="204" t="s">
        <v>213</v>
      </c>
      <c r="E775" s="220" t="s">
        <v>1</v>
      </c>
      <c r="F775" s="221" t="s">
        <v>216</v>
      </c>
      <c r="G775" s="15"/>
      <c r="H775" s="222">
        <v>533.84199999999998</v>
      </c>
      <c r="I775" s="223"/>
      <c r="J775" s="15"/>
      <c r="K775" s="15"/>
      <c r="L775" s="219"/>
      <c r="M775" s="224"/>
      <c r="N775" s="225"/>
      <c r="O775" s="225"/>
      <c r="P775" s="225"/>
      <c r="Q775" s="225"/>
      <c r="R775" s="225"/>
      <c r="S775" s="225"/>
      <c r="T775" s="226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20" t="s">
        <v>213</v>
      </c>
      <c r="AU775" s="220" t="s">
        <v>91</v>
      </c>
      <c r="AV775" s="15" t="s">
        <v>211</v>
      </c>
      <c r="AW775" s="15" t="s">
        <v>33</v>
      </c>
      <c r="AX775" s="15" t="s">
        <v>87</v>
      </c>
      <c r="AY775" s="220" t="s">
        <v>205</v>
      </c>
    </row>
    <row r="776" s="12" customFormat="1" ht="22.8" customHeight="1">
      <c r="A776" s="12"/>
      <c r="B776" s="175"/>
      <c r="C776" s="12"/>
      <c r="D776" s="176" t="s">
        <v>79</v>
      </c>
      <c r="E776" s="186" t="s">
        <v>258</v>
      </c>
      <c r="F776" s="186" t="s">
        <v>904</v>
      </c>
      <c r="G776" s="12"/>
      <c r="H776" s="12"/>
      <c r="I776" s="178"/>
      <c r="J776" s="187">
        <f>BK776</f>
        <v>0</v>
      </c>
      <c r="K776" s="12"/>
      <c r="L776" s="175"/>
      <c r="M776" s="180"/>
      <c r="N776" s="181"/>
      <c r="O776" s="181"/>
      <c r="P776" s="182">
        <f>SUM(P777:P797)</f>
        <v>0</v>
      </c>
      <c r="Q776" s="181"/>
      <c r="R776" s="182">
        <f>SUM(R777:R797)</f>
        <v>55.990954799999997</v>
      </c>
      <c r="S776" s="181"/>
      <c r="T776" s="183">
        <f>SUM(T777:T797)</f>
        <v>0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176" t="s">
        <v>87</v>
      </c>
      <c r="AT776" s="184" t="s">
        <v>79</v>
      </c>
      <c r="AU776" s="184" t="s">
        <v>87</v>
      </c>
      <c r="AY776" s="176" t="s">
        <v>205</v>
      </c>
      <c r="BK776" s="185">
        <f>SUM(BK777:BK797)</f>
        <v>0</v>
      </c>
    </row>
    <row r="777" s="2" customFormat="1" ht="24.15" customHeight="1">
      <c r="A777" s="38"/>
      <c r="B777" s="188"/>
      <c r="C777" s="189" t="s">
        <v>905</v>
      </c>
      <c r="D777" s="189" t="s">
        <v>207</v>
      </c>
      <c r="E777" s="190" t="s">
        <v>906</v>
      </c>
      <c r="F777" s="191" t="s">
        <v>907</v>
      </c>
      <c r="G777" s="192" t="s">
        <v>284</v>
      </c>
      <c r="H777" s="193">
        <v>42.399999999999999</v>
      </c>
      <c r="I777" s="194"/>
      <c r="J777" s="193">
        <f>ROUND(I777*H777,3)</f>
        <v>0</v>
      </c>
      <c r="K777" s="195"/>
      <c r="L777" s="39"/>
      <c r="M777" s="196" t="s">
        <v>1</v>
      </c>
      <c r="N777" s="197" t="s">
        <v>46</v>
      </c>
      <c r="O777" s="82"/>
      <c r="P777" s="198">
        <f>O777*H777</f>
        <v>0</v>
      </c>
      <c r="Q777" s="198">
        <v>0.11743000000000001</v>
      </c>
      <c r="R777" s="198">
        <f>Q777*H777</f>
        <v>4.9790320000000001</v>
      </c>
      <c r="S777" s="198">
        <v>0</v>
      </c>
      <c r="T777" s="199">
        <f>S777*H777</f>
        <v>0</v>
      </c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R777" s="200" t="s">
        <v>211</v>
      </c>
      <c r="AT777" s="200" t="s">
        <v>207</v>
      </c>
      <c r="AU777" s="200" t="s">
        <v>91</v>
      </c>
      <c r="AY777" s="19" t="s">
        <v>205</v>
      </c>
      <c r="BE777" s="201">
        <f>IF(N777="základná",J777,0)</f>
        <v>0</v>
      </c>
      <c r="BF777" s="201">
        <f>IF(N777="znížená",J777,0)</f>
        <v>0</v>
      </c>
      <c r="BG777" s="201">
        <f>IF(N777="zákl. prenesená",J777,0)</f>
        <v>0</v>
      </c>
      <c r="BH777" s="201">
        <f>IF(N777="zníž. prenesená",J777,0)</f>
        <v>0</v>
      </c>
      <c r="BI777" s="201">
        <f>IF(N777="nulová",J777,0)</f>
        <v>0</v>
      </c>
      <c r="BJ777" s="19" t="s">
        <v>91</v>
      </c>
      <c r="BK777" s="202">
        <f>ROUND(I777*H777,3)</f>
        <v>0</v>
      </c>
      <c r="BL777" s="19" t="s">
        <v>211</v>
      </c>
      <c r="BM777" s="200" t="s">
        <v>908</v>
      </c>
    </row>
    <row r="778" s="14" customFormat="1">
      <c r="A778" s="14"/>
      <c r="B778" s="211"/>
      <c r="C778" s="14"/>
      <c r="D778" s="204" t="s">
        <v>213</v>
      </c>
      <c r="E778" s="212" t="s">
        <v>1</v>
      </c>
      <c r="F778" s="213" t="s">
        <v>286</v>
      </c>
      <c r="G778" s="14"/>
      <c r="H778" s="214">
        <v>42.399999999999999</v>
      </c>
      <c r="I778" s="215"/>
      <c r="J778" s="14"/>
      <c r="K778" s="14"/>
      <c r="L778" s="211"/>
      <c r="M778" s="216"/>
      <c r="N778" s="217"/>
      <c r="O778" s="217"/>
      <c r="P778" s="217"/>
      <c r="Q778" s="217"/>
      <c r="R778" s="217"/>
      <c r="S778" s="217"/>
      <c r="T778" s="218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12" t="s">
        <v>213</v>
      </c>
      <c r="AU778" s="212" t="s">
        <v>91</v>
      </c>
      <c r="AV778" s="14" t="s">
        <v>91</v>
      </c>
      <c r="AW778" s="14" t="s">
        <v>33</v>
      </c>
      <c r="AX778" s="14" t="s">
        <v>80</v>
      </c>
      <c r="AY778" s="212" t="s">
        <v>205</v>
      </c>
    </row>
    <row r="779" s="15" customFormat="1">
      <c r="A779" s="15"/>
      <c r="B779" s="219"/>
      <c r="C779" s="15"/>
      <c r="D779" s="204" t="s">
        <v>213</v>
      </c>
      <c r="E779" s="220" t="s">
        <v>1</v>
      </c>
      <c r="F779" s="221" t="s">
        <v>216</v>
      </c>
      <c r="G779" s="15"/>
      <c r="H779" s="222">
        <v>42.399999999999999</v>
      </c>
      <c r="I779" s="223"/>
      <c r="J779" s="15"/>
      <c r="K779" s="15"/>
      <c r="L779" s="219"/>
      <c r="M779" s="224"/>
      <c r="N779" s="225"/>
      <c r="O779" s="225"/>
      <c r="P779" s="225"/>
      <c r="Q779" s="225"/>
      <c r="R779" s="225"/>
      <c r="S779" s="225"/>
      <c r="T779" s="226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20" t="s">
        <v>213</v>
      </c>
      <c r="AU779" s="220" t="s">
        <v>91</v>
      </c>
      <c r="AV779" s="15" t="s">
        <v>211</v>
      </c>
      <c r="AW779" s="15" t="s">
        <v>33</v>
      </c>
      <c r="AX779" s="15" t="s">
        <v>87</v>
      </c>
      <c r="AY779" s="220" t="s">
        <v>205</v>
      </c>
    </row>
    <row r="780" s="2" customFormat="1" ht="24.15" customHeight="1">
      <c r="A780" s="38"/>
      <c r="B780" s="188"/>
      <c r="C780" s="227" t="s">
        <v>909</v>
      </c>
      <c r="D780" s="227" t="s">
        <v>276</v>
      </c>
      <c r="E780" s="228" t="s">
        <v>910</v>
      </c>
      <c r="F780" s="229" t="s">
        <v>911</v>
      </c>
      <c r="G780" s="230" t="s">
        <v>348</v>
      </c>
      <c r="H780" s="231">
        <v>171.29599999999999</v>
      </c>
      <c r="I780" s="232"/>
      <c r="J780" s="231">
        <f>ROUND(I780*H780,3)</f>
        <v>0</v>
      </c>
      <c r="K780" s="233"/>
      <c r="L780" s="234"/>
      <c r="M780" s="235" t="s">
        <v>1</v>
      </c>
      <c r="N780" s="236" t="s">
        <v>46</v>
      </c>
      <c r="O780" s="82"/>
      <c r="P780" s="198">
        <f>O780*H780</f>
        <v>0</v>
      </c>
      <c r="Q780" s="198">
        <v>0.0223</v>
      </c>
      <c r="R780" s="198">
        <f>Q780*H780</f>
        <v>3.8199008000000001</v>
      </c>
      <c r="S780" s="198">
        <v>0</v>
      </c>
      <c r="T780" s="199">
        <f>S780*H780</f>
        <v>0</v>
      </c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R780" s="200" t="s">
        <v>254</v>
      </c>
      <c r="AT780" s="200" t="s">
        <v>276</v>
      </c>
      <c r="AU780" s="200" t="s">
        <v>91</v>
      </c>
      <c r="AY780" s="19" t="s">
        <v>205</v>
      </c>
      <c r="BE780" s="201">
        <f>IF(N780="základná",J780,0)</f>
        <v>0</v>
      </c>
      <c r="BF780" s="201">
        <f>IF(N780="znížená",J780,0)</f>
        <v>0</v>
      </c>
      <c r="BG780" s="201">
        <f>IF(N780="zákl. prenesená",J780,0)</f>
        <v>0</v>
      </c>
      <c r="BH780" s="201">
        <f>IF(N780="zníž. prenesená",J780,0)</f>
        <v>0</v>
      </c>
      <c r="BI780" s="201">
        <f>IF(N780="nulová",J780,0)</f>
        <v>0</v>
      </c>
      <c r="BJ780" s="19" t="s">
        <v>91</v>
      </c>
      <c r="BK780" s="202">
        <f>ROUND(I780*H780,3)</f>
        <v>0</v>
      </c>
      <c r="BL780" s="19" t="s">
        <v>211</v>
      </c>
      <c r="BM780" s="200" t="s">
        <v>912</v>
      </c>
    </row>
    <row r="781" s="14" customFormat="1">
      <c r="A781" s="14"/>
      <c r="B781" s="211"/>
      <c r="C781" s="14"/>
      <c r="D781" s="204" t="s">
        <v>213</v>
      </c>
      <c r="E781" s="14"/>
      <c r="F781" s="213" t="s">
        <v>913</v>
      </c>
      <c r="G781" s="14"/>
      <c r="H781" s="214">
        <v>171.29599999999999</v>
      </c>
      <c r="I781" s="215"/>
      <c r="J781" s="14"/>
      <c r="K781" s="14"/>
      <c r="L781" s="211"/>
      <c r="M781" s="216"/>
      <c r="N781" s="217"/>
      <c r="O781" s="217"/>
      <c r="P781" s="217"/>
      <c r="Q781" s="217"/>
      <c r="R781" s="217"/>
      <c r="S781" s="217"/>
      <c r="T781" s="218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12" t="s">
        <v>213</v>
      </c>
      <c r="AU781" s="212" t="s">
        <v>91</v>
      </c>
      <c r="AV781" s="14" t="s">
        <v>91</v>
      </c>
      <c r="AW781" s="14" t="s">
        <v>3</v>
      </c>
      <c r="AX781" s="14" t="s">
        <v>87</v>
      </c>
      <c r="AY781" s="212" t="s">
        <v>205</v>
      </c>
    </row>
    <row r="782" s="2" customFormat="1" ht="33" customHeight="1">
      <c r="A782" s="38"/>
      <c r="B782" s="188"/>
      <c r="C782" s="189" t="s">
        <v>914</v>
      </c>
      <c r="D782" s="189" t="s">
        <v>207</v>
      </c>
      <c r="E782" s="190" t="s">
        <v>915</v>
      </c>
      <c r="F782" s="191" t="s">
        <v>916</v>
      </c>
      <c r="G782" s="192" t="s">
        <v>265</v>
      </c>
      <c r="H782" s="193">
        <v>900</v>
      </c>
      <c r="I782" s="194"/>
      <c r="J782" s="193">
        <f>ROUND(I782*H782,3)</f>
        <v>0</v>
      </c>
      <c r="K782" s="195"/>
      <c r="L782" s="39"/>
      <c r="M782" s="196" t="s">
        <v>1</v>
      </c>
      <c r="N782" s="197" t="s">
        <v>46</v>
      </c>
      <c r="O782" s="82"/>
      <c r="P782" s="198">
        <f>O782*H782</f>
        <v>0</v>
      </c>
      <c r="Q782" s="198">
        <v>0.02571</v>
      </c>
      <c r="R782" s="198">
        <f>Q782*H782</f>
        <v>23.138999999999999</v>
      </c>
      <c r="S782" s="198">
        <v>0</v>
      </c>
      <c r="T782" s="199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00" t="s">
        <v>211</v>
      </c>
      <c r="AT782" s="200" t="s">
        <v>207</v>
      </c>
      <c r="AU782" s="200" t="s">
        <v>91</v>
      </c>
      <c r="AY782" s="19" t="s">
        <v>205</v>
      </c>
      <c r="BE782" s="201">
        <f>IF(N782="základná",J782,0)</f>
        <v>0</v>
      </c>
      <c r="BF782" s="201">
        <f>IF(N782="znížená",J782,0)</f>
        <v>0</v>
      </c>
      <c r="BG782" s="201">
        <f>IF(N782="zákl. prenesená",J782,0)</f>
        <v>0</v>
      </c>
      <c r="BH782" s="201">
        <f>IF(N782="zníž. prenesená",J782,0)</f>
        <v>0</v>
      </c>
      <c r="BI782" s="201">
        <f>IF(N782="nulová",J782,0)</f>
        <v>0</v>
      </c>
      <c r="BJ782" s="19" t="s">
        <v>91</v>
      </c>
      <c r="BK782" s="202">
        <f>ROUND(I782*H782,3)</f>
        <v>0</v>
      </c>
      <c r="BL782" s="19" t="s">
        <v>211</v>
      </c>
      <c r="BM782" s="200" t="s">
        <v>917</v>
      </c>
    </row>
    <row r="783" s="2" customFormat="1" ht="44.25" customHeight="1">
      <c r="A783" s="38"/>
      <c r="B783" s="188"/>
      <c r="C783" s="189" t="s">
        <v>918</v>
      </c>
      <c r="D783" s="189" t="s">
        <v>207</v>
      </c>
      <c r="E783" s="190" t="s">
        <v>919</v>
      </c>
      <c r="F783" s="191" t="s">
        <v>920</v>
      </c>
      <c r="G783" s="192" t="s">
        <v>265</v>
      </c>
      <c r="H783" s="193">
        <v>2700</v>
      </c>
      <c r="I783" s="194"/>
      <c r="J783" s="193">
        <f>ROUND(I783*H783,3)</f>
        <v>0</v>
      </c>
      <c r="K783" s="195"/>
      <c r="L783" s="39"/>
      <c r="M783" s="196" t="s">
        <v>1</v>
      </c>
      <c r="N783" s="197" t="s">
        <v>46</v>
      </c>
      <c r="O783" s="82"/>
      <c r="P783" s="198">
        <f>O783*H783</f>
        <v>0</v>
      </c>
      <c r="Q783" s="198">
        <v>0</v>
      </c>
      <c r="R783" s="198">
        <f>Q783*H783</f>
        <v>0</v>
      </c>
      <c r="S783" s="198">
        <v>0</v>
      </c>
      <c r="T783" s="199">
        <f>S783*H783</f>
        <v>0</v>
      </c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R783" s="200" t="s">
        <v>211</v>
      </c>
      <c r="AT783" s="200" t="s">
        <v>207</v>
      </c>
      <c r="AU783" s="200" t="s">
        <v>91</v>
      </c>
      <c r="AY783" s="19" t="s">
        <v>205</v>
      </c>
      <c r="BE783" s="201">
        <f>IF(N783="základná",J783,0)</f>
        <v>0</v>
      </c>
      <c r="BF783" s="201">
        <f>IF(N783="znížená",J783,0)</f>
        <v>0</v>
      </c>
      <c r="BG783" s="201">
        <f>IF(N783="zákl. prenesená",J783,0)</f>
        <v>0</v>
      </c>
      <c r="BH783" s="201">
        <f>IF(N783="zníž. prenesená",J783,0)</f>
        <v>0</v>
      </c>
      <c r="BI783" s="201">
        <f>IF(N783="nulová",J783,0)</f>
        <v>0</v>
      </c>
      <c r="BJ783" s="19" t="s">
        <v>91</v>
      </c>
      <c r="BK783" s="202">
        <f>ROUND(I783*H783,3)</f>
        <v>0</v>
      </c>
      <c r="BL783" s="19" t="s">
        <v>211</v>
      </c>
      <c r="BM783" s="200" t="s">
        <v>921</v>
      </c>
    </row>
    <row r="784" s="14" customFormat="1">
      <c r="A784" s="14"/>
      <c r="B784" s="211"/>
      <c r="C784" s="14"/>
      <c r="D784" s="204" t="s">
        <v>213</v>
      </c>
      <c r="E784" s="14"/>
      <c r="F784" s="213" t="s">
        <v>922</v>
      </c>
      <c r="G784" s="14"/>
      <c r="H784" s="214">
        <v>2700</v>
      </c>
      <c r="I784" s="215"/>
      <c r="J784" s="14"/>
      <c r="K784" s="14"/>
      <c r="L784" s="211"/>
      <c r="M784" s="216"/>
      <c r="N784" s="217"/>
      <c r="O784" s="217"/>
      <c r="P784" s="217"/>
      <c r="Q784" s="217"/>
      <c r="R784" s="217"/>
      <c r="S784" s="217"/>
      <c r="T784" s="218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12" t="s">
        <v>213</v>
      </c>
      <c r="AU784" s="212" t="s">
        <v>91</v>
      </c>
      <c r="AV784" s="14" t="s">
        <v>91</v>
      </c>
      <c r="AW784" s="14" t="s">
        <v>3</v>
      </c>
      <c r="AX784" s="14" t="s">
        <v>87</v>
      </c>
      <c r="AY784" s="212" t="s">
        <v>205</v>
      </c>
    </row>
    <row r="785" s="2" customFormat="1" ht="33" customHeight="1">
      <c r="A785" s="38"/>
      <c r="B785" s="188"/>
      <c r="C785" s="189" t="s">
        <v>923</v>
      </c>
      <c r="D785" s="189" t="s">
        <v>207</v>
      </c>
      <c r="E785" s="190" t="s">
        <v>924</v>
      </c>
      <c r="F785" s="191" t="s">
        <v>925</v>
      </c>
      <c r="G785" s="192" t="s">
        <v>265</v>
      </c>
      <c r="H785" s="193">
        <v>900</v>
      </c>
      <c r="I785" s="194"/>
      <c r="J785" s="193">
        <f>ROUND(I785*H785,3)</f>
        <v>0</v>
      </c>
      <c r="K785" s="195"/>
      <c r="L785" s="39"/>
      <c r="M785" s="196" t="s">
        <v>1</v>
      </c>
      <c r="N785" s="197" t="s">
        <v>46</v>
      </c>
      <c r="O785" s="82"/>
      <c r="P785" s="198">
        <f>O785*H785</f>
        <v>0</v>
      </c>
      <c r="Q785" s="198">
        <v>0.02571</v>
      </c>
      <c r="R785" s="198">
        <f>Q785*H785</f>
        <v>23.138999999999999</v>
      </c>
      <c r="S785" s="198">
        <v>0</v>
      </c>
      <c r="T785" s="199">
        <f>S785*H785</f>
        <v>0</v>
      </c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R785" s="200" t="s">
        <v>211</v>
      </c>
      <c r="AT785" s="200" t="s">
        <v>207</v>
      </c>
      <c r="AU785" s="200" t="s">
        <v>91</v>
      </c>
      <c r="AY785" s="19" t="s">
        <v>205</v>
      </c>
      <c r="BE785" s="201">
        <f>IF(N785="základná",J785,0)</f>
        <v>0</v>
      </c>
      <c r="BF785" s="201">
        <f>IF(N785="znížená",J785,0)</f>
        <v>0</v>
      </c>
      <c r="BG785" s="201">
        <f>IF(N785="zákl. prenesená",J785,0)</f>
        <v>0</v>
      </c>
      <c r="BH785" s="201">
        <f>IF(N785="zníž. prenesená",J785,0)</f>
        <v>0</v>
      </c>
      <c r="BI785" s="201">
        <f>IF(N785="nulová",J785,0)</f>
        <v>0</v>
      </c>
      <c r="BJ785" s="19" t="s">
        <v>91</v>
      </c>
      <c r="BK785" s="202">
        <f>ROUND(I785*H785,3)</f>
        <v>0</v>
      </c>
      <c r="BL785" s="19" t="s">
        <v>211</v>
      </c>
      <c r="BM785" s="200" t="s">
        <v>926</v>
      </c>
    </row>
    <row r="786" s="2" customFormat="1" ht="24.15" customHeight="1">
      <c r="A786" s="38"/>
      <c r="B786" s="188"/>
      <c r="C786" s="189" t="s">
        <v>927</v>
      </c>
      <c r="D786" s="189" t="s">
        <v>207</v>
      </c>
      <c r="E786" s="190" t="s">
        <v>928</v>
      </c>
      <c r="F786" s="191" t="s">
        <v>929</v>
      </c>
      <c r="G786" s="192" t="s">
        <v>265</v>
      </c>
      <c r="H786" s="193">
        <v>566.89999999999998</v>
      </c>
      <c r="I786" s="194"/>
      <c r="J786" s="193">
        <f>ROUND(I786*H786,3)</f>
        <v>0</v>
      </c>
      <c r="K786" s="195"/>
      <c r="L786" s="39"/>
      <c r="M786" s="196" t="s">
        <v>1</v>
      </c>
      <c r="N786" s="197" t="s">
        <v>46</v>
      </c>
      <c r="O786" s="82"/>
      <c r="P786" s="198">
        <f>O786*H786</f>
        <v>0</v>
      </c>
      <c r="Q786" s="198">
        <v>0.0015299999999999999</v>
      </c>
      <c r="R786" s="198">
        <f>Q786*H786</f>
        <v>0.86735699999999993</v>
      </c>
      <c r="S786" s="198">
        <v>0</v>
      </c>
      <c r="T786" s="199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00" t="s">
        <v>211</v>
      </c>
      <c r="AT786" s="200" t="s">
        <v>207</v>
      </c>
      <c r="AU786" s="200" t="s">
        <v>91</v>
      </c>
      <c r="AY786" s="19" t="s">
        <v>205</v>
      </c>
      <c r="BE786" s="201">
        <f>IF(N786="základná",J786,0)</f>
        <v>0</v>
      </c>
      <c r="BF786" s="201">
        <f>IF(N786="znížená",J786,0)</f>
        <v>0</v>
      </c>
      <c r="BG786" s="201">
        <f>IF(N786="zákl. prenesená",J786,0)</f>
        <v>0</v>
      </c>
      <c r="BH786" s="201">
        <f>IF(N786="zníž. prenesená",J786,0)</f>
        <v>0</v>
      </c>
      <c r="BI786" s="201">
        <f>IF(N786="nulová",J786,0)</f>
        <v>0</v>
      </c>
      <c r="BJ786" s="19" t="s">
        <v>91</v>
      </c>
      <c r="BK786" s="202">
        <f>ROUND(I786*H786,3)</f>
        <v>0</v>
      </c>
      <c r="BL786" s="19" t="s">
        <v>211</v>
      </c>
      <c r="BM786" s="200" t="s">
        <v>930</v>
      </c>
    </row>
    <row r="787" s="14" customFormat="1">
      <c r="A787" s="14"/>
      <c r="B787" s="211"/>
      <c r="C787" s="14"/>
      <c r="D787" s="204" t="s">
        <v>213</v>
      </c>
      <c r="E787" s="212" t="s">
        <v>1</v>
      </c>
      <c r="F787" s="213" t="s">
        <v>931</v>
      </c>
      <c r="G787" s="14"/>
      <c r="H787" s="214">
        <v>111.58</v>
      </c>
      <c r="I787" s="215"/>
      <c r="J787" s="14"/>
      <c r="K787" s="14"/>
      <c r="L787" s="211"/>
      <c r="M787" s="216"/>
      <c r="N787" s="217"/>
      <c r="O787" s="217"/>
      <c r="P787" s="217"/>
      <c r="Q787" s="217"/>
      <c r="R787" s="217"/>
      <c r="S787" s="217"/>
      <c r="T787" s="218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12" t="s">
        <v>213</v>
      </c>
      <c r="AU787" s="212" t="s">
        <v>91</v>
      </c>
      <c r="AV787" s="14" t="s">
        <v>91</v>
      </c>
      <c r="AW787" s="14" t="s">
        <v>33</v>
      </c>
      <c r="AX787" s="14" t="s">
        <v>80</v>
      </c>
      <c r="AY787" s="212" t="s">
        <v>205</v>
      </c>
    </row>
    <row r="788" s="14" customFormat="1">
      <c r="A788" s="14"/>
      <c r="B788" s="211"/>
      <c r="C788" s="14"/>
      <c r="D788" s="204" t="s">
        <v>213</v>
      </c>
      <c r="E788" s="212" t="s">
        <v>1</v>
      </c>
      <c r="F788" s="213" t="s">
        <v>932</v>
      </c>
      <c r="G788" s="14"/>
      <c r="H788" s="214">
        <v>227.66</v>
      </c>
      <c r="I788" s="215"/>
      <c r="J788" s="14"/>
      <c r="K788" s="14"/>
      <c r="L788" s="211"/>
      <c r="M788" s="216"/>
      <c r="N788" s="217"/>
      <c r="O788" s="217"/>
      <c r="P788" s="217"/>
      <c r="Q788" s="217"/>
      <c r="R788" s="217"/>
      <c r="S788" s="217"/>
      <c r="T788" s="218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12" t="s">
        <v>213</v>
      </c>
      <c r="AU788" s="212" t="s">
        <v>91</v>
      </c>
      <c r="AV788" s="14" t="s">
        <v>91</v>
      </c>
      <c r="AW788" s="14" t="s">
        <v>33</v>
      </c>
      <c r="AX788" s="14" t="s">
        <v>80</v>
      </c>
      <c r="AY788" s="212" t="s">
        <v>205</v>
      </c>
    </row>
    <row r="789" s="14" customFormat="1">
      <c r="A789" s="14"/>
      <c r="B789" s="211"/>
      <c r="C789" s="14"/>
      <c r="D789" s="204" t="s">
        <v>213</v>
      </c>
      <c r="E789" s="212" t="s">
        <v>1</v>
      </c>
      <c r="F789" s="213" t="s">
        <v>933</v>
      </c>
      <c r="G789" s="14"/>
      <c r="H789" s="214">
        <v>227.66</v>
      </c>
      <c r="I789" s="215"/>
      <c r="J789" s="14"/>
      <c r="K789" s="14"/>
      <c r="L789" s="211"/>
      <c r="M789" s="216"/>
      <c r="N789" s="217"/>
      <c r="O789" s="217"/>
      <c r="P789" s="217"/>
      <c r="Q789" s="217"/>
      <c r="R789" s="217"/>
      <c r="S789" s="217"/>
      <c r="T789" s="218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12" t="s">
        <v>213</v>
      </c>
      <c r="AU789" s="212" t="s">
        <v>91</v>
      </c>
      <c r="AV789" s="14" t="s">
        <v>91</v>
      </c>
      <c r="AW789" s="14" t="s">
        <v>33</v>
      </c>
      <c r="AX789" s="14" t="s">
        <v>80</v>
      </c>
      <c r="AY789" s="212" t="s">
        <v>205</v>
      </c>
    </row>
    <row r="790" s="15" customFormat="1">
      <c r="A790" s="15"/>
      <c r="B790" s="219"/>
      <c r="C790" s="15"/>
      <c r="D790" s="204" t="s">
        <v>213</v>
      </c>
      <c r="E790" s="220" t="s">
        <v>1</v>
      </c>
      <c r="F790" s="221" t="s">
        <v>216</v>
      </c>
      <c r="G790" s="15"/>
      <c r="H790" s="222">
        <v>566.89999999999998</v>
      </c>
      <c r="I790" s="223"/>
      <c r="J790" s="15"/>
      <c r="K790" s="15"/>
      <c r="L790" s="219"/>
      <c r="M790" s="224"/>
      <c r="N790" s="225"/>
      <c r="O790" s="225"/>
      <c r="P790" s="225"/>
      <c r="Q790" s="225"/>
      <c r="R790" s="225"/>
      <c r="S790" s="225"/>
      <c r="T790" s="226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20" t="s">
        <v>213</v>
      </c>
      <c r="AU790" s="220" t="s">
        <v>91</v>
      </c>
      <c r="AV790" s="15" t="s">
        <v>211</v>
      </c>
      <c r="AW790" s="15" t="s">
        <v>33</v>
      </c>
      <c r="AX790" s="15" t="s">
        <v>87</v>
      </c>
      <c r="AY790" s="220" t="s">
        <v>205</v>
      </c>
    </row>
    <row r="791" s="2" customFormat="1" ht="16.5" customHeight="1">
      <c r="A791" s="38"/>
      <c r="B791" s="188"/>
      <c r="C791" s="189" t="s">
        <v>934</v>
      </c>
      <c r="D791" s="189" t="s">
        <v>207</v>
      </c>
      <c r="E791" s="190" t="s">
        <v>935</v>
      </c>
      <c r="F791" s="191" t="s">
        <v>936</v>
      </c>
      <c r="G791" s="192" t="s">
        <v>265</v>
      </c>
      <c r="H791" s="193">
        <v>566.89999999999998</v>
      </c>
      <c r="I791" s="194"/>
      <c r="J791" s="193">
        <f>ROUND(I791*H791,3)</f>
        <v>0</v>
      </c>
      <c r="K791" s="195"/>
      <c r="L791" s="39"/>
      <c r="M791" s="196" t="s">
        <v>1</v>
      </c>
      <c r="N791" s="197" t="s">
        <v>46</v>
      </c>
      <c r="O791" s="82"/>
      <c r="P791" s="198">
        <f>O791*H791</f>
        <v>0</v>
      </c>
      <c r="Q791" s="198">
        <v>5.0000000000000002E-05</v>
      </c>
      <c r="R791" s="198">
        <f>Q791*H791</f>
        <v>0.028344999999999999</v>
      </c>
      <c r="S791" s="198">
        <v>0</v>
      </c>
      <c r="T791" s="199">
        <f>S791*H791</f>
        <v>0</v>
      </c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R791" s="200" t="s">
        <v>211</v>
      </c>
      <c r="AT791" s="200" t="s">
        <v>207</v>
      </c>
      <c r="AU791" s="200" t="s">
        <v>91</v>
      </c>
      <c r="AY791" s="19" t="s">
        <v>205</v>
      </c>
      <c r="BE791" s="201">
        <f>IF(N791="základná",J791,0)</f>
        <v>0</v>
      </c>
      <c r="BF791" s="201">
        <f>IF(N791="znížená",J791,0)</f>
        <v>0</v>
      </c>
      <c r="BG791" s="201">
        <f>IF(N791="zákl. prenesená",J791,0)</f>
        <v>0</v>
      </c>
      <c r="BH791" s="201">
        <f>IF(N791="zníž. prenesená",J791,0)</f>
        <v>0</v>
      </c>
      <c r="BI791" s="201">
        <f>IF(N791="nulová",J791,0)</f>
        <v>0</v>
      </c>
      <c r="BJ791" s="19" t="s">
        <v>91</v>
      </c>
      <c r="BK791" s="202">
        <f>ROUND(I791*H791,3)</f>
        <v>0</v>
      </c>
      <c r="BL791" s="19" t="s">
        <v>211</v>
      </c>
      <c r="BM791" s="200" t="s">
        <v>937</v>
      </c>
    </row>
    <row r="792" s="14" customFormat="1">
      <c r="A792" s="14"/>
      <c r="B792" s="211"/>
      <c r="C792" s="14"/>
      <c r="D792" s="204" t="s">
        <v>213</v>
      </c>
      <c r="E792" s="212" t="s">
        <v>1</v>
      </c>
      <c r="F792" s="213" t="s">
        <v>931</v>
      </c>
      <c r="G792" s="14"/>
      <c r="H792" s="214">
        <v>111.58</v>
      </c>
      <c r="I792" s="215"/>
      <c r="J792" s="14"/>
      <c r="K792" s="14"/>
      <c r="L792" s="211"/>
      <c r="M792" s="216"/>
      <c r="N792" s="217"/>
      <c r="O792" s="217"/>
      <c r="P792" s="217"/>
      <c r="Q792" s="217"/>
      <c r="R792" s="217"/>
      <c r="S792" s="217"/>
      <c r="T792" s="218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12" t="s">
        <v>213</v>
      </c>
      <c r="AU792" s="212" t="s">
        <v>91</v>
      </c>
      <c r="AV792" s="14" t="s">
        <v>91</v>
      </c>
      <c r="AW792" s="14" t="s">
        <v>33</v>
      </c>
      <c r="AX792" s="14" t="s">
        <v>80</v>
      </c>
      <c r="AY792" s="212" t="s">
        <v>205</v>
      </c>
    </row>
    <row r="793" s="14" customFormat="1">
      <c r="A793" s="14"/>
      <c r="B793" s="211"/>
      <c r="C793" s="14"/>
      <c r="D793" s="204" t="s">
        <v>213</v>
      </c>
      <c r="E793" s="212" t="s">
        <v>1</v>
      </c>
      <c r="F793" s="213" t="s">
        <v>932</v>
      </c>
      <c r="G793" s="14"/>
      <c r="H793" s="214">
        <v>227.66</v>
      </c>
      <c r="I793" s="215"/>
      <c r="J793" s="14"/>
      <c r="K793" s="14"/>
      <c r="L793" s="211"/>
      <c r="M793" s="216"/>
      <c r="N793" s="217"/>
      <c r="O793" s="217"/>
      <c r="P793" s="217"/>
      <c r="Q793" s="217"/>
      <c r="R793" s="217"/>
      <c r="S793" s="217"/>
      <c r="T793" s="218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12" t="s">
        <v>213</v>
      </c>
      <c r="AU793" s="212" t="s">
        <v>91</v>
      </c>
      <c r="AV793" s="14" t="s">
        <v>91</v>
      </c>
      <c r="AW793" s="14" t="s">
        <v>33</v>
      </c>
      <c r="AX793" s="14" t="s">
        <v>80</v>
      </c>
      <c r="AY793" s="212" t="s">
        <v>205</v>
      </c>
    </row>
    <row r="794" s="14" customFormat="1">
      <c r="A794" s="14"/>
      <c r="B794" s="211"/>
      <c r="C794" s="14"/>
      <c r="D794" s="204" t="s">
        <v>213</v>
      </c>
      <c r="E794" s="212" t="s">
        <v>1</v>
      </c>
      <c r="F794" s="213" t="s">
        <v>933</v>
      </c>
      <c r="G794" s="14"/>
      <c r="H794" s="214">
        <v>227.66</v>
      </c>
      <c r="I794" s="215"/>
      <c r="J794" s="14"/>
      <c r="K794" s="14"/>
      <c r="L794" s="211"/>
      <c r="M794" s="216"/>
      <c r="N794" s="217"/>
      <c r="O794" s="217"/>
      <c r="P794" s="217"/>
      <c r="Q794" s="217"/>
      <c r="R794" s="217"/>
      <c r="S794" s="217"/>
      <c r="T794" s="218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12" t="s">
        <v>213</v>
      </c>
      <c r="AU794" s="212" t="s">
        <v>91</v>
      </c>
      <c r="AV794" s="14" t="s">
        <v>91</v>
      </c>
      <c r="AW794" s="14" t="s">
        <v>33</v>
      </c>
      <c r="AX794" s="14" t="s">
        <v>80</v>
      </c>
      <c r="AY794" s="212" t="s">
        <v>205</v>
      </c>
    </row>
    <row r="795" s="15" customFormat="1">
      <c r="A795" s="15"/>
      <c r="B795" s="219"/>
      <c r="C795" s="15"/>
      <c r="D795" s="204" t="s">
        <v>213</v>
      </c>
      <c r="E795" s="220" t="s">
        <v>1</v>
      </c>
      <c r="F795" s="221" t="s">
        <v>216</v>
      </c>
      <c r="G795" s="15"/>
      <c r="H795" s="222">
        <v>566.89999999999998</v>
      </c>
      <c r="I795" s="223"/>
      <c r="J795" s="15"/>
      <c r="K795" s="15"/>
      <c r="L795" s="219"/>
      <c r="M795" s="224"/>
      <c r="N795" s="225"/>
      <c r="O795" s="225"/>
      <c r="P795" s="225"/>
      <c r="Q795" s="225"/>
      <c r="R795" s="225"/>
      <c r="S795" s="225"/>
      <c r="T795" s="226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20" t="s">
        <v>213</v>
      </c>
      <c r="AU795" s="220" t="s">
        <v>91</v>
      </c>
      <c r="AV795" s="15" t="s">
        <v>211</v>
      </c>
      <c r="AW795" s="15" t="s">
        <v>33</v>
      </c>
      <c r="AX795" s="15" t="s">
        <v>87</v>
      </c>
      <c r="AY795" s="220" t="s">
        <v>205</v>
      </c>
    </row>
    <row r="796" s="2" customFormat="1" ht="24.15" customHeight="1">
      <c r="A796" s="38"/>
      <c r="B796" s="188"/>
      <c r="C796" s="189" t="s">
        <v>938</v>
      </c>
      <c r="D796" s="189" t="s">
        <v>207</v>
      </c>
      <c r="E796" s="190" t="s">
        <v>939</v>
      </c>
      <c r="F796" s="191" t="s">
        <v>940</v>
      </c>
      <c r="G796" s="192" t="s">
        <v>941</v>
      </c>
      <c r="H796" s="193">
        <v>1</v>
      </c>
      <c r="I796" s="194"/>
      <c r="J796" s="193">
        <f>ROUND(I796*H796,3)</f>
        <v>0</v>
      </c>
      <c r="K796" s="195"/>
      <c r="L796" s="39"/>
      <c r="M796" s="196" t="s">
        <v>1</v>
      </c>
      <c r="N796" s="197" t="s">
        <v>46</v>
      </c>
      <c r="O796" s="82"/>
      <c r="P796" s="198">
        <f>O796*H796</f>
        <v>0</v>
      </c>
      <c r="Q796" s="198">
        <v>0.0091599999999999997</v>
      </c>
      <c r="R796" s="198">
        <f>Q796*H796</f>
        <v>0.0091599999999999997</v>
      </c>
      <c r="S796" s="198">
        <v>0</v>
      </c>
      <c r="T796" s="199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00" t="s">
        <v>211</v>
      </c>
      <c r="AT796" s="200" t="s">
        <v>207</v>
      </c>
      <c r="AU796" s="200" t="s">
        <v>91</v>
      </c>
      <c r="AY796" s="19" t="s">
        <v>205</v>
      </c>
      <c r="BE796" s="201">
        <f>IF(N796="základná",J796,0)</f>
        <v>0</v>
      </c>
      <c r="BF796" s="201">
        <f>IF(N796="znížená",J796,0)</f>
        <v>0</v>
      </c>
      <c r="BG796" s="201">
        <f>IF(N796="zákl. prenesená",J796,0)</f>
        <v>0</v>
      </c>
      <c r="BH796" s="201">
        <f>IF(N796="zníž. prenesená",J796,0)</f>
        <v>0</v>
      </c>
      <c r="BI796" s="201">
        <f>IF(N796="nulová",J796,0)</f>
        <v>0</v>
      </c>
      <c r="BJ796" s="19" t="s">
        <v>91</v>
      </c>
      <c r="BK796" s="202">
        <f>ROUND(I796*H796,3)</f>
        <v>0</v>
      </c>
      <c r="BL796" s="19" t="s">
        <v>211</v>
      </c>
      <c r="BM796" s="200" t="s">
        <v>942</v>
      </c>
    </row>
    <row r="797" s="2" customFormat="1" ht="16.5" customHeight="1">
      <c r="A797" s="38"/>
      <c r="B797" s="188"/>
      <c r="C797" s="189" t="s">
        <v>943</v>
      </c>
      <c r="D797" s="189" t="s">
        <v>207</v>
      </c>
      <c r="E797" s="190" t="s">
        <v>944</v>
      </c>
      <c r="F797" s="191" t="s">
        <v>945</v>
      </c>
      <c r="G797" s="192" t="s">
        <v>941</v>
      </c>
      <c r="H797" s="193">
        <v>1</v>
      </c>
      <c r="I797" s="194"/>
      <c r="J797" s="193">
        <f>ROUND(I797*H797,3)</f>
        <v>0</v>
      </c>
      <c r="K797" s="195"/>
      <c r="L797" s="39"/>
      <c r="M797" s="196" t="s">
        <v>1</v>
      </c>
      <c r="N797" s="197" t="s">
        <v>46</v>
      </c>
      <c r="O797" s="82"/>
      <c r="P797" s="198">
        <f>O797*H797</f>
        <v>0</v>
      </c>
      <c r="Q797" s="198">
        <v>0.0091599999999999997</v>
      </c>
      <c r="R797" s="198">
        <f>Q797*H797</f>
        <v>0.0091599999999999997</v>
      </c>
      <c r="S797" s="198">
        <v>0</v>
      </c>
      <c r="T797" s="199">
        <f>S797*H797</f>
        <v>0</v>
      </c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R797" s="200" t="s">
        <v>211</v>
      </c>
      <c r="AT797" s="200" t="s">
        <v>207</v>
      </c>
      <c r="AU797" s="200" t="s">
        <v>91</v>
      </c>
      <c r="AY797" s="19" t="s">
        <v>205</v>
      </c>
      <c r="BE797" s="201">
        <f>IF(N797="základná",J797,0)</f>
        <v>0</v>
      </c>
      <c r="BF797" s="201">
        <f>IF(N797="znížená",J797,0)</f>
        <v>0</v>
      </c>
      <c r="BG797" s="201">
        <f>IF(N797="zákl. prenesená",J797,0)</f>
        <v>0</v>
      </c>
      <c r="BH797" s="201">
        <f>IF(N797="zníž. prenesená",J797,0)</f>
        <v>0</v>
      </c>
      <c r="BI797" s="201">
        <f>IF(N797="nulová",J797,0)</f>
        <v>0</v>
      </c>
      <c r="BJ797" s="19" t="s">
        <v>91</v>
      </c>
      <c r="BK797" s="202">
        <f>ROUND(I797*H797,3)</f>
        <v>0</v>
      </c>
      <c r="BL797" s="19" t="s">
        <v>211</v>
      </c>
      <c r="BM797" s="200" t="s">
        <v>946</v>
      </c>
    </row>
    <row r="798" s="12" customFormat="1" ht="22.8" customHeight="1">
      <c r="A798" s="12"/>
      <c r="B798" s="175"/>
      <c r="C798" s="12"/>
      <c r="D798" s="176" t="s">
        <v>79</v>
      </c>
      <c r="E798" s="186" t="s">
        <v>899</v>
      </c>
      <c r="F798" s="186" t="s">
        <v>947</v>
      </c>
      <c r="G798" s="12"/>
      <c r="H798" s="12"/>
      <c r="I798" s="178"/>
      <c r="J798" s="187">
        <f>BK798</f>
        <v>0</v>
      </c>
      <c r="K798" s="12"/>
      <c r="L798" s="175"/>
      <c r="M798" s="180"/>
      <c r="N798" s="181"/>
      <c r="O798" s="181"/>
      <c r="P798" s="182">
        <f>P799</f>
        <v>0</v>
      </c>
      <c r="Q798" s="181"/>
      <c r="R798" s="182">
        <f>R799</f>
        <v>0</v>
      </c>
      <c r="S798" s="181"/>
      <c r="T798" s="183">
        <f>T799</f>
        <v>0</v>
      </c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R798" s="176" t="s">
        <v>87</v>
      </c>
      <c r="AT798" s="184" t="s">
        <v>79</v>
      </c>
      <c r="AU798" s="184" t="s">
        <v>87</v>
      </c>
      <c r="AY798" s="176" t="s">
        <v>205</v>
      </c>
      <c r="BK798" s="185">
        <f>BK799</f>
        <v>0</v>
      </c>
    </row>
    <row r="799" s="2" customFormat="1" ht="24.15" customHeight="1">
      <c r="A799" s="38"/>
      <c r="B799" s="188"/>
      <c r="C799" s="189" t="s">
        <v>948</v>
      </c>
      <c r="D799" s="189" t="s">
        <v>207</v>
      </c>
      <c r="E799" s="190" t="s">
        <v>949</v>
      </c>
      <c r="F799" s="191" t="s">
        <v>950</v>
      </c>
      <c r="G799" s="192" t="s">
        <v>313</v>
      </c>
      <c r="H799" s="193">
        <v>1317.703</v>
      </c>
      <c r="I799" s="194"/>
      <c r="J799" s="193">
        <f>ROUND(I799*H799,3)</f>
        <v>0</v>
      </c>
      <c r="K799" s="195"/>
      <c r="L799" s="39"/>
      <c r="M799" s="196" t="s">
        <v>1</v>
      </c>
      <c r="N799" s="197" t="s">
        <v>46</v>
      </c>
      <c r="O799" s="82"/>
      <c r="P799" s="198">
        <f>O799*H799</f>
        <v>0</v>
      </c>
      <c r="Q799" s="198">
        <v>0</v>
      </c>
      <c r="R799" s="198">
        <f>Q799*H799</f>
        <v>0</v>
      </c>
      <c r="S799" s="198">
        <v>0</v>
      </c>
      <c r="T799" s="199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200" t="s">
        <v>211</v>
      </c>
      <c r="AT799" s="200" t="s">
        <v>207</v>
      </c>
      <c r="AU799" s="200" t="s">
        <v>91</v>
      </c>
      <c r="AY799" s="19" t="s">
        <v>205</v>
      </c>
      <c r="BE799" s="201">
        <f>IF(N799="základná",J799,0)</f>
        <v>0</v>
      </c>
      <c r="BF799" s="201">
        <f>IF(N799="znížená",J799,0)</f>
        <v>0</v>
      </c>
      <c r="BG799" s="201">
        <f>IF(N799="zákl. prenesená",J799,0)</f>
        <v>0</v>
      </c>
      <c r="BH799" s="201">
        <f>IF(N799="zníž. prenesená",J799,0)</f>
        <v>0</v>
      </c>
      <c r="BI799" s="201">
        <f>IF(N799="nulová",J799,0)</f>
        <v>0</v>
      </c>
      <c r="BJ799" s="19" t="s">
        <v>91</v>
      </c>
      <c r="BK799" s="202">
        <f>ROUND(I799*H799,3)</f>
        <v>0</v>
      </c>
      <c r="BL799" s="19" t="s">
        <v>211</v>
      </c>
      <c r="BM799" s="200" t="s">
        <v>951</v>
      </c>
    </row>
    <row r="800" s="12" customFormat="1" ht="25.92" customHeight="1">
      <c r="A800" s="12"/>
      <c r="B800" s="175"/>
      <c r="C800" s="12"/>
      <c r="D800" s="176" t="s">
        <v>79</v>
      </c>
      <c r="E800" s="177" t="s">
        <v>952</v>
      </c>
      <c r="F800" s="177" t="s">
        <v>953</v>
      </c>
      <c r="G800" s="12"/>
      <c r="H800" s="12"/>
      <c r="I800" s="178"/>
      <c r="J800" s="179">
        <f>BK800</f>
        <v>0</v>
      </c>
      <c r="K800" s="12"/>
      <c r="L800" s="175"/>
      <c r="M800" s="180"/>
      <c r="N800" s="181"/>
      <c r="O800" s="181"/>
      <c r="P800" s="182">
        <f>P801+P833+P882+P986+P1005+P1039+P1061+P1151+P1202+P1285+P1310+P1322+P1346</f>
        <v>0</v>
      </c>
      <c r="Q800" s="181"/>
      <c r="R800" s="182">
        <f>R801+R833+R882+R986+R1005+R1039+R1061+R1151+R1202+R1285+R1310+R1322+R1346</f>
        <v>70.366083199999991</v>
      </c>
      <c r="S800" s="181"/>
      <c r="T800" s="183">
        <f>T801+T833+T882+T986+T1005+T1039+T1061+T1151+T1202+T1285+T1310+T1322+T1346</f>
        <v>0</v>
      </c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R800" s="176" t="s">
        <v>91</v>
      </c>
      <c r="AT800" s="184" t="s">
        <v>79</v>
      </c>
      <c r="AU800" s="184" t="s">
        <v>80</v>
      </c>
      <c r="AY800" s="176" t="s">
        <v>205</v>
      </c>
      <c r="BK800" s="185">
        <f>BK801+BK833+BK882+BK986+BK1005+BK1039+BK1061+BK1151+BK1202+BK1285+BK1310+BK1322+BK1346</f>
        <v>0</v>
      </c>
    </row>
    <row r="801" s="12" customFormat="1" ht="22.8" customHeight="1">
      <c r="A801" s="12"/>
      <c r="B801" s="175"/>
      <c r="C801" s="12"/>
      <c r="D801" s="176" t="s">
        <v>79</v>
      </c>
      <c r="E801" s="186" t="s">
        <v>954</v>
      </c>
      <c r="F801" s="186" t="s">
        <v>955</v>
      </c>
      <c r="G801" s="12"/>
      <c r="H801" s="12"/>
      <c r="I801" s="178"/>
      <c r="J801" s="187">
        <f>BK801</f>
        <v>0</v>
      </c>
      <c r="K801" s="12"/>
      <c r="L801" s="175"/>
      <c r="M801" s="180"/>
      <c r="N801" s="181"/>
      <c r="O801" s="181"/>
      <c r="P801" s="182">
        <f>SUM(P802:P832)</f>
        <v>0</v>
      </c>
      <c r="Q801" s="181"/>
      <c r="R801" s="182">
        <f>SUM(R802:R832)</f>
        <v>3.2823813500000001</v>
      </c>
      <c r="S801" s="181"/>
      <c r="T801" s="183">
        <f>SUM(T802:T832)</f>
        <v>0</v>
      </c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R801" s="176" t="s">
        <v>91</v>
      </c>
      <c r="AT801" s="184" t="s">
        <v>79</v>
      </c>
      <c r="AU801" s="184" t="s">
        <v>87</v>
      </c>
      <c r="AY801" s="176" t="s">
        <v>205</v>
      </c>
      <c r="BK801" s="185">
        <f>SUM(BK802:BK832)</f>
        <v>0</v>
      </c>
    </row>
    <row r="802" s="2" customFormat="1" ht="24.15" customHeight="1">
      <c r="A802" s="38"/>
      <c r="B802" s="188"/>
      <c r="C802" s="189" t="s">
        <v>956</v>
      </c>
      <c r="D802" s="189" t="s">
        <v>207</v>
      </c>
      <c r="E802" s="190" t="s">
        <v>957</v>
      </c>
      <c r="F802" s="191" t="s">
        <v>958</v>
      </c>
      <c r="G802" s="192" t="s">
        <v>265</v>
      </c>
      <c r="H802" s="193">
        <v>131.35499999999999</v>
      </c>
      <c r="I802" s="194"/>
      <c r="J802" s="193">
        <f>ROUND(I802*H802,3)</f>
        <v>0</v>
      </c>
      <c r="K802" s="195"/>
      <c r="L802" s="39"/>
      <c r="M802" s="196" t="s">
        <v>1</v>
      </c>
      <c r="N802" s="197" t="s">
        <v>46</v>
      </c>
      <c r="O802" s="82"/>
      <c r="P802" s="198">
        <f>O802*H802</f>
        <v>0</v>
      </c>
      <c r="Q802" s="198">
        <v>0</v>
      </c>
      <c r="R802" s="198">
        <f>Q802*H802</f>
        <v>0</v>
      </c>
      <c r="S802" s="198">
        <v>0</v>
      </c>
      <c r="T802" s="199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00" t="s">
        <v>299</v>
      </c>
      <c r="AT802" s="200" t="s">
        <v>207</v>
      </c>
      <c r="AU802" s="200" t="s">
        <v>91</v>
      </c>
      <c r="AY802" s="19" t="s">
        <v>205</v>
      </c>
      <c r="BE802" s="201">
        <f>IF(N802="základná",J802,0)</f>
        <v>0</v>
      </c>
      <c r="BF802" s="201">
        <f>IF(N802="znížená",J802,0)</f>
        <v>0</v>
      </c>
      <c r="BG802" s="201">
        <f>IF(N802="zákl. prenesená",J802,0)</f>
        <v>0</v>
      </c>
      <c r="BH802" s="201">
        <f>IF(N802="zníž. prenesená",J802,0)</f>
        <v>0</v>
      </c>
      <c r="BI802" s="201">
        <f>IF(N802="nulová",J802,0)</f>
        <v>0</v>
      </c>
      <c r="BJ802" s="19" t="s">
        <v>91</v>
      </c>
      <c r="BK802" s="202">
        <f>ROUND(I802*H802,3)</f>
        <v>0</v>
      </c>
      <c r="BL802" s="19" t="s">
        <v>299</v>
      </c>
      <c r="BM802" s="200" t="s">
        <v>959</v>
      </c>
    </row>
    <row r="803" s="14" customFormat="1">
      <c r="A803" s="14"/>
      <c r="B803" s="211"/>
      <c r="C803" s="14"/>
      <c r="D803" s="204" t="s">
        <v>213</v>
      </c>
      <c r="E803" s="212" t="s">
        <v>1</v>
      </c>
      <c r="F803" s="213" t="s">
        <v>960</v>
      </c>
      <c r="G803" s="14"/>
      <c r="H803" s="214">
        <v>131.35499999999999</v>
      </c>
      <c r="I803" s="215"/>
      <c r="J803" s="14"/>
      <c r="K803" s="14"/>
      <c r="L803" s="211"/>
      <c r="M803" s="216"/>
      <c r="N803" s="217"/>
      <c r="O803" s="217"/>
      <c r="P803" s="217"/>
      <c r="Q803" s="217"/>
      <c r="R803" s="217"/>
      <c r="S803" s="217"/>
      <c r="T803" s="218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12" t="s">
        <v>213</v>
      </c>
      <c r="AU803" s="212" t="s">
        <v>91</v>
      </c>
      <c r="AV803" s="14" t="s">
        <v>91</v>
      </c>
      <c r="AW803" s="14" t="s">
        <v>33</v>
      </c>
      <c r="AX803" s="14" t="s">
        <v>80</v>
      </c>
      <c r="AY803" s="212" t="s">
        <v>205</v>
      </c>
    </row>
    <row r="804" s="15" customFormat="1">
      <c r="A804" s="15"/>
      <c r="B804" s="219"/>
      <c r="C804" s="15"/>
      <c r="D804" s="204" t="s">
        <v>213</v>
      </c>
      <c r="E804" s="220" t="s">
        <v>1</v>
      </c>
      <c r="F804" s="221" t="s">
        <v>216</v>
      </c>
      <c r="G804" s="15"/>
      <c r="H804" s="222">
        <v>131.35499999999999</v>
      </c>
      <c r="I804" s="223"/>
      <c r="J804" s="15"/>
      <c r="K804" s="15"/>
      <c r="L804" s="219"/>
      <c r="M804" s="224"/>
      <c r="N804" s="225"/>
      <c r="O804" s="225"/>
      <c r="P804" s="225"/>
      <c r="Q804" s="225"/>
      <c r="R804" s="225"/>
      <c r="S804" s="225"/>
      <c r="T804" s="226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20" t="s">
        <v>213</v>
      </c>
      <c r="AU804" s="220" t="s">
        <v>91</v>
      </c>
      <c r="AV804" s="15" t="s">
        <v>211</v>
      </c>
      <c r="AW804" s="15" t="s">
        <v>33</v>
      </c>
      <c r="AX804" s="15" t="s">
        <v>87</v>
      </c>
      <c r="AY804" s="220" t="s">
        <v>205</v>
      </c>
    </row>
    <row r="805" s="2" customFormat="1" ht="16.5" customHeight="1">
      <c r="A805" s="38"/>
      <c r="B805" s="188"/>
      <c r="C805" s="227" t="s">
        <v>961</v>
      </c>
      <c r="D805" s="227" t="s">
        <v>276</v>
      </c>
      <c r="E805" s="228" t="s">
        <v>962</v>
      </c>
      <c r="F805" s="229" t="s">
        <v>963</v>
      </c>
      <c r="G805" s="230" t="s">
        <v>313</v>
      </c>
      <c r="H805" s="231">
        <v>0.039</v>
      </c>
      <c r="I805" s="232"/>
      <c r="J805" s="231">
        <f>ROUND(I805*H805,3)</f>
        <v>0</v>
      </c>
      <c r="K805" s="233"/>
      <c r="L805" s="234"/>
      <c r="M805" s="235" t="s">
        <v>1</v>
      </c>
      <c r="N805" s="236" t="s">
        <v>46</v>
      </c>
      <c r="O805" s="82"/>
      <c r="P805" s="198">
        <f>O805*H805</f>
        <v>0</v>
      </c>
      <c r="Q805" s="198">
        <v>1</v>
      </c>
      <c r="R805" s="198">
        <f>Q805*H805</f>
        <v>0.039</v>
      </c>
      <c r="S805" s="198">
        <v>0</v>
      </c>
      <c r="T805" s="199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00" t="s">
        <v>401</v>
      </c>
      <c r="AT805" s="200" t="s">
        <v>276</v>
      </c>
      <c r="AU805" s="200" t="s">
        <v>91</v>
      </c>
      <c r="AY805" s="19" t="s">
        <v>205</v>
      </c>
      <c r="BE805" s="201">
        <f>IF(N805="základná",J805,0)</f>
        <v>0</v>
      </c>
      <c r="BF805" s="201">
        <f>IF(N805="znížená",J805,0)</f>
        <v>0</v>
      </c>
      <c r="BG805" s="201">
        <f>IF(N805="zákl. prenesená",J805,0)</f>
        <v>0</v>
      </c>
      <c r="BH805" s="201">
        <f>IF(N805="zníž. prenesená",J805,0)</f>
        <v>0</v>
      </c>
      <c r="BI805" s="201">
        <f>IF(N805="nulová",J805,0)</f>
        <v>0</v>
      </c>
      <c r="BJ805" s="19" t="s">
        <v>91</v>
      </c>
      <c r="BK805" s="202">
        <f>ROUND(I805*H805,3)</f>
        <v>0</v>
      </c>
      <c r="BL805" s="19" t="s">
        <v>299</v>
      </c>
      <c r="BM805" s="200" t="s">
        <v>964</v>
      </c>
    </row>
    <row r="806" s="14" customFormat="1">
      <c r="A806" s="14"/>
      <c r="B806" s="211"/>
      <c r="C806" s="14"/>
      <c r="D806" s="204" t="s">
        <v>213</v>
      </c>
      <c r="E806" s="14"/>
      <c r="F806" s="213" t="s">
        <v>965</v>
      </c>
      <c r="G806" s="14"/>
      <c r="H806" s="214">
        <v>0.039</v>
      </c>
      <c r="I806" s="215"/>
      <c r="J806" s="14"/>
      <c r="K806" s="14"/>
      <c r="L806" s="211"/>
      <c r="M806" s="216"/>
      <c r="N806" s="217"/>
      <c r="O806" s="217"/>
      <c r="P806" s="217"/>
      <c r="Q806" s="217"/>
      <c r="R806" s="217"/>
      <c r="S806" s="217"/>
      <c r="T806" s="218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12" t="s">
        <v>213</v>
      </c>
      <c r="AU806" s="212" t="s">
        <v>91</v>
      </c>
      <c r="AV806" s="14" t="s">
        <v>91</v>
      </c>
      <c r="AW806" s="14" t="s">
        <v>3</v>
      </c>
      <c r="AX806" s="14" t="s">
        <v>87</v>
      </c>
      <c r="AY806" s="212" t="s">
        <v>205</v>
      </c>
    </row>
    <row r="807" s="2" customFormat="1" ht="24.15" customHeight="1">
      <c r="A807" s="38"/>
      <c r="B807" s="188"/>
      <c r="C807" s="189" t="s">
        <v>966</v>
      </c>
      <c r="D807" s="189" t="s">
        <v>207</v>
      </c>
      <c r="E807" s="190" t="s">
        <v>967</v>
      </c>
      <c r="F807" s="191" t="s">
        <v>968</v>
      </c>
      <c r="G807" s="192" t="s">
        <v>265</v>
      </c>
      <c r="H807" s="193">
        <v>148.00299999999999</v>
      </c>
      <c r="I807" s="194"/>
      <c r="J807" s="193">
        <f>ROUND(I807*H807,3)</f>
        <v>0</v>
      </c>
      <c r="K807" s="195"/>
      <c r="L807" s="39"/>
      <c r="M807" s="196" t="s">
        <v>1</v>
      </c>
      <c r="N807" s="197" t="s">
        <v>46</v>
      </c>
      <c r="O807" s="82"/>
      <c r="P807" s="198">
        <f>O807*H807</f>
        <v>0</v>
      </c>
      <c r="Q807" s="198">
        <v>0</v>
      </c>
      <c r="R807" s="198">
        <f>Q807*H807</f>
        <v>0</v>
      </c>
      <c r="S807" s="198">
        <v>0</v>
      </c>
      <c r="T807" s="199">
        <f>S807*H807</f>
        <v>0</v>
      </c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R807" s="200" t="s">
        <v>299</v>
      </c>
      <c r="AT807" s="200" t="s">
        <v>207</v>
      </c>
      <c r="AU807" s="200" t="s">
        <v>91</v>
      </c>
      <c r="AY807" s="19" t="s">
        <v>205</v>
      </c>
      <c r="BE807" s="201">
        <f>IF(N807="základná",J807,0)</f>
        <v>0</v>
      </c>
      <c r="BF807" s="201">
        <f>IF(N807="znížená",J807,0)</f>
        <v>0</v>
      </c>
      <c r="BG807" s="201">
        <f>IF(N807="zákl. prenesená",J807,0)</f>
        <v>0</v>
      </c>
      <c r="BH807" s="201">
        <f>IF(N807="zníž. prenesená",J807,0)</f>
        <v>0</v>
      </c>
      <c r="BI807" s="201">
        <f>IF(N807="nulová",J807,0)</f>
        <v>0</v>
      </c>
      <c r="BJ807" s="19" t="s">
        <v>91</v>
      </c>
      <c r="BK807" s="202">
        <f>ROUND(I807*H807,3)</f>
        <v>0</v>
      </c>
      <c r="BL807" s="19" t="s">
        <v>299</v>
      </c>
      <c r="BM807" s="200" t="s">
        <v>969</v>
      </c>
    </row>
    <row r="808" s="13" customFormat="1">
      <c r="A808" s="13"/>
      <c r="B808" s="203"/>
      <c r="C808" s="13"/>
      <c r="D808" s="204" t="s">
        <v>213</v>
      </c>
      <c r="E808" s="205" t="s">
        <v>1</v>
      </c>
      <c r="F808" s="206" t="s">
        <v>970</v>
      </c>
      <c r="G808" s="13"/>
      <c r="H808" s="205" t="s">
        <v>1</v>
      </c>
      <c r="I808" s="207"/>
      <c r="J808" s="13"/>
      <c r="K808" s="13"/>
      <c r="L808" s="203"/>
      <c r="M808" s="208"/>
      <c r="N808" s="209"/>
      <c r="O808" s="209"/>
      <c r="P808" s="209"/>
      <c r="Q808" s="209"/>
      <c r="R808" s="209"/>
      <c r="S808" s="209"/>
      <c r="T808" s="210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5" t="s">
        <v>213</v>
      </c>
      <c r="AU808" s="205" t="s">
        <v>91</v>
      </c>
      <c r="AV808" s="13" t="s">
        <v>87</v>
      </c>
      <c r="AW808" s="13" t="s">
        <v>33</v>
      </c>
      <c r="AX808" s="13" t="s">
        <v>80</v>
      </c>
      <c r="AY808" s="205" t="s">
        <v>205</v>
      </c>
    </row>
    <row r="809" s="14" customFormat="1">
      <c r="A809" s="14"/>
      <c r="B809" s="211"/>
      <c r="C809" s="14"/>
      <c r="D809" s="204" t="s">
        <v>213</v>
      </c>
      <c r="E809" s="212" t="s">
        <v>1</v>
      </c>
      <c r="F809" s="213" t="s">
        <v>971</v>
      </c>
      <c r="G809" s="14"/>
      <c r="H809" s="214">
        <v>48.357999999999997</v>
      </c>
      <c r="I809" s="215"/>
      <c r="J809" s="14"/>
      <c r="K809" s="14"/>
      <c r="L809" s="211"/>
      <c r="M809" s="216"/>
      <c r="N809" s="217"/>
      <c r="O809" s="217"/>
      <c r="P809" s="217"/>
      <c r="Q809" s="217"/>
      <c r="R809" s="217"/>
      <c r="S809" s="217"/>
      <c r="T809" s="218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12" t="s">
        <v>213</v>
      </c>
      <c r="AU809" s="212" t="s">
        <v>91</v>
      </c>
      <c r="AV809" s="14" t="s">
        <v>91</v>
      </c>
      <c r="AW809" s="14" t="s">
        <v>33</v>
      </c>
      <c r="AX809" s="14" t="s">
        <v>80</v>
      </c>
      <c r="AY809" s="212" t="s">
        <v>205</v>
      </c>
    </row>
    <row r="810" s="13" customFormat="1">
      <c r="A810" s="13"/>
      <c r="B810" s="203"/>
      <c r="C810" s="13"/>
      <c r="D810" s="204" t="s">
        <v>213</v>
      </c>
      <c r="E810" s="205" t="s">
        <v>1</v>
      </c>
      <c r="F810" s="206" t="s">
        <v>972</v>
      </c>
      <c r="G810" s="13"/>
      <c r="H810" s="205" t="s">
        <v>1</v>
      </c>
      <c r="I810" s="207"/>
      <c r="J810" s="13"/>
      <c r="K810" s="13"/>
      <c r="L810" s="203"/>
      <c r="M810" s="208"/>
      <c r="N810" s="209"/>
      <c r="O810" s="209"/>
      <c r="P810" s="209"/>
      <c r="Q810" s="209"/>
      <c r="R810" s="209"/>
      <c r="S810" s="209"/>
      <c r="T810" s="210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05" t="s">
        <v>213</v>
      </c>
      <c r="AU810" s="205" t="s">
        <v>91</v>
      </c>
      <c r="AV810" s="13" t="s">
        <v>87</v>
      </c>
      <c r="AW810" s="13" t="s">
        <v>33</v>
      </c>
      <c r="AX810" s="13" t="s">
        <v>80</v>
      </c>
      <c r="AY810" s="205" t="s">
        <v>205</v>
      </c>
    </row>
    <row r="811" s="14" customFormat="1">
      <c r="A811" s="14"/>
      <c r="B811" s="211"/>
      <c r="C811" s="14"/>
      <c r="D811" s="204" t="s">
        <v>213</v>
      </c>
      <c r="E811" s="212" t="s">
        <v>1</v>
      </c>
      <c r="F811" s="213" t="s">
        <v>773</v>
      </c>
      <c r="G811" s="14"/>
      <c r="H811" s="214">
        <v>99.644999999999996</v>
      </c>
      <c r="I811" s="215"/>
      <c r="J811" s="14"/>
      <c r="K811" s="14"/>
      <c r="L811" s="211"/>
      <c r="M811" s="216"/>
      <c r="N811" s="217"/>
      <c r="O811" s="217"/>
      <c r="P811" s="217"/>
      <c r="Q811" s="217"/>
      <c r="R811" s="217"/>
      <c r="S811" s="217"/>
      <c r="T811" s="218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12" t="s">
        <v>213</v>
      </c>
      <c r="AU811" s="212" t="s">
        <v>91</v>
      </c>
      <c r="AV811" s="14" t="s">
        <v>91</v>
      </c>
      <c r="AW811" s="14" t="s">
        <v>33</v>
      </c>
      <c r="AX811" s="14" t="s">
        <v>80</v>
      </c>
      <c r="AY811" s="212" t="s">
        <v>205</v>
      </c>
    </row>
    <row r="812" s="15" customFormat="1">
      <c r="A812" s="15"/>
      <c r="B812" s="219"/>
      <c r="C812" s="15"/>
      <c r="D812" s="204" t="s">
        <v>213</v>
      </c>
      <c r="E812" s="220" t="s">
        <v>1</v>
      </c>
      <c r="F812" s="221" t="s">
        <v>216</v>
      </c>
      <c r="G812" s="15"/>
      <c r="H812" s="222">
        <v>148.00299999999999</v>
      </c>
      <c r="I812" s="223"/>
      <c r="J812" s="15"/>
      <c r="K812" s="15"/>
      <c r="L812" s="219"/>
      <c r="M812" s="224"/>
      <c r="N812" s="225"/>
      <c r="O812" s="225"/>
      <c r="P812" s="225"/>
      <c r="Q812" s="225"/>
      <c r="R812" s="225"/>
      <c r="S812" s="225"/>
      <c r="T812" s="226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20" t="s">
        <v>213</v>
      </c>
      <c r="AU812" s="220" t="s">
        <v>91</v>
      </c>
      <c r="AV812" s="15" t="s">
        <v>211</v>
      </c>
      <c r="AW812" s="15" t="s">
        <v>33</v>
      </c>
      <c r="AX812" s="15" t="s">
        <v>87</v>
      </c>
      <c r="AY812" s="220" t="s">
        <v>205</v>
      </c>
    </row>
    <row r="813" s="2" customFormat="1" ht="16.5" customHeight="1">
      <c r="A813" s="38"/>
      <c r="B813" s="188"/>
      <c r="C813" s="227" t="s">
        <v>973</v>
      </c>
      <c r="D813" s="227" t="s">
        <v>276</v>
      </c>
      <c r="E813" s="228" t="s">
        <v>962</v>
      </c>
      <c r="F813" s="229" t="s">
        <v>963</v>
      </c>
      <c r="G813" s="230" t="s">
        <v>313</v>
      </c>
      <c r="H813" s="231">
        <v>0.051999999999999998</v>
      </c>
      <c r="I813" s="232"/>
      <c r="J813" s="231">
        <f>ROUND(I813*H813,3)</f>
        <v>0</v>
      </c>
      <c r="K813" s="233"/>
      <c r="L813" s="234"/>
      <c r="M813" s="235" t="s">
        <v>1</v>
      </c>
      <c r="N813" s="236" t="s">
        <v>46</v>
      </c>
      <c r="O813" s="82"/>
      <c r="P813" s="198">
        <f>O813*H813</f>
        <v>0</v>
      </c>
      <c r="Q813" s="198">
        <v>1</v>
      </c>
      <c r="R813" s="198">
        <f>Q813*H813</f>
        <v>0.051999999999999998</v>
      </c>
      <c r="S813" s="198">
        <v>0</v>
      </c>
      <c r="T813" s="199">
        <f>S813*H813</f>
        <v>0</v>
      </c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R813" s="200" t="s">
        <v>401</v>
      </c>
      <c r="AT813" s="200" t="s">
        <v>276</v>
      </c>
      <c r="AU813" s="200" t="s">
        <v>91</v>
      </c>
      <c r="AY813" s="19" t="s">
        <v>205</v>
      </c>
      <c r="BE813" s="201">
        <f>IF(N813="základná",J813,0)</f>
        <v>0</v>
      </c>
      <c r="BF813" s="201">
        <f>IF(N813="znížená",J813,0)</f>
        <v>0</v>
      </c>
      <c r="BG813" s="201">
        <f>IF(N813="zákl. prenesená",J813,0)</f>
        <v>0</v>
      </c>
      <c r="BH813" s="201">
        <f>IF(N813="zníž. prenesená",J813,0)</f>
        <v>0</v>
      </c>
      <c r="BI813" s="201">
        <f>IF(N813="nulová",J813,0)</f>
        <v>0</v>
      </c>
      <c r="BJ813" s="19" t="s">
        <v>91</v>
      </c>
      <c r="BK813" s="202">
        <f>ROUND(I813*H813,3)</f>
        <v>0</v>
      </c>
      <c r="BL813" s="19" t="s">
        <v>299</v>
      </c>
      <c r="BM813" s="200" t="s">
        <v>974</v>
      </c>
    </row>
    <row r="814" s="14" customFormat="1">
      <c r="A814" s="14"/>
      <c r="B814" s="211"/>
      <c r="C814" s="14"/>
      <c r="D814" s="204" t="s">
        <v>213</v>
      </c>
      <c r="E814" s="14"/>
      <c r="F814" s="213" t="s">
        <v>975</v>
      </c>
      <c r="G814" s="14"/>
      <c r="H814" s="214">
        <v>0.051999999999999998</v>
      </c>
      <c r="I814" s="215"/>
      <c r="J814" s="14"/>
      <c r="K814" s="14"/>
      <c r="L814" s="211"/>
      <c r="M814" s="216"/>
      <c r="N814" s="217"/>
      <c r="O814" s="217"/>
      <c r="P814" s="217"/>
      <c r="Q814" s="217"/>
      <c r="R814" s="217"/>
      <c r="S814" s="217"/>
      <c r="T814" s="218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12" t="s">
        <v>213</v>
      </c>
      <c r="AU814" s="212" t="s">
        <v>91</v>
      </c>
      <c r="AV814" s="14" t="s">
        <v>91</v>
      </c>
      <c r="AW814" s="14" t="s">
        <v>3</v>
      </c>
      <c r="AX814" s="14" t="s">
        <v>87</v>
      </c>
      <c r="AY814" s="212" t="s">
        <v>205</v>
      </c>
    </row>
    <row r="815" s="2" customFormat="1" ht="24.15" customHeight="1">
      <c r="A815" s="38"/>
      <c r="B815" s="188"/>
      <c r="C815" s="189" t="s">
        <v>976</v>
      </c>
      <c r="D815" s="189" t="s">
        <v>207</v>
      </c>
      <c r="E815" s="190" t="s">
        <v>977</v>
      </c>
      <c r="F815" s="191" t="s">
        <v>978</v>
      </c>
      <c r="G815" s="192" t="s">
        <v>265</v>
      </c>
      <c r="H815" s="193">
        <v>262.70999999999998</v>
      </c>
      <c r="I815" s="194"/>
      <c r="J815" s="193">
        <f>ROUND(I815*H815,3)</f>
        <v>0</v>
      </c>
      <c r="K815" s="195"/>
      <c r="L815" s="39"/>
      <c r="M815" s="196" t="s">
        <v>1</v>
      </c>
      <c r="N815" s="197" t="s">
        <v>46</v>
      </c>
      <c r="O815" s="82"/>
      <c r="P815" s="198">
        <f>O815*H815</f>
        <v>0</v>
      </c>
      <c r="Q815" s="198">
        <v>0.00054000000000000001</v>
      </c>
      <c r="R815" s="198">
        <f>Q815*H815</f>
        <v>0.1418634</v>
      </c>
      <c r="S815" s="198">
        <v>0</v>
      </c>
      <c r="T815" s="199">
        <f>S815*H815</f>
        <v>0</v>
      </c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R815" s="200" t="s">
        <v>299</v>
      </c>
      <c r="AT815" s="200" t="s">
        <v>207</v>
      </c>
      <c r="AU815" s="200" t="s">
        <v>91</v>
      </c>
      <c r="AY815" s="19" t="s">
        <v>205</v>
      </c>
      <c r="BE815" s="201">
        <f>IF(N815="základná",J815,0)</f>
        <v>0</v>
      </c>
      <c r="BF815" s="201">
        <f>IF(N815="znížená",J815,0)</f>
        <v>0</v>
      </c>
      <c r="BG815" s="201">
        <f>IF(N815="zákl. prenesená",J815,0)</f>
        <v>0</v>
      </c>
      <c r="BH815" s="201">
        <f>IF(N815="zníž. prenesená",J815,0)</f>
        <v>0</v>
      </c>
      <c r="BI815" s="201">
        <f>IF(N815="nulová",J815,0)</f>
        <v>0</v>
      </c>
      <c r="BJ815" s="19" t="s">
        <v>91</v>
      </c>
      <c r="BK815" s="202">
        <f>ROUND(I815*H815,3)</f>
        <v>0</v>
      </c>
      <c r="BL815" s="19" t="s">
        <v>299</v>
      </c>
      <c r="BM815" s="200" t="s">
        <v>979</v>
      </c>
    </row>
    <row r="816" s="14" customFormat="1">
      <c r="A816" s="14"/>
      <c r="B816" s="211"/>
      <c r="C816" s="14"/>
      <c r="D816" s="204" t="s">
        <v>213</v>
      </c>
      <c r="E816" s="212" t="s">
        <v>1</v>
      </c>
      <c r="F816" s="213" t="s">
        <v>980</v>
      </c>
      <c r="G816" s="14"/>
      <c r="H816" s="214">
        <v>262.70999999999998</v>
      </c>
      <c r="I816" s="215"/>
      <c r="J816" s="14"/>
      <c r="K816" s="14"/>
      <c r="L816" s="211"/>
      <c r="M816" s="216"/>
      <c r="N816" s="217"/>
      <c r="O816" s="217"/>
      <c r="P816" s="217"/>
      <c r="Q816" s="217"/>
      <c r="R816" s="217"/>
      <c r="S816" s="217"/>
      <c r="T816" s="218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12" t="s">
        <v>213</v>
      </c>
      <c r="AU816" s="212" t="s">
        <v>91</v>
      </c>
      <c r="AV816" s="14" t="s">
        <v>91</v>
      </c>
      <c r="AW816" s="14" t="s">
        <v>33</v>
      </c>
      <c r="AX816" s="14" t="s">
        <v>80</v>
      </c>
      <c r="AY816" s="212" t="s">
        <v>205</v>
      </c>
    </row>
    <row r="817" s="15" customFormat="1">
      <c r="A817" s="15"/>
      <c r="B817" s="219"/>
      <c r="C817" s="15"/>
      <c r="D817" s="204" t="s">
        <v>213</v>
      </c>
      <c r="E817" s="220" t="s">
        <v>1</v>
      </c>
      <c r="F817" s="221" t="s">
        <v>216</v>
      </c>
      <c r="G817" s="15"/>
      <c r="H817" s="222">
        <v>262.70999999999998</v>
      </c>
      <c r="I817" s="223"/>
      <c r="J817" s="15"/>
      <c r="K817" s="15"/>
      <c r="L817" s="219"/>
      <c r="M817" s="224"/>
      <c r="N817" s="225"/>
      <c r="O817" s="225"/>
      <c r="P817" s="225"/>
      <c r="Q817" s="225"/>
      <c r="R817" s="225"/>
      <c r="S817" s="225"/>
      <c r="T817" s="226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20" t="s">
        <v>213</v>
      </c>
      <c r="AU817" s="220" t="s">
        <v>91</v>
      </c>
      <c r="AV817" s="15" t="s">
        <v>211</v>
      </c>
      <c r="AW817" s="15" t="s">
        <v>33</v>
      </c>
      <c r="AX817" s="15" t="s">
        <v>87</v>
      </c>
      <c r="AY817" s="220" t="s">
        <v>205</v>
      </c>
    </row>
    <row r="818" s="2" customFormat="1" ht="49.05" customHeight="1">
      <c r="A818" s="38"/>
      <c r="B818" s="188"/>
      <c r="C818" s="227" t="s">
        <v>981</v>
      </c>
      <c r="D818" s="227" t="s">
        <v>276</v>
      </c>
      <c r="E818" s="228" t="s">
        <v>982</v>
      </c>
      <c r="F818" s="229" t="s">
        <v>983</v>
      </c>
      <c r="G818" s="230" t="s">
        <v>265</v>
      </c>
      <c r="H818" s="231">
        <v>302.11700000000002</v>
      </c>
      <c r="I818" s="232"/>
      <c r="J818" s="231">
        <f>ROUND(I818*H818,3)</f>
        <v>0</v>
      </c>
      <c r="K818" s="233"/>
      <c r="L818" s="234"/>
      <c r="M818" s="235" t="s">
        <v>1</v>
      </c>
      <c r="N818" s="236" t="s">
        <v>46</v>
      </c>
      <c r="O818" s="82"/>
      <c r="P818" s="198">
        <f>O818*H818</f>
        <v>0</v>
      </c>
      <c r="Q818" s="198">
        <v>0.00415</v>
      </c>
      <c r="R818" s="198">
        <f>Q818*H818</f>
        <v>1.2537855500000001</v>
      </c>
      <c r="S818" s="198">
        <v>0</v>
      </c>
      <c r="T818" s="199">
        <f>S818*H818</f>
        <v>0</v>
      </c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R818" s="200" t="s">
        <v>401</v>
      </c>
      <c r="AT818" s="200" t="s">
        <v>276</v>
      </c>
      <c r="AU818" s="200" t="s">
        <v>91</v>
      </c>
      <c r="AY818" s="19" t="s">
        <v>205</v>
      </c>
      <c r="BE818" s="201">
        <f>IF(N818="základná",J818,0)</f>
        <v>0</v>
      </c>
      <c r="BF818" s="201">
        <f>IF(N818="znížená",J818,0)</f>
        <v>0</v>
      </c>
      <c r="BG818" s="201">
        <f>IF(N818="zákl. prenesená",J818,0)</f>
        <v>0</v>
      </c>
      <c r="BH818" s="201">
        <f>IF(N818="zníž. prenesená",J818,0)</f>
        <v>0</v>
      </c>
      <c r="BI818" s="201">
        <f>IF(N818="nulová",J818,0)</f>
        <v>0</v>
      </c>
      <c r="BJ818" s="19" t="s">
        <v>91</v>
      </c>
      <c r="BK818" s="202">
        <f>ROUND(I818*H818,3)</f>
        <v>0</v>
      </c>
      <c r="BL818" s="19" t="s">
        <v>299</v>
      </c>
      <c r="BM818" s="200" t="s">
        <v>984</v>
      </c>
    </row>
    <row r="819" s="14" customFormat="1">
      <c r="A819" s="14"/>
      <c r="B819" s="211"/>
      <c r="C819" s="14"/>
      <c r="D819" s="204" t="s">
        <v>213</v>
      </c>
      <c r="E819" s="14"/>
      <c r="F819" s="213" t="s">
        <v>985</v>
      </c>
      <c r="G819" s="14"/>
      <c r="H819" s="214">
        <v>302.11700000000002</v>
      </c>
      <c r="I819" s="215"/>
      <c r="J819" s="14"/>
      <c r="K819" s="14"/>
      <c r="L819" s="211"/>
      <c r="M819" s="216"/>
      <c r="N819" s="217"/>
      <c r="O819" s="217"/>
      <c r="P819" s="217"/>
      <c r="Q819" s="217"/>
      <c r="R819" s="217"/>
      <c r="S819" s="217"/>
      <c r="T819" s="218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12" t="s">
        <v>213</v>
      </c>
      <c r="AU819" s="212" t="s">
        <v>91</v>
      </c>
      <c r="AV819" s="14" t="s">
        <v>91</v>
      </c>
      <c r="AW819" s="14" t="s">
        <v>3</v>
      </c>
      <c r="AX819" s="14" t="s">
        <v>87</v>
      </c>
      <c r="AY819" s="212" t="s">
        <v>205</v>
      </c>
    </row>
    <row r="820" s="2" customFormat="1" ht="37.8" customHeight="1">
      <c r="A820" s="38"/>
      <c r="B820" s="188"/>
      <c r="C820" s="189" t="s">
        <v>986</v>
      </c>
      <c r="D820" s="189" t="s">
        <v>207</v>
      </c>
      <c r="E820" s="190" t="s">
        <v>987</v>
      </c>
      <c r="F820" s="191" t="s">
        <v>988</v>
      </c>
      <c r="G820" s="192" t="s">
        <v>265</v>
      </c>
      <c r="H820" s="193">
        <v>99.644999999999996</v>
      </c>
      <c r="I820" s="194"/>
      <c r="J820" s="193">
        <f>ROUND(I820*H820,3)</f>
        <v>0</v>
      </c>
      <c r="K820" s="195"/>
      <c r="L820" s="39"/>
      <c r="M820" s="196" t="s">
        <v>1</v>
      </c>
      <c r="N820" s="197" t="s">
        <v>46</v>
      </c>
      <c r="O820" s="82"/>
      <c r="P820" s="198">
        <f>O820*H820</f>
        <v>0</v>
      </c>
      <c r="Q820" s="198">
        <v>0.0022399999999999998</v>
      </c>
      <c r="R820" s="198">
        <f>Q820*H820</f>
        <v>0.22320479999999998</v>
      </c>
      <c r="S820" s="198">
        <v>0</v>
      </c>
      <c r="T820" s="199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00" t="s">
        <v>299</v>
      </c>
      <c r="AT820" s="200" t="s">
        <v>207</v>
      </c>
      <c r="AU820" s="200" t="s">
        <v>91</v>
      </c>
      <c r="AY820" s="19" t="s">
        <v>205</v>
      </c>
      <c r="BE820" s="201">
        <f>IF(N820="základná",J820,0)</f>
        <v>0</v>
      </c>
      <c r="BF820" s="201">
        <f>IF(N820="znížená",J820,0)</f>
        <v>0</v>
      </c>
      <c r="BG820" s="201">
        <f>IF(N820="zákl. prenesená",J820,0)</f>
        <v>0</v>
      </c>
      <c r="BH820" s="201">
        <f>IF(N820="zníž. prenesená",J820,0)</f>
        <v>0</v>
      </c>
      <c r="BI820" s="201">
        <f>IF(N820="nulová",J820,0)</f>
        <v>0</v>
      </c>
      <c r="BJ820" s="19" t="s">
        <v>91</v>
      </c>
      <c r="BK820" s="202">
        <f>ROUND(I820*H820,3)</f>
        <v>0</v>
      </c>
      <c r="BL820" s="19" t="s">
        <v>299</v>
      </c>
      <c r="BM820" s="200" t="s">
        <v>989</v>
      </c>
    </row>
    <row r="821" s="13" customFormat="1">
      <c r="A821" s="13"/>
      <c r="B821" s="203"/>
      <c r="C821" s="13"/>
      <c r="D821" s="204" t="s">
        <v>213</v>
      </c>
      <c r="E821" s="205" t="s">
        <v>1</v>
      </c>
      <c r="F821" s="206" t="s">
        <v>990</v>
      </c>
      <c r="G821" s="13"/>
      <c r="H821" s="205" t="s">
        <v>1</v>
      </c>
      <c r="I821" s="207"/>
      <c r="J821" s="13"/>
      <c r="K821" s="13"/>
      <c r="L821" s="203"/>
      <c r="M821" s="208"/>
      <c r="N821" s="209"/>
      <c r="O821" s="209"/>
      <c r="P821" s="209"/>
      <c r="Q821" s="209"/>
      <c r="R821" s="209"/>
      <c r="S821" s="209"/>
      <c r="T821" s="210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05" t="s">
        <v>213</v>
      </c>
      <c r="AU821" s="205" t="s">
        <v>91</v>
      </c>
      <c r="AV821" s="13" t="s">
        <v>87</v>
      </c>
      <c r="AW821" s="13" t="s">
        <v>33</v>
      </c>
      <c r="AX821" s="13" t="s">
        <v>80</v>
      </c>
      <c r="AY821" s="205" t="s">
        <v>205</v>
      </c>
    </row>
    <row r="822" s="14" customFormat="1">
      <c r="A822" s="14"/>
      <c r="B822" s="211"/>
      <c r="C822" s="14"/>
      <c r="D822" s="204" t="s">
        <v>213</v>
      </c>
      <c r="E822" s="212" t="s">
        <v>1</v>
      </c>
      <c r="F822" s="213" t="s">
        <v>991</v>
      </c>
      <c r="G822" s="14"/>
      <c r="H822" s="214">
        <v>99.644999999999996</v>
      </c>
      <c r="I822" s="215"/>
      <c r="J822" s="14"/>
      <c r="K822" s="14"/>
      <c r="L822" s="211"/>
      <c r="M822" s="216"/>
      <c r="N822" s="217"/>
      <c r="O822" s="217"/>
      <c r="P822" s="217"/>
      <c r="Q822" s="217"/>
      <c r="R822" s="217"/>
      <c r="S822" s="217"/>
      <c r="T822" s="218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12" t="s">
        <v>213</v>
      </c>
      <c r="AU822" s="212" t="s">
        <v>91</v>
      </c>
      <c r="AV822" s="14" t="s">
        <v>91</v>
      </c>
      <c r="AW822" s="14" t="s">
        <v>33</v>
      </c>
      <c r="AX822" s="14" t="s">
        <v>80</v>
      </c>
      <c r="AY822" s="212" t="s">
        <v>205</v>
      </c>
    </row>
    <row r="823" s="15" customFormat="1">
      <c r="A823" s="15"/>
      <c r="B823" s="219"/>
      <c r="C823" s="15"/>
      <c r="D823" s="204" t="s">
        <v>213</v>
      </c>
      <c r="E823" s="220" t="s">
        <v>1</v>
      </c>
      <c r="F823" s="221" t="s">
        <v>216</v>
      </c>
      <c r="G823" s="15"/>
      <c r="H823" s="222">
        <v>99.644999999999996</v>
      </c>
      <c r="I823" s="223"/>
      <c r="J823" s="15"/>
      <c r="K823" s="15"/>
      <c r="L823" s="219"/>
      <c r="M823" s="224"/>
      <c r="N823" s="225"/>
      <c r="O823" s="225"/>
      <c r="P823" s="225"/>
      <c r="Q823" s="225"/>
      <c r="R823" s="225"/>
      <c r="S823" s="225"/>
      <c r="T823" s="226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20" t="s">
        <v>213</v>
      </c>
      <c r="AU823" s="220" t="s">
        <v>91</v>
      </c>
      <c r="AV823" s="15" t="s">
        <v>211</v>
      </c>
      <c r="AW823" s="15" t="s">
        <v>33</v>
      </c>
      <c r="AX823" s="15" t="s">
        <v>87</v>
      </c>
      <c r="AY823" s="220" t="s">
        <v>205</v>
      </c>
    </row>
    <row r="824" s="2" customFormat="1" ht="24.15" customHeight="1">
      <c r="A824" s="38"/>
      <c r="B824" s="188"/>
      <c r="C824" s="189" t="s">
        <v>992</v>
      </c>
      <c r="D824" s="189" t="s">
        <v>207</v>
      </c>
      <c r="E824" s="190" t="s">
        <v>993</v>
      </c>
      <c r="F824" s="191" t="s">
        <v>994</v>
      </c>
      <c r="G824" s="192" t="s">
        <v>265</v>
      </c>
      <c r="H824" s="193">
        <v>296.005</v>
      </c>
      <c r="I824" s="194"/>
      <c r="J824" s="193">
        <f>ROUND(I824*H824,3)</f>
        <v>0</v>
      </c>
      <c r="K824" s="195"/>
      <c r="L824" s="39"/>
      <c r="M824" s="196" t="s">
        <v>1</v>
      </c>
      <c r="N824" s="197" t="s">
        <v>46</v>
      </c>
      <c r="O824" s="82"/>
      <c r="P824" s="198">
        <f>O824*H824</f>
        <v>0</v>
      </c>
      <c r="Q824" s="198">
        <v>0.00054000000000000001</v>
      </c>
      <c r="R824" s="198">
        <f>Q824*H824</f>
        <v>0.1598427</v>
      </c>
      <c r="S824" s="198">
        <v>0</v>
      </c>
      <c r="T824" s="199">
        <f>S824*H824</f>
        <v>0</v>
      </c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R824" s="200" t="s">
        <v>299</v>
      </c>
      <c r="AT824" s="200" t="s">
        <v>207</v>
      </c>
      <c r="AU824" s="200" t="s">
        <v>91</v>
      </c>
      <c r="AY824" s="19" t="s">
        <v>205</v>
      </c>
      <c r="BE824" s="201">
        <f>IF(N824="základná",J824,0)</f>
        <v>0</v>
      </c>
      <c r="BF824" s="201">
        <f>IF(N824="znížená",J824,0)</f>
        <v>0</v>
      </c>
      <c r="BG824" s="201">
        <f>IF(N824="zákl. prenesená",J824,0)</f>
        <v>0</v>
      </c>
      <c r="BH824" s="201">
        <f>IF(N824="zníž. prenesená",J824,0)</f>
        <v>0</v>
      </c>
      <c r="BI824" s="201">
        <f>IF(N824="nulová",J824,0)</f>
        <v>0</v>
      </c>
      <c r="BJ824" s="19" t="s">
        <v>91</v>
      </c>
      <c r="BK824" s="202">
        <f>ROUND(I824*H824,3)</f>
        <v>0</v>
      </c>
      <c r="BL824" s="19" t="s">
        <v>299</v>
      </c>
      <c r="BM824" s="200" t="s">
        <v>995</v>
      </c>
    </row>
    <row r="825" s="13" customFormat="1">
      <c r="A825" s="13"/>
      <c r="B825" s="203"/>
      <c r="C825" s="13"/>
      <c r="D825" s="204" t="s">
        <v>213</v>
      </c>
      <c r="E825" s="205" t="s">
        <v>1</v>
      </c>
      <c r="F825" s="206" t="s">
        <v>970</v>
      </c>
      <c r="G825" s="13"/>
      <c r="H825" s="205" t="s">
        <v>1</v>
      </c>
      <c r="I825" s="207"/>
      <c r="J825" s="13"/>
      <c r="K825" s="13"/>
      <c r="L825" s="203"/>
      <c r="M825" s="208"/>
      <c r="N825" s="209"/>
      <c r="O825" s="209"/>
      <c r="P825" s="209"/>
      <c r="Q825" s="209"/>
      <c r="R825" s="209"/>
      <c r="S825" s="209"/>
      <c r="T825" s="210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05" t="s">
        <v>213</v>
      </c>
      <c r="AU825" s="205" t="s">
        <v>91</v>
      </c>
      <c r="AV825" s="13" t="s">
        <v>87</v>
      </c>
      <c r="AW825" s="13" t="s">
        <v>33</v>
      </c>
      <c r="AX825" s="13" t="s">
        <v>80</v>
      </c>
      <c r="AY825" s="205" t="s">
        <v>205</v>
      </c>
    </row>
    <row r="826" s="14" customFormat="1">
      <c r="A826" s="14"/>
      <c r="B826" s="211"/>
      <c r="C826" s="14"/>
      <c r="D826" s="204" t="s">
        <v>213</v>
      </c>
      <c r="E826" s="212" t="s">
        <v>1</v>
      </c>
      <c r="F826" s="213" t="s">
        <v>996</v>
      </c>
      <c r="G826" s="14"/>
      <c r="H826" s="214">
        <v>96.715000000000003</v>
      </c>
      <c r="I826" s="215"/>
      <c r="J826" s="14"/>
      <c r="K826" s="14"/>
      <c r="L826" s="211"/>
      <c r="M826" s="216"/>
      <c r="N826" s="217"/>
      <c r="O826" s="217"/>
      <c r="P826" s="217"/>
      <c r="Q826" s="217"/>
      <c r="R826" s="217"/>
      <c r="S826" s="217"/>
      <c r="T826" s="218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12" t="s">
        <v>213</v>
      </c>
      <c r="AU826" s="212" t="s">
        <v>91</v>
      </c>
      <c r="AV826" s="14" t="s">
        <v>91</v>
      </c>
      <c r="AW826" s="14" t="s">
        <v>33</v>
      </c>
      <c r="AX826" s="14" t="s">
        <v>80</v>
      </c>
      <c r="AY826" s="212" t="s">
        <v>205</v>
      </c>
    </row>
    <row r="827" s="13" customFormat="1">
      <c r="A827" s="13"/>
      <c r="B827" s="203"/>
      <c r="C827" s="13"/>
      <c r="D827" s="204" t="s">
        <v>213</v>
      </c>
      <c r="E827" s="205" t="s">
        <v>1</v>
      </c>
      <c r="F827" s="206" t="s">
        <v>972</v>
      </c>
      <c r="G827" s="13"/>
      <c r="H827" s="205" t="s">
        <v>1</v>
      </c>
      <c r="I827" s="207"/>
      <c r="J827" s="13"/>
      <c r="K827" s="13"/>
      <c r="L827" s="203"/>
      <c r="M827" s="208"/>
      <c r="N827" s="209"/>
      <c r="O827" s="209"/>
      <c r="P827" s="209"/>
      <c r="Q827" s="209"/>
      <c r="R827" s="209"/>
      <c r="S827" s="209"/>
      <c r="T827" s="210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05" t="s">
        <v>213</v>
      </c>
      <c r="AU827" s="205" t="s">
        <v>91</v>
      </c>
      <c r="AV827" s="13" t="s">
        <v>87</v>
      </c>
      <c r="AW827" s="13" t="s">
        <v>33</v>
      </c>
      <c r="AX827" s="13" t="s">
        <v>80</v>
      </c>
      <c r="AY827" s="205" t="s">
        <v>205</v>
      </c>
    </row>
    <row r="828" s="14" customFormat="1">
      <c r="A828" s="14"/>
      <c r="B828" s="211"/>
      <c r="C828" s="14"/>
      <c r="D828" s="204" t="s">
        <v>213</v>
      </c>
      <c r="E828" s="212" t="s">
        <v>1</v>
      </c>
      <c r="F828" s="213" t="s">
        <v>997</v>
      </c>
      <c r="G828" s="14"/>
      <c r="H828" s="214">
        <v>199.28999999999999</v>
      </c>
      <c r="I828" s="215"/>
      <c r="J828" s="14"/>
      <c r="K828" s="14"/>
      <c r="L828" s="211"/>
      <c r="M828" s="216"/>
      <c r="N828" s="217"/>
      <c r="O828" s="217"/>
      <c r="P828" s="217"/>
      <c r="Q828" s="217"/>
      <c r="R828" s="217"/>
      <c r="S828" s="217"/>
      <c r="T828" s="21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12" t="s">
        <v>213</v>
      </c>
      <c r="AU828" s="212" t="s">
        <v>91</v>
      </c>
      <c r="AV828" s="14" t="s">
        <v>91</v>
      </c>
      <c r="AW828" s="14" t="s">
        <v>33</v>
      </c>
      <c r="AX828" s="14" t="s">
        <v>80</v>
      </c>
      <c r="AY828" s="212" t="s">
        <v>205</v>
      </c>
    </row>
    <row r="829" s="15" customFormat="1">
      <c r="A829" s="15"/>
      <c r="B829" s="219"/>
      <c r="C829" s="15"/>
      <c r="D829" s="204" t="s">
        <v>213</v>
      </c>
      <c r="E829" s="220" t="s">
        <v>1</v>
      </c>
      <c r="F829" s="221" t="s">
        <v>216</v>
      </c>
      <c r="G829" s="15"/>
      <c r="H829" s="222">
        <v>296.005</v>
      </c>
      <c r="I829" s="223"/>
      <c r="J829" s="15"/>
      <c r="K829" s="15"/>
      <c r="L829" s="219"/>
      <c r="M829" s="224"/>
      <c r="N829" s="225"/>
      <c r="O829" s="225"/>
      <c r="P829" s="225"/>
      <c r="Q829" s="225"/>
      <c r="R829" s="225"/>
      <c r="S829" s="225"/>
      <c r="T829" s="226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T829" s="220" t="s">
        <v>213</v>
      </c>
      <c r="AU829" s="220" t="s">
        <v>91</v>
      </c>
      <c r="AV829" s="15" t="s">
        <v>211</v>
      </c>
      <c r="AW829" s="15" t="s">
        <v>33</v>
      </c>
      <c r="AX829" s="15" t="s">
        <v>87</v>
      </c>
      <c r="AY829" s="220" t="s">
        <v>205</v>
      </c>
    </row>
    <row r="830" s="2" customFormat="1" ht="49.05" customHeight="1">
      <c r="A830" s="38"/>
      <c r="B830" s="188"/>
      <c r="C830" s="227" t="s">
        <v>998</v>
      </c>
      <c r="D830" s="227" t="s">
        <v>276</v>
      </c>
      <c r="E830" s="228" t="s">
        <v>982</v>
      </c>
      <c r="F830" s="229" t="s">
        <v>983</v>
      </c>
      <c r="G830" s="230" t="s">
        <v>265</v>
      </c>
      <c r="H830" s="231">
        <v>340.40600000000001</v>
      </c>
      <c r="I830" s="232"/>
      <c r="J830" s="231">
        <f>ROUND(I830*H830,3)</f>
        <v>0</v>
      </c>
      <c r="K830" s="233"/>
      <c r="L830" s="234"/>
      <c r="M830" s="235" t="s">
        <v>1</v>
      </c>
      <c r="N830" s="236" t="s">
        <v>46</v>
      </c>
      <c r="O830" s="82"/>
      <c r="P830" s="198">
        <f>O830*H830</f>
        <v>0</v>
      </c>
      <c r="Q830" s="198">
        <v>0.00415</v>
      </c>
      <c r="R830" s="198">
        <f>Q830*H830</f>
        <v>1.4126849000000001</v>
      </c>
      <c r="S830" s="198">
        <v>0</v>
      </c>
      <c r="T830" s="199">
        <f>S830*H830</f>
        <v>0</v>
      </c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R830" s="200" t="s">
        <v>401</v>
      </c>
      <c r="AT830" s="200" t="s">
        <v>276</v>
      </c>
      <c r="AU830" s="200" t="s">
        <v>91</v>
      </c>
      <c r="AY830" s="19" t="s">
        <v>205</v>
      </c>
      <c r="BE830" s="201">
        <f>IF(N830="základná",J830,0)</f>
        <v>0</v>
      </c>
      <c r="BF830" s="201">
        <f>IF(N830="znížená",J830,0)</f>
        <v>0</v>
      </c>
      <c r="BG830" s="201">
        <f>IF(N830="zákl. prenesená",J830,0)</f>
        <v>0</v>
      </c>
      <c r="BH830" s="201">
        <f>IF(N830="zníž. prenesená",J830,0)</f>
        <v>0</v>
      </c>
      <c r="BI830" s="201">
        <f>IF(N830="nulová",J830,0)</f>
        <v>0</v>
      </c>
      <c r="BJ830" s="19" t="s">
        <v>91</v>
      </c>
      <c r="BK830" s="202">
        <f>ROUND(I830*H830,3)</f>
        <v>0</v>
      </c>
      <c r="BL830" s="19" t="s">
        <v>299</v>
      </c>
      <c r="BM830" s="200" t="s">
        <v>999</v>
      </c>
    </row>
    <row r="831" s="14" customFormat="1">
      <c r="A831" s="14"/>
      <c r="B831" s="211"/>
      <c r="C831" s="14"/>
      <c r="D831" s="204" t="s">
        <v>213</v>
      </c>
      <c r="E831" s="14"/>
      <c r="F831" s="213" t="s">
        <v>1000</v>
      </c>
      <c r="G831" s="14"/>
      <c r="H831" s="214">
        <v>340.40600000000001</v>
      </c>
      <c r="I831" s="215"/>
      <c r="J831" s="14"/>
      <c r="K831" s="14"/>
      <c r="L831" s="211"/>
      <c r="M831" s="216"/>
      <c r="N831" s="217"/>
      <c r="O831" s="217"/>
      <c r="P831" s="217"/>
      <c r="Q831" s="217"/>
      <c r="R831" s="217"/>
      <c r="S831" s="217"/>
      <c r="T831" s="218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12" t="s">
        <v>213</v>
      </c>
      <c r="AU831" s="212" t="s">
        <v>91</v>
      </c>
      <c r="AV831" s="14" t="s">
        <v>91</v>
      </c>
      <c r="AW831" s="14" t="s">
        <v>3</v>
      </c>
      <c r="AX831" s="14" t="s">
        <v>87</v>
      </c>
      <c r="AY831" s="212" t="s">
        <v>205</v>
      </c>
    </row>
    <row r="832" s="2" customFormat="1" ht="24.15" customHeight="1">
      <c r="A832" s="38"/>
      <c r="B832" s="188"/>
      <c r="C832" s="189" t="s">
        <v>1001</v>
      </c>
      <c r="D832" s="189" t="s">
        <v>207</v>
      </c>
      <c r="E832" s="190" t="s">
        <v>1002</v>
      </c>
      <c r="F832" s="191" t="s">
        <v>1003</v>
      </c>
      <c r="G832" s="192" t="s">
        <v>313</v>
      </c>
      <c r="H832" s="193">
        <v>3.282</v>
      </c>
      <c r="I832" s="194"/>
      <c r="J832" s="193">
        <f>ROUND(I832*H832,3)</f>
        <v>0</v>
      </c>
      <c r="K832" s="195"/>
      <c r="L832" s="39"/>
      <c r="M832" s="196" t="s">
        <v>1</v>
      </c>
      <c r="N832" s="197" t="s">
        <v>46</v>
      </c>
      <c r="O832" s="82"/>
      <c r="P832" s="198">
        <f>O832*H832</f>
        <v>0</v>
      </c>
      <c r="Q832" s="198">
        <v>0</v>
      </c>
      <c r="R832" s="198">
        <f>Q832*H832</f>
        <v>0</v>
      </c>
      <c r="S832" s="198">
        <v>0</v>
      </c>
      <c r="T832" s="199">
        <f>S832*H832</f>
        <v>0</v>
      </c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R832" s="200" t="s">
        <v>299</v>
      </c>
      <c r="AT832" s="200" t="s">
        <v>207</v>
      </c>
      <c r="AU832" s="200" t="s">
        <v>91</v>
      </c>
      <c r="AY832" s="19" t="s">
        <v>205</v>
      </c>
      <c r="BE832" s="201">
        <f>IF(N832="základná",J832,0)</f>
        <v>0</v>
      </c>
      <c r="BF832" s="201">
        <f>IF(N832="znížená",J832,0)</f>
        <v>0</v>
      </c>
      <c r="BG832" s="201">
        <f>IF(N832="zákl. prenesená",J832,0)</f>
        <v>0</v>
      </c>
      <c r="BH832" s="201">
        <f>IF(N832="zníž. prenesená",J832,0)</f>
        <v>0</v>
      </c>
      <c r="BI832" s="201">
        <f>IF(N832="nulová",J832,0)</f>
        <v>0</v>
      </c>
      <c r="BJ832" s="19" t="s">
        <v>91</v>
      </c>
      <c r="BK832" s="202">
        <f>ROUND(I832*H832,3)</f>
        <v>0</v>
      </c>
      <c r="BL832" s="19" t="s">
        <v>299</v>
      </c>
      <c r="BM832" s="200" t="s">
        <v>1004</v>
      </c>
    </row>
    <row r="833" s="12" customFormat="1" ht="22.8" customHeight="1">
      <c r="A833" s="12"/>
      <c r="B833" s="175"/>
      <c r="C833" s="12"/>
      <c r="D833" s="176" t="s">
        <v>79</v>
      </c>
      <c r="E833" s="186" t="s">
        <v>1005</v>
      </c>
      <c r="F833" s="186" t="s">
        <v>1006</v>
      </c>
      <c r="G833" s="12"/>
      <c r="H833" s="12"/>
      <c r="I833" s="178"/>
      <c r="J833" s="187">
        <f>BK833</f>
        <v>0</v>
      </c>
      <c r="K833" s="12"/>
      <c r="L833" s="175"/>
      <c r="M833" s="180"/>
      <c r="N833" s="181"/>
      <c r="O833" s="181"/>
      <c r="P833" s="182">
        <f>SUM(P834:P881)</f>
        <v>0</v>
      </c>
      <c r="Q833" s="181"/>
      <c r="R833" s="182">
        <f>SUM(R834:R881)</f>
        <v>6.4350868499999994</v>
      </c>
      <c r="S833" s="181"/>
      <c r="T833" s="183">
        <f>SUM(T834:T881)</f>
        <v>0</v>
      </c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R833" s="176" t="s">
        <v>91</v>
      </c>
      <c r="AT833" s="184" t="s">
        <v>79</v>
      </c>
      <c r="AU833" s="184" t="s">
        <v>87</v>
      </c>
      <c r="AY833" s="176" t="s">
        <v>205</v>
      </c>
      <c r="BK833" s="185">
        <f>SUM(BK834:BK881)</f>
        <v>0</v>
      </c>
    </row>
    <row r="834" s="2" customFormat="1" ht="24.15" customHeight="1">
      <c r="A834" s="38"/>
      <c r="B834" s="188"/>
      <c r="C834" s="189" t="s">
        <v>1007</v>
      </c>
      <c r="D834" s="189" t="s">
        <v>207</v>
      </c>
      <c r="E834" s="190" t="s">
        <v>1008</v>
      </c>
      <c r="F834" s="191" t="s">
        <v>1009</v>
      </c>
      <c r="G834" s="192" t="s">
        <v>265</v>
      </c>
      <c r="H834" s="193">
        <v>375.43000000000001</v>
      </c>
      <c r="I834" s="194"/>
      <c r="J834" s="193">
        <f>ROUND(I834*H834,3)</f>
        <v>0</v>
      </c>
      <c r="K834" s="195"/>
      <c r="L834" s="39"/>
      <c r="M834" s="196" t="s">
        <v>1</v>
      </c>
      <c r="N834" s="197" t="s">
        <v>46</v>
      </c>
      <c r="O834" s="82"/>
      <c r="P834" s="198">
        <f>O834*H834</f>
        <v>0</v>
      </c>
      <c r="Q834" s="198">
        <v>0</v>
      </c>
      <c r="R834" s="198">
        <f>Q834*H834</f>
        <v>0</v>
      </c>
      <c r="S834" s="198">
        <v>0</v>
      </c>
      <c r="T834" s="199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00" t="s">
        <v>299</v>
      </c>
      <c r="AT834" s="200" t="s">
        <v>207</v>
      </c>
      <c r="AU834" s="200" t="s">
        <v>91</v>
      </c>
      <c r="AY834" s="19" t="s">
        <v>205</v>
      </c>
      <c r="BE834" s="201">
        <f>IF(N834="základná",J834,0)</f>
        <v>0</v>
      </c>
      <c r="BF834" s="201">
        <f>IF(N834="znížená",J834,0)</f>
        <v>0</v>
      </c>
      <c r="BG834" s="201">
        <f>IF(N834="zákl. prenesená",J834,0)</f>
        <v>0</v>
      </c>
      <c r="BH834" s="201">
        <f>IF(N834="zníž. prenesená",J834,0)</f>
        <v>0</v>
      </c>
      <c r="BI834" s="201">
        <f>IF(N834="nulová",J834,0)</f>
        <v>0</v>
      </c>
      <c r="BJ834" s="19" t="s">
        <v>91</v>
      </c>
      <c r="BK834" s="202">
        <f>ROUND(I834*H834,3)</f>
        <v>0</v>
      </c>
      <c r="BL834" s="19" t="s">
        <v>299</v>
      </c>
      <c r="BM834" s="200" t="s">
        <v>1010</v>
      </c>
    </row>
    <row r="835" s="14" customFormat="1">
      <c r="A835" s="14"/>
      <c r="B835" s="211"/>
      <c r="C835" s="14"/>
      <c r="D835" s="204" t="s">
        <v>213</v>
      </c>
      <c r="E835" s="212" t="s">
        <v>1</v>
      </c>
      <c r="F835" s="213" t="s">
        <v>1011</v>
      </c>
      <c r="G835" s="14"/>
      <c r="H835" s="214">
        <v>20.920000000000002</v>
      </c>
      <c r="I835" s="215"/>
      <c r="J835" s="14"/>
      <c r="K835" s="14"/>
      <c r="L835" s="211"/>
      <c r="M835" s="216"/>
      <c r="N835" s="217"/>
      <c r="O835" s="217"/>
      <c r="P835" s="217"/>
      <c r="Q835" s="217"/>
      <c r="R835" s="217"/>
      <c r="S835" s="217"/>
      <c r="T835" s="218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12" t="s">
        <v>213</v>
      </c>
      <c r="AU835" s="212" t="s">
        <v>91</v>
      </c>
      <c r="AV835" s="14" t="s">
        <v>91</v>
      </c>
      <c r="AW835" s="14" t="s">
        <v>33</v>
      </c>
      <c r="AX835" s="14" t="s">
        <v>80</v>
      </c>
      <c r="AY835" s="212" t="s">
        <v>205</v>
      </c>
    </row>
    <row r="836" s="14" customFormat="1">
      <c r="A836" s="14"/>
      <c r="B836" s="211"/>
      <c r="C836" s="14"/>
      <c r="D836" s="204" t="s">
        <v>213</v>
      </c>
      <c r="E836" s="212" t="s">
        <v>1</v>
      </c>
      <c r="F836" s="213" t="s">
        <v>1012</v>
      </c>
      <c r="G836" s="14"/>
      <c r="H836" s="214">
        <v>20.920000000000002</v>
      </c>
      <c r="I836" s="215"/>
      <c r="J836" s="14"/>
      <c r="K836" s="14"/>
      <c r="L836" s="211"/>
      <c r="M836" s="216"/>
      <c r="N836" s="217"/>
      <c r="O836" s="217"/>
      <c r="P836" s="217"/>
      <c r="Q836" s="217"/>
      <c r="R836" s="217"/>
      <c r="S836" s="217"/>
      <c r="T836" s="218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12" t="s">
        <v>213</v>
      </c>
      <c r="AU836" s="212" t="s">
        <v>91</v>
      </c>
      <c r="AV836" s="14" t="s">
        <v>91</v>
      </c>
      <c r="AW836" s="14" t="s">
        <v>33</v>
      </c>
      <c r="AX836" s="14" t="s">
        <v>80</v>
      </c>
      <c r="AY836" s="212" t="s">
        <v>205</v>
      </c>
    </row>
    <row r="837" s="14" customFormat="1">
      <c r="A837" s="14"/>
      <c r="B837" s="211"/>
      <c r="C837" s="14"/>
      <c r="D837" s="204" t="s">
        <v>213</v>
      </c>
      <c r="E837" s="212" t="s">
        <v>1</v>
      </c>
      <c r="F837" s="213" t="s">
        <v>1013</v>
      </c>
      <c r="G837" s="14"/>
      <c r="H837" s="214">
        <v>23.149999999999999</v>
      </c>
      <c r="I837" s="215"/>
      <c r="J837" s="14"/>
      <c r="K837" s="14"/>
      <c r="L837" s="211"/>
      <c r="M837" s="216"/>
      <c r="N837" s="217"/>
      <c r="O837" s="217"/>
      <c r="P837" s="217"/>
      <c r="Q837" s="217"/>
      <c r="R837" s="217"/>
      <c r="S837" s="217"/>
      <c r="T837" s="218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12" t="s">
        <v>213</v>
      </c>
      <c r="AU837" s="212" t="s">
        <v>91</v>
      </c>
      <c r="AV837" s="14" t="s">
        <v>91</v>
      </c>
      <c r="AW837" s="14" t="s">
        <v>33</v>
      </c>
      <c r="AX837" s="14" t="s">
        <v>80</v>
      </c>
      <c r="AY837" s="212" t="s">
        <v>205</v>
      </c>
    </row>
    <row r="838" s="14" customFormat="1">
      <c r="A838" s="14"/>
      <c r="B838" s="211"/>
      <c r="C838" s="14"/>
      <c r="D838" s="204" t="s">
        <v>213</v>
      </c>
      <c r="E838" s="212" t="s">
        <v>1</v>
      </c>
      <c r="F838" s="213" t="s">
        <v>1014</v>
      </c>
      <c r="G838" s="14"/>
      <c r="H838" s="214">
        <v>310.44</v>
      </c>
      <c r="I838" s="215"/>
      <c r="J838" s="14"/>
      <c r="K838" s="14"/>
      <c r="L838" s="211"/>
      <c r="M838" s="216"/>
      <c r="N838" s="217"/>
      <c r="O838" s="217"/>
      <c r="P838" s="217"/>
      <c r="Q838" s="217"/>
      <c r="R838" s="217"/>
      <c r="S838" s="217"/>
      <c r="T838" s="218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12" t="s">
        <v>213</v>
      </c>
      <c r="AU838" s="212" t="s">
        <v>91</v>
      </c>
      <c r="AV838" s="14" t="s">
        <v>91</v>
      </c>
      <c r="AW838" s="14" t="s">
        <v>33</v>
      </c>
      <c r="AX838" s="14" t="s">
        <v>80</v>
      </c>
      <c r="AY838" s="212" t="s">
        <v>205</v>
      </c>
    </row>
    <row r="839" s="15" customFormat="1">
      <c r="A839" s="15"/>
      <c r="B839" s="219"/>
      <c r="C839" s="15"/>
      <c r="D839" s="204" t="s">
        <v>213</v>
      </c>
      <c r="E839" s="220" t="s">
        <v>1</v>
      </c>
      <c r="F839" s="221" t="s">
        <v>216</v>
      </c>
      <c r="G839" s="15"/>
      <c r="H839" s="222">
        <v>375.43000000000001</v>
      </c>
      <c r="I839" s="223"/>
      <c r="J839" s="15"/>
      <c r="K839" s="15"/>
      <c r="L839" s="219"/>
      <c r="M839" s="224"/>
      <c r="N839" s="225"/>
      <c r="O839" s="225"/>
      <c r="P839" s="225"/>
      <c r="Q839" s="225"/>
      <c r="R839" s="225"/>
      <c r="S839" s="225"/>
      <c r="T839" s="22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20" t="s">
        <v>213</v>
      </c>
      <c r="AU839" s="220" t="s">
        <v>91</v>
      </c>
      <c r="AV839" s="15" t="s">
        <v>211</v>
      </c>
      <c r="AW839" s="15" t="s">
        <v>33</v>
      </c>
      <c r="AX839" s="15" t="s">
        <v>87</v>
      </c>
      <c r="AY839" s="220" t="s">
        <v>205</v>
      </c>
    </row>
    <row r="840" s="2" customFormat="1" ht="24.15" customHeight="1">
      <c r="A840" s="38"/>
      <c r="B840" s="188"/>
      <c r="C840" s="227" t="s">
        <v>1015</v>
      </c>
      <c r="D840" s="227" t="s">
        <v>276</v>
      </c>
      <c r="E840" s="228" t="s">
        <v>1016</v>
      </c>
      <c r="F840" s="229" t="s">
        <v>1017</v>
      </c>
      <c r="G840" s="230" t="s">
        <v>1018</v>
      </c>
      <c r="H840" s="231">
        <v>93.858000000000004</v>
      </c>
      <c r="I840" s="232"/>
      <c r="J840" s="231">
        <f>ROUND(I840*H840,3)</f>
        <v>0</v>
      </c>
      <c r="K840" s="233"/>
      <c r="L840" s="234"/>
      <c r="M840" s="235" t="s">
        <v>1</v>
      </c>
      <c r="N840" s="236" t="s">
        <v>46</v>
      </c>
      <c r="O840" s="82"/>
      <c r="P840" s="198">
        <f>O840*H840</f>
        <v>0</v>
      </c>
      <c r="Q840" s="198">
        <v>0.00092000000000000003</v>
      </c>
      <c r="R840" s="198">
        <f>Q840*H840</f>
        <v>0.08634936</v>
      </c>
      <c r="S840" s="198">
        <v>0</v>
      </c>
      <c r="T840" s="199">
        <f>S840*H840</f>
        <v>0</v>
      </c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R840" s="200" t="s">
        <v>401</v>
      </c>
      <c r="AT840" s="200" t="s">
        <v>276</v>
      </c>
      <c r="AU840" s="200" t="s">
        <v>91</v>
      </c>
      <c r="AY840" s="19" t="s">
        <v>205</v>
      </c>
      <c r="BE840" s="201">
        <f>IF(N840="základná",J840,0)</f>
        <v>0</v>
      </c>
      <c r="BF840" s="201">
        <f>IF(N840="znížená",J840,0)</f>
        <v>0</v>
      </c>
      <c r="BG840" s="201">
        <f>IF(N840="zákl. prenesená",J840,0)</f>
        <v>0</v>
      </c>
      <c r="BH840" s="201">
        <f>IF(N840="zníž. prenesená",J840,0)</f>
        <v>0</v>
      </c>
      <c r="BI840" s="201">
        <f>IF(N840="nulová",J840,0)</f>
        <v>0</v>
      </c>
      <c r="BJ840" s="19" t="s">
        <v>91</v>
      </c>
      <c r="BK840" s="202">
        <f>ROUND(I840*H840,3)</f>
        <v>0</v>
      </c>
      <c r="BL840" s="19" t="s">
        <v>299</v>
      </c>
      <c r="BM840" s="200" t="s">
        <v>1019</v>
      </c>
    </row>
    <row r="841" s="14" customFormat="1">
      <c r="A841" s="14"/>
      <c r="B841" s="211"/>
      <c r="C841" s="14"/>
      <c r="D841" s="204" t="s">
        <v>213</v>
      </c>
      <c r="E841" s="14"/>
      <c r="F841" s="213" t="s">
        <v>1020</v>
      </c>
      <c r="G841" s="14"/>
      <c r="H841" s="214">
        <v>93.858000000000004</v>
      </c>
      <c r="I841" s="215"/>
      <c r="J841" s="14"/>
      <c r="K841" s="14"/>
      <c r="L841" s="211"/>
      <c r="M841" s="216"/>
      <c r="N841" s="217"/>
      <c r="O841" s="217"/>
      <c r="P841" s="217"/>
      <c r="Q841" s="217"/>
      <c r="R841" s="217"/>
      <c r="S841" s="217"/>
      <c r="T841" s="218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12" t="s">
        <v>213</v>
      </c>
      <c r="AU841" s="212" t="s">
        <v>91</v>
      </c>
      <c r="AV841" s="14" t="s">
        <v>91</v>
      </c>
      <c r="AW841" s="14" t="s">
        <v>3</v>
      </c>
      <c r="AX841" s="14" t="s">
        <v>87</v>
      </c>
      <c r="AY841" s="212" t="s">
        <v>205</v>
      </c>
    </row>
    <row r="842" s="2" customFormat="1" ht="37.8" customHeight="1">
      <c r="A842" s="38"/>
      <c r="B842" s="188"/>
      <c r="C842" s="189" t="s">
        <v>1021</v>
      </c>
      <c r="D842" s="189" t="s">
        <v>207</v>
      </c>
      <c r="E842" s="190" t="s">
        <v>1022</v>
      </c>
      <c r="F842" s="191" t="s">
        <v>1023</v>
      </c>
      <c r="G842" s="192" t="s">
        <v>265</v>
      </c>
      <c r="H842" s="193">
        <v>375.43000000000001</v>
      </c>
      <c r="I842" s="194"/>
      <c r="J842" s="193">
        <f>ROUND(I842*H842,3)</f>
        <v>0</v>
      </c>
      <c r="K842" s="195"/>
      <c r="L842" s="39"/>
      <c r="M842" s="196" t="s">
        <v>1</v>
      </c>
      <c r="N842" s="197" t="s">
        <v>46</v>
      </c>
      <c r="O842" s="82"/>
      <c r="P842" s="198">
        <f>O842*H842</f>
        <v>0</v>
      </c>
      <c r="Q842" s="198">
        <v>0.00055000000000000003</v>
      </c>
      <c r="R842" s="198">
        <f>Q842*H842</f>
        <v>0.20648650000000002</v>
      </c>
      <c r="S842" s="198">
        <v>0</v>
      </c>
      <c r="T842" s="199">
        <f>S842*H842</f>
        <v>0</v>
      </c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R842" s="200" t="s">
        <v>299</v>
      </c>
      <c r="AT842" s="200" t="s">
        <v>207</v>
      </c>
      <c r="AU842" s="200" t="s">
        <v>91</v>
      </c>
      <c r="AY842" s="19" t="s">
        <v>205</v>
      </c>
      <c r="BE842" s="201">
        <f>IF(N842="základná",J842,0)</f>
        <v>0</v>
      </c>
      <c r="BF842" s="201">
        <f>IF(N842="znížená",J842,0)</f>
        <v>0</v>
      </c>
      <c r="BG842" s="201">
        <f>IF(N842="zákl. prenesená",J842,0)</f>
        <v>0</v>
      </c>
      <c r="BH842" s="201">
        <f>IF(N842="zníž. prenesená",J842,0)</f>
        <v>0</v>
      </c>
      <c r="BI842" s="201">
        <f>IF(N842="nulová",J842,0)</f>
        <v>0</v>
      </c>
      <c r="BJ842" s="19" t="s">
        <v>91</v>
      </c>
      <c r="BK842" s="202">
        <f>ROUND(I842*H842,3)</f>
        <v>0</v>
      </c>
      <c r="BL842" s="19" t="s">
        <v>299</v>
      </c>
      <c r="BM842" s="200" t="s">
        <v>1024</v>
      </c>
    </row>
    <row r="843" s="14" customFormat="1">
      <c r="A843" s="14"/>
      <c r="B843" s="211"/>
      <c r="C843" s="14"/>
      <c r="D843" s="204" t="s">
        <v>213</v>
      </c>
      <c r="E843" s="212" t="s">
        <v>1</v>
      </c>
      <c r="F843" s="213" t="s">
        <v>1025</v>
      </c>
      <c r="G843" s="14"/>
      <c r="H843" s="214">
        <v>20.920000000000002</v>
      </c>
      <c r="I843" s="215"/>
      <c r="J843" s="14"/>
      <c r="K843" s="14"/>
      <c r="L843" s="211"/>
      <c r="M843" s="216"/>
      <c r="N843" s="217"/>
      <c r="O843" s="217"/>
      <c r="P843" s="217"/>
      <c r="Q843" s="217"/>
      <c r="R843" s="217"/>
      <c r="S843" s="217"/>
      <c r="T843" s="218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12" t="s">
        <v>213</v>
      </c>
      <c r="AU843" s="212" t="s">
        <v>91</v>
      </c>
      <c r="AV843" s="14" t="s">
        <v>91</v>
      </c>
      <c r="AW843" s="14" t="s">
        <v>33</v>
      </c>
      <c r="AX843" s="14" t="s">
        <v>80</v>
      </c>
      <c r="AY843" s="212" t="s">
        <v>205</v>
      </c>
    </row>
    <row r="844" s="14" customFormat="1">
      <c r="A844" s="14"/>
      <c r="B844" s="211"/>
      <c r="C844" s="14"/>
      <c r="D844" s="204" t="s">
        <v>213</v>
      </c>
      <c r="E844" s="212" t="s">
        <v>1</v>
      </c>
      <c r="F844" s="213" t="s">
        <v>1026</v>
      </c>
      <c r="G844" s="14"/>
      <c r="H844" s="214">
        <v>20.920000000000002</v>
      </c>
      <c r="I844" s="215"/>
      <c r="J844" s="14"/>
      <c r="K844" s="14"/>
      <c r="L844" s="211"/>
      <c r="M844" s="216"/>
      <c r="N844" s="217"/>
      <c r="O844" s="217"/>
      <c r="P844" s="217"/>
      <c r="Q844" s="217"/>
      <c r="R844" s="217"/>
      <c r="S844" s="217"/>
      <c r="T844" s="218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12" t="s">
        <v>213</v>
      </c>
      <c r="AU844" s="212" t="s">
        <v>91</v>
      </c>
      <c r="AV844" s="14" t="s">
        <v>91</v>
      </c>
      <c r="AW844" s="14" t="s">
        <v>33</v>
      </c>
      <c r="AX844" s="14" t="s">
        <v>80</v>
      </c>
      <c r="AY844" s="212" t="s">
        <v>205</v>
      </c>
    </row>
    <row r="845" s="14" customFormat="1">
      <c r="A845" s="14"/>
      <c r="B845" s="211"/>
      <c r="C845" s="14"/>
      <c r="D845" s="204" t="s">
        <v>213</v>
      </c>
      <c r="E845" s="212" t="s">
        <v>1</v>
      </c>
      <c r="F845" s="213" t="s">
        <v>1013</v>
      </c>
      <c r="G845" s="14"/>
      <c r="H845" s="214">
        <v>23.149999999999999</v>
      </c>
      <c r="I845" s="215"/>
      <c r="J845" s="14"/>
      <c r="K845" s="14"/>
      <c r="L845" s="211"/>
      <c r="M845" s="216"/>
      <c r="N845" s="217"/>
      <c r="O845" s="217"/>
      <c r="P845" s="217"/>
      <c r="Q845" s="217"/>
      <c r="R845" s="217"/>
      <c r="S845" s="217"/>
      <c r="T845" s="218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12" t="s">
        <v>213</v>
      </c>
      <c r="AU845" s="212" t="s">
        <v>91</v>
      </c>
      <c r="AV845" s="14" t="s">
        <v>91</v>
      </c>
      <c r="AW845" s="14" t="s">
        <v>33</v>
      </c>
      <c r="AX845" s="14" t="s">
        <v>80</v>
      </c>
      <c r="AY845" s="212" t="s">
        <v>205</v>
      </c>
    </row>
    <row r="846" s="14" customFormat="1">
      <c r="A846" s="14"/>
      <c r="B846" s="211"/>
      <c r="C846" s="14"/>
      <c r="D846" s="204" t="s">
        <v>213</v>
      </c>
      <c r="E846" s="212" t="s">
        <v>1</v>
      </c>
      <c r="F846" s="213" t="s">
        <v>1014</v>
      </c>
      <c r="G846" s="14"/>
      <c r="H846" s="214">
        <v>310.44</v>
      </c>
      <c r="I846" s="215"/>
      <c r="J846" s="14"/>
      <c r="K846" s="14"/>
      <c r="L846" s="211"/>
      <c r="M846" s="216"/>
      <c r="N846" s="217"/>
      <c r="O846" s="217"/>
      <c r="P846" s="217"/>
      <c r="Q846" s="217"/>
      <c r="R846" s="217"/>
      <c r="S846" s="217"/>
      <c r="T846" s="218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12" t="s">
        <v>213</v>
      </c>
      <c r="AU846" s="212" t="s">
        <v>91</v>
      </c>
      <c r="AV846" s="14" t="s">
        <v>91</v>
      </c>
      <c r="AW846" s="14" t="s">
        <v>33</v>
      </c>
      <c r="AX846" s="14" t="s">
        <v>80</v>
      </c>
      <c r="AY846" s="212" t="s">
        <v>205</v>
      </c>
    </row>
    <row r="847" s="15" customFormat="1">
      <c r="A847" s="15"/>
      <c r="B847" s="219"/>
      <c r="C847" s="15"/>
      <c r="D847" s="204" t="s">
        <v>213</v>
      </c>
      <c r="E847" s="220" t="s">
        <v>1</v>
      </c>
      <c r="F847" s="221" t="s">
        <v>216</v>
      </c>
      <c r="G847" s="15"/>
      <c r="H847" s="222">
        <v>375.43000000000001</v>
      </c>
      <c r="I847" s="223"/>
      <c r="J847" s="15"/>
      <c r="K847" s="15"/>
      <c r="L847" s="219"/>
      <c r="M847" s="224"/>
      <c r="N847" s="225"/>
      <c r="O847" s="225"/>
      <c r="P847" s="225"/>
      <c r="Q847" s="225"/>
      <c r="R847" s="225"/>
      <c r="S847" s="225"/>
      <c r="T847" s="226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T847" s="220" t="s">
        <v>213</v>
      </c>
      <c r="AU847" s="220" t="s">
        <v>91</v>
      </c>
      <c r="AV847" s="15" t="s">
        <v>211</v>
      </c>
      <c r="AW847" s="15" t="s">
        <v>33</v>
      </c>
      <c r="AX847" s="15" t="s">
        <v>87</v>
      </c>
      <c r="AY847" s="220" t="s">
        <v>205</v>
      </c>
    </row>
    <row r="848" s="2" customFormat="1" ht="49.05" customHeight="1">
      <c r="A848" s="38"/>
      <c r="B848" s="188"/>
      <c r="C848" s="227" t="s">
        <v>1027</v>
      </c>
      <c r="D848" s="227" t="s">
        <v>276</v>
      </c>
      <c r="E848" s="228" t="s">
        <v>982</v>
      </c>
      <c r="F848" s="229" t="s">
        <v>983</v>
      </c>
      <c r="G848" s="230" t="s">
        <v>265</v>
      </c>
      <c r="H848" s="231">
        <v>431.745</v>
      </c>
      <c r="I848" s="232"/>
      <c r="J848" s="231">
        <f>ROUND(I848*H848,3)</f>
        <v>0</v>
      </c>
      <c r="K848" s="233"/>
      <c r="L848" s="234"/>
      <c r="M848" s="235" t="s">
        <v>1</v>
      </c>
      <c r="N848" s="236" t="s">
        <v>46</v>
      </c>
      <c r="O848" s="82"/>
      <c r="P848" s="198">
        <f>O848*H848</f>
        <v>0</v>
      </c>
      <c r="Q848" s="198">
        <v>0.00415</v>
      </c>
      <c r="R848" s="198">
        <f>Q848*H848</f>
        <v>1.7917417500000001</v>
      </c>
      <c r="S848" s="198">
        <v>0</v>
      </c>
      <c r="T848" s="199">
        <f>S848*H848</f>
        <v>0</v>
      </c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R848" s="200" t="s">
        <v>401</v>
      </c>
      <c r="AT848" s="200" t="s">
        <v>276</v>
      </c>
      <c r="AU848" s="200" t="s">
        <v>91</v>
      </c>
      <c r="AY848" s="19" t="s">
        <v>205</v>
      </c>
      <c r="BE848" s="201">
        <f>IF(N848="základná",J848,0)</f>
        <v>0</v>
      </c>
      <c r="BF848" s="201">
        <f>IF(N848="znížená",J848,0)</f>
        <v>0</v>
      </c>
      <c r="BG848" s="201">
        <f>IF(N848="zákl. prenesená",J848,0)</f>
        <v>0</v>
      </c>
      <c r="BH848" s="201">
        <f>IF(N848="zníž. prenesená",J848,0)</f>
        <v>0</v>
      </c>
      <c r="BI848" s="201">
        <f>IF(N848="nulová",J848,0)</f>
        <v>0</v>
      </c>
      <c r="BJ848" s="19" t="s">
        <v>91</v>
      </c>
      <c r="BK848" s="202">
        <f>ROUND(I848*H848,3)</f>
        <v>0</v>
      </c>
      <c r="BL848" s="19" t="s">
        <v>299</v>
      </c>
      <c r="BM848" s="200" t="s">
        <v>1028</v>
      </c>
    </row>
    <row r="849" s="14" customFormat="1">
      <c r="A849" s="14"/>
      <c r="B849" s="211"/>
      <c r="C849" s="14"/>
      <c r="D849" s="204" t="s">
        <v>213</v>
      </c>
      <c r="E849" s="14"/>
      <c r="F849" s="213" t="s">
        <v>1029</v>
      </c>
      <c r="G849" s="14"/>
      <c r="H849" s="214">
        <v>431.745</v>
      </c>
      <c r="I849" s="215"/>
      <c r="J849" s="14"/>
      <c r="K849" s="14"/>
      <c r="L849" s="211"/>
      <c r="M849" s="216"/>
      <c r="N849" s="217"/>
      <c r="O849" s="217"/>
      <c r="P849" s="217"/>
      <c r="Q849" s="217"/>
      <c r="R849" s="217"/>
      <c r="S849" s="217"/>
      <c r="T849" s="218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12" t="s">
        <v>213</v>
      </c>
      <c r="AU849" s="212" t="s">
        <v>91</v>
      </c>
      <c r="AV849" s="14" t="s">
        <v>91</v>
      </c>
      <c r="AW849" s="14" t="s">
        <v>3</v>
      </c>
      <c r="AX849" s="14" t="s">
        <v>87</v>
      </c>
      <c r="AY849" s="212" t="s">
        <v>205</v>
      </c>
    </row>
    <row r="850" s="2" customFormat="1" ht="37.8" customHeight="1">
      <c r="A850" s="38"/>
      <c r="B850" s="188"/>
      <c r="C850" s="189" t="s">
        <v>1030</v>
      </c>
      <c r="D850" s="189" t="s">
        <v>207</v>
      </c>
      <c r="E850" s="190" t="s">
        <v>1031</v>
      </c>
      <c r="F850" s="191" t="s">
        <v>1032</v>
      </c>
      <c r="G850" s="192" t="s">
        <v>265</v>
      </c>
      <c r="H850" s="193">
        <v>318.79000000000002</v>
      </c>
      <c r="I850" s="194"/>
      <c r="J850" s="193">
        <f>ROUND(I850*H850,3)</f>
        <v>0</v>
      </c>
      <c r="K850" s="195"/>
      <c r="L850" s="39"/>
      <c r="M850" s="196" t="s">
        <v>1</v>
      </c>
      <c r="N850" s="197" t="s">
        <v>46</v>
      </c>
      <c r="O850" s="82"/>
      <c r="P850" s="198">
        <f>O850*H850</f>
        <v>0</v>
      </c>
      <c r="Q850" s="198">
        <v>0.00098999999999999999</v>
      </c>
      <c r="R850" s="198">
        <f>Q850*H850</f>
        <v>0.3156021</v>
      </c>
      <c r="S850" s="198">
        <v>0</v>
      </c>
      <c r="T850" s="199">
        <f>S850*H850</f>
        <v>0</v>
      </c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R850" s="200" t="s">
        <v>299</v>
      </c>
      <c r="AT850" s="200" t="s">
        <v>207</v>
      </c>
      <c r="AU850" s="200" t="s">
        <v>91</v>
      </c>
      <c r="AY850" s="19" t="s">
        <v>205</v>
      </c>
      <c r="BE850" s="201">
        <f>IF(N850="základná",J850,0)</f>
        <v>0</v>
      </c>
      <c r="BF850" s="201">
        <f>IF(N850="znížená",J850,0)</f>
        <v>0</v>
      </c>
      <c r="BG850" s="201">
        <f>IF(N850="zákl. prenesená",J850,0)</f>
        <v>0</v>
      </c>
      <c r="BH850" s="201">
        <f>IF(N850="zníž. prenesená",J850,0)</f>
        <v>0</v>
      </c>
      <c r="BI850" s="201">
        <f>IF(N850="nulová",J850,0)</f>
        <v>0</v>
      </c>
      <c r="BJ850" s="19" t="s">
        <v>91</v>
      </c>
      <c r="BK850" s="202">
        <f>ROUND(I850*H850,3)</f>
        <v>0</v>
      </c>
      <c r="BL850" s="19" t="s">
        <v>299</v>
      </c>
      <c r="BM850" s="200" t="s">
        <v>1033</v>
      </c>
    </row>
    <row r="851" s="14" customFormat="1">
      <c r="A851" s="14"/>
      <c r="B851" s="211"/>
      <c r="C851" s="14"/>
      <c r="D851" s="204" t="s">
        <v>213</v>
      </c>
      <c r="E851" s="212" t="s">
        <v>1</v>
      </c>
      <c r="F851" s="213" t="s">
        <v>1034</v>
      </c>
      <c r="G851" s="14"/>
      <c r="H851" s="214">
        <v>18.739999999999998</v>
      </c>
      <c r="I851" s="215"/>
      <c r="J851" s="14"/>
      <c r="K851" s="14"/>
      <c r="L851" s="211"/>
      <c r="M851" s="216"/>
      <c r="N851" s="217"/>
      <c r="O851" s="217"/>
      <c r="P851" s="217"/>
      <c r="Q851" s="217"/>
      <c r="R851" s="217"/>
      <c r="S851" s="217"/>
      <c r="T851" s="218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12" t="s">
        <v>213</v>
      </c>
      <c r="AU851" s="212" t="s">
        <v>91</v>
      </c>
      <c r="AV851" s="14" t="s">
        <v>91</v>
      </c>
      <c r="AW851" s="14" t="s">
        <v>33</v>
      </c>
      <c r="AX851" s="14" t="s">
        <v>80</v>
      </c>
      <c r="AY851" s="212" t="s">
        <v>205</v>
      </c>
    </row>
    <row r="852" s="14" customFormat="1">
      <c r="A852" s="14"/>
      <c r="B852" s="211"/>
      <c r="C852" s="14"/>
      <c r="D852" s="204" t="s">
        <v>213</v>
      </c>
      <c r="E852" s="212" t="s">
        <v>1</v>
      </c>
      <c r="F852" s="213" t="s">
        <v>1035</v>
      </c>
      <c r="G852" s="14"/>
      <c r="H852" s="214">
        <v>8.75</v>
      </c>
      <c r="I852" s="215"/>
      <c r="J852" s="14"/>
      <c r="K852" s="14"/>
      <c r="L852" s="211"/>
      <c r="M852" s="216"/>
      <c r="N852" s="217"/>
      <c r="O852" s="217"/>
      <c r="P852" s="217"/>
      <c r="Q852" s="217"/>
      <c r="R852" s="217"/>
      <c r="S852" s="217"/>
      <c r="T852" s="218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12" t="s">
        <v>213</v>
      </c>
      <c r="AU852" s="212" t="s">
        <v>91</v>
      </c>
      <c r="AV852" s="14" t="s">
        <v>91</v>
      </c>
      <c r="AW852" s="14" t="s">
        <v>33</v>
      </c>
      <c r="AX852" s="14" t="s">
        <v>80</v>
      </c>
      <c r="AY852" s="212" t="s">
        <v>205</v>
      </c>
    </row>
    <row r="853" s="14" customFormat="1">
      <c r="A853" s="14"/>
      <c r="B853" s="211"/>
      <c r="C853" s="14"/>
      <c r="D853" s="204" t="s">
        <v>213</v>
      </c>
      <c r="E853" s="212" t="s">
        <v>1</v>
      </c>
      <c r="F853" s="213" t="s">
        <v>1036</v>
      </c>
      <c r="G853" s="14"/>
      <c r="H853" s="214">
        <v>291.30000000000001</v>
      </c>
      <c r="I853" s="215"/>
      <c r="J853" s="14"/>
      <c r="K853" s="14"/>
      <c r="L853" s="211"/>
      <c r="M853" s="216"/>
      <c r="N853" s="217"/>
      <c r="O853" s="217"/>
      <c r="P853" s="217"/>
      <c r="Q853" s="217"/>
      <c r="R853" s="217"/>
      <c r="S853" s="217"/>
      <c r="T853" s="218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12" t="s">
        <v>213</v>
      </c>
      <c r="AU853" s="212" t="s">
        <v>91</v>
      </c>
      <c r="AV853" s="14" t="s">
        <v>91</v>
      </c>
      <c r="AW853" s="14" t="s">
        <v>33</v>
      </c>
      <c r="AX853" s="14" t="s">
        <v>80</v>
      </c>
      <c r="AY853" s="212" t="s">
        <v>205</v>
      </c>
    </row>
    <row r="854" s="15" customFormat="1">
      <c r="A854" s="15"/>
      <c r="B854" s="219"/>
      <c r="C854" s="15"/>
      <c r="D854" s="204" t="s">
        <v>213</v>
      </c>
      <c r="E854" s="220" t="s">
        <v>1</v>
      </c>
      <c r="F854" s="221" t="s">
        <v>216</v>
      </c>
      <c r="G854" s="15"/>
      <c r="H854" s="222">
        <v>318.79000000000002</v>
      </c>
      <c r="I854" s="223"/>
      <c r="J854" s="15"/>
      <c r="K854" s="15"/>
      <c r="L854" s="219"/>
      <c r="M854" s="224"/>
      <c r="N854" s="225"/>
      <c r="O854" s="225"/>
      <c r="P854" s="225"/>
      <c r="Q854" s="225"/>
      <c r="R854" s="225"/>
      <c r="S854" s="225"/>
      <c r="T854" s="226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20" t="s">
        <v>213</v>
      </c>
      <c r="AU854" s="220" t="s">
        <v>91</v>
      </c>
      <c r="AV854" s="15" t="s">
        <v>211</v>
      </c>
      <c r="AW854" s="15" t="s">
        <v>33</v>
      </c>
      <c r="AX854" s="15" t="s">
        <v>87</v>
      </c>
      <c r="AY854" s="220" t="s">
        <v>205</v>
      </c>
    </row>
    <row r="855" s="2" customFormat="1" ht="24.15" customHeight="1">
      <c r="A855" s="38"/>
      <c r="B855" s="188"/>
      <c r="C855" s="227" t="s">
        <v>1037</v>
      </c>
      <c r="D855" s="227" t="s">
        <v>276</v>
      </c>
      <c r="E855" s="228" t="s">
        <v>1038</v>
      </c>
      <c r="F855" s="229" t="s">
        <v>1039</v>
      </c>
      <c r="G855" s="230" t="s">
        <v>265</v>
      </c>
      <c r="H855" s="231">
        <v>366.60899999999998</v>
      </c>
      <c r="I855" s="232"/>
      <c r="J855" s="231">
        <f>ROUND(I855*H855,3)</f>
        <v>0</v>
      </c>
      <c r="K855" s="233"/>
      <c r="L855" s="234"/>
      <c r="M855" s="235" t="s">
        <v>1</v>
      </c>
      <c r="N855" s="236" t="s">
        <v>46</v>
      </c>
      <c r="O855" s="82"/>
      <c r="P855" s="198">
        <f>O855*H855</f>
        <v>0</v>
      </c>
      <c r="Q855" s="198">
        <v>0.0044999999999999997</v>
      </c>
      <c r="R855" s="198">
        <f>Q855*H855</f>
        <v>1.6497404999999998</v>
      </c>
      <c r="S855" s="198">
        <v>0</v>
      </c>
      <c r="T855" s="199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00" t="s">
        <v>401</v>
      </c>
      <c r="AT855" s="200" t="s">
        <v>276</v>
      </c>
      <c r="AU855" s="200" t="s">
        <v>91</v>
      </c>
      <c r="AY855" s="19" t="s">
        <v>205</v>
      </c>
      <c r="BE855" s="201">
        <f>IF(N855="základná",J855,0)</f>
        <v>0</v>
      </c>
      <c r="BF855" s="201">
        <f>IF(N855="znížená",J855,0)</f>
        <v>0</v>
      </c>
      <c r="BG855" s="201">
        <f>IF(N855="zákl. prenesená",J855,0)</f>
        <v>0</v>
      </c>
      <c r="BH855" s="201">
        <f>IF(N855="zníž. prenesená",J855,0)</f>
        <v>0</v>
      </c>
      <c r="BI855" s="201">
        <f>IF(N855="nulová",J855,0)</f>
        <v>0</v>
      </c>
      <c r="BJ855" s="19" t="s">
        <v>91</v>
      </c>
      <c r="BK855" s="202">
        <f>ROUND(I855*H855,3)</f>
        <v>0</v>
      </c>
      <c r="BL855" s="19" t="s">
        <v>299</v>
      </c>
      <c r="BM855" s="200" t="s">
        <v>1040</v>
      </c>
    </row>
    <row r="856" s="2" customFormat="1" ht="24.15" customHeight="1">
      <c r="A856" s="38"/>
      <c r="B856" s="188"/>
      <c r="C856" s="227" t="s">
        <v>1041</v>
      </c>
      <c r="D856" s="227" t="s">
        <v>276</v>
      </c>
      <c r="E856" s="228" t="s">
        <v>1042</v>
      </c>
      <c r="F856" s="229" t="s">
        <v>1043</v>
      </c>
      <c r="G856" s="230" t="s">
        <v>265</v>
      </c>
      <c r="H856" s="231">
        <v>366.60899999999998</v>
      </c>
      <c r="I856" s="232"/>
      <c r="J856" s="231">
        <f>ROUND(I856*H856,3)</f>
        <v>0</v>
      </c>
      <c r="K856" s="233"/>
      <c r="L856" s="234"/>
      <c r="M856" s="235" t="s">
        <v>1</v>
      </c>
      <c r="N856" s="236" t="s">
        <v>46</v>
      </c>
      <c r="O856" s="82"/>
      <c r="P856" s="198">
        <f>O856*H856</f>
        <v>0</v>
      </c>
      <c r="Q856" s="198">
        <v>0.0044999999999999997</v>
      </c>
      <c r="R856" s="198">
        <f>Q856*H856</f>
        <v>1.6497404999999998</v>
      </c>
      <c r="S856" s="198">
        <v>0</v>
      </c>
      <c r="T856" s="199">
        <f>S856*H856</f>
        <v>0</v>
      </c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R856" s="200" t="s">
        <v>401</v>
      </c>
      <c r="AT856" s="200" t="s">
        <v>276</v>
      </c>
      <c r="AU856" s="200" t="s">
        <v>91</v>
      </c>
      <c r="AY856" s="19" t="s">
        <v>205</v>
      </c>
      <c r="BE856" s="201">
        <f>IF(N856="základná",J856,0)</f>
        <v>0</v>
      </c>
      <c r="BF856" s="201">
        <f>IF(N856="znížená",J856,0)</f>
        <v>0</v>
      </c>
      <c r="BG856" s="201">
        <f>IF(N856="zákl. prenesená",J856,0)</f>
        <v>0</v>
      </c>
      <c r="BH856" s="201">
        <f>IF(N856="zníž. prenesená",J856,0)</f>
        <v>0</v>
      </c>
      <c r="BI856" s="201">
        <f>IF(N856="nulová",J856,0)</f>
        <v>0</v>
      </c>
      <c r="BJ856" s="19" t="s">
        <v>91</v>
      </c>
      <c r="BK856" s="202">
        <f>ROUND(I856*H856,3)</f>
        <v>0</v>
      </c>
      <c r="BL856" s="19" t="s">
        <v>299</v>
      </c>
      <c r="BM856" s="200" t="s">
        <v>1044</v>
      </c>
    </row>
    <row r="857" s="2" customFormat="1" ht="37.8" customHeight="1">
      <c r="A857" s="38"/>
      <c r="B857" s="188"/>
      <c r="C857" s="189" t="s">
        <v>1045</v>
      </c>
      <c r="D857" s="189" t="s">
        <v>207</v>
      </c>
      <c r="E857" s="190" t="s">
        <v>1046</v>
      </c>
      <c r="F857" s="191" t="s">
        <v>1047</v>
      </c>
      <c r="G857" s="192" t="s">
        <v>265</v>
      </c>
      <c r="H857" s="193">
        <v>18.739999999999998</v>
      </c>
      <c r="I857" s="194"/>
      <c r="J857" s="193">
        <f>ROUND(I857*H857,3)</f>
        <v>0</v>
      </c>
      <c r="K857" s="195"/>
      <c r="L857" s="39"/>
      <c r="M857" s="196" t="s">
        <v>1</v>
      </c>
      <c r="N857" s="197" t="s">
        <v>46</v>
      </c>
      <c r="O857" s="82"/>
      <c r="P857" s="198">
        <f>O857*H857</f>
        <v>0</v>
      </c>
      <c r="Q857" s="198">
        <v>0</v>
      </c>
      <c r="R857" s="198">
        <f>Q857*H857</f>
        <v>0</v>
      </c>
      <c r="S857" s="198">
        <v>0</v>
      </c>
      <c r="T857" s="199">
        <f>S857*H857</f>
        <v>0</v>
      </c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R857" s="200" t="s">
        <v>299</v>
      </c>
      <c r="AT857" s="200" t="s">
        <v>207</v>
      </c>
      <c r="AU857" s="200" t="s">
        <v>91</v>
      </c>
      <c r="AY857" s="19" t="s">
        <v>205</v>
      </c>
      <c r="BE857" s="201">
        <f>IF(N857="základná",J857,0)</f>
        <v>0</v>
      </c>
      <c r="BF857" s="201">
        <f>IF(N857="znížená",J857,0)</f>
        <v>0</v>
      </c>
      <c r="BG857" s="201">
        <f>IF(N857="zákl. prenesená",J857,0)</f>
        <v>0</v>
      </c>
      <c r="BH857" s="201">
        <f>IF(N857="zníž. prenesená",J857,0)</f>
        <v>0</v>
      </c>
      <c r="BI857" s="201">
        <f>IF(N857="nulová",J857,0)</f>
        <v>0</v>
      </c>
      <c r="BJ857" s="19" t="s">
        <v>91</v>
      </c>
      <c r="BK857" s="202">
        <f>ROUND(I857*H857,3)</f>
        <v>0</v>
      </c>
      <c r="BL857" s="19" t="s">
        <v>299</v>
      </c>
      <c r="BM857" s="200" t="s">
        <v>1048</v>
      </c>
    </row>
    <row r="858" s="14" customFormat="1">
      <c r="A858" s="14"/>
      <c r="B858" s="211"/>
      <c r="C858" s="14"/>
      <c r="D858" s="204" t="s">
        <v>213</v>
      </c>
      <c r="E858" s="212" t="s">
        <v>1</v>
      </c>
      <c r="F858" s="213" t="s">
        <v>1049</v>
      </c>
      <c r="G858" s="14"/>
      <c r="H858" s="214">
        <v>18.739999999999998</v>
      </c>
      <c r="I858" s="215"/>
      <c r="J858" s="14"/>
      <c r="K858" s="14"/>
      <c r="L858" s="211"/>
      <c r="M858" s="216"/>
      <c r="N858" s="217"/>
      <c r="O858" s="217"/>
      <c r="P858" s="217"/>
      <c r="Q858" s="217"/>
      <c r="R858" s="217"/>
      <c r="S858" s="217"/>
      <c r="T858" s="218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12" t="s">
        <v>213</v>
      </c>
      <c r="AU858" s="212" t="s">
        <v>91</v>
      </c>
      <c r="AV858" s="14" t="s">
        <v>91</v>
      </c>
      <c r="AW858" s="14" t="s">
        <v>33</v>
      </c>
      <c r="AX858" s="14" t="s">
        <v>80</v>
      </c>
      <c r="AY858" s="212" t="s">
        <v>205</v>
      </c>
    </row>
    <row r="859" s="15" customFormat="1">
      <c r="A859" s="15"/>
      <c r="B859" s="219"/>
      <c r="C859" s="15"/>
      <c r="D859" s="204" t="s">
        <v>213</v>
      </c>
      <c r="E859" s="220" t="s">
        <v>1</v>
      </c>
      <c r="F859" s="221" t="s">
        <v>216</v>
      </c>
      <c r="G859" s="15"/>
      <c r="H859" s="222">
        <v>18.739999999999998</v>
      </c>
      <c r="I859" s="223"/>
      <c r="J859" s="15"/>
      <c r="K859" s="15"/>
      <c r="L859" s="219"/>
      <c r="M859" s="224"/>
      <c r="N859" s="225"/>
      <c r="O859" s="225"/>
      <c r="P859" s="225"/>
      <c r="Q859" s="225"/>
      <c r="R859" s="225"/>
      <c r="S859" s="225"/>
      <c r="T859" s="226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20" t="s">
        <v>213</v>
      </c>
      <c r="AU859" s="220" t="s">
        <v>91</v>
      </c>
      <c r="AV859" s="15" t="s">
        <v>211</v>
      </c>
      <c r="AW859" s="15" t="s">
        <v>33</v>
      </c>
      <c r="AX859" s="15" t="s">
        <v>87</v>
      </c>
      <c r="AY859" s="220" t="s">
        <v>205</v>
      </c>
    </row>
    <row r="860" s="2" customFormat="1" ht="24.15" customHeight="1">
      <c r="A860" s="38"/>
      <c r="B860" s="188"/>
      <c r="C860" s="227" t="s">
        <v>1050</v>
      </c>
      <c r="D860" s="227" t="s">
        <v>276</v>
      </c>
      <c r="E860" s="228" t="s">
        <v>1051</v>
      </c>
      <c r="F860" s="229" t="s">
        <v>1052</v>
      </c>
      <c r="G860" s="230" t="s">
        <v>265</v>
      </c>
      <c r="H860" s="231">
        <v>21.550999999999998</v>
      </c>
      <c r="I860" s="232"/>
      <c r="J860" s="231">
        <f>ROUND(I860*H860,3)</f>
        <v>0</v>
      </c>
      <c r="K860" s="233"/>
      <c r="L860" s="234"/>
      <c r="M860" s="235" t="s">
        <v>1</v>
      </c>
      <c r="N860" s="236" t="s">
        <v>46</v>
      </c>
      <c r="O860" s="82"/>
      <c r="P860" s="198">
        <f>O860*H860</f>
        <v>0</v>
      </c>
      <c r="Q860" s="198">
        <v>0.0019</v>
      </c>
      <c r="R860" s="198">
        <f>Q860*H860</f>
        <v>0.040946899999999994</v>
      </c>
      <c r="S860" s="198">
        <v>0</v>
      </c>
      <c r="T860" s="199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00" t="s">
        <v>401</v>
      </c>
      <c r="AT860" s="200" t="s">
        <v>276</v>
      </c>
      <c r="AU860" s="200" t="s">
        <v>91</v>
      </c>
      <c r="AY860" s="19" t="s">
        <v>205</v>
      </c>
      <c r="BE860" s="201">
        <f>IF(N860="základná",J860,0)</f>
        <v>0</v>
      </c>
      <c r="BF860" s="201">
        <f>IF(N860="znížená",J860,0)</f>
        <v>0</v>
      </c>
      <c r="BG860" s="201">
        <f>IF(N860="zákl. prenesená",J860,0)</f>
        <v>0</v>
      </c>
      <c r="BH860" s="201">
        <f>IF(N860="zníž. prenesená",J860,0)</f>
        <v>0</v>
      </c>
      <c r="BI860" s="201">
        <f>IF(N860="nulová",J860,0)</f>
        <v>0</v>
      </c>
      <c r="BJ860" s="19" t="s">
        <v>91</v>
      </c>
      <c r="BK860" s="202">
        <f>ROUND(I860*H860,3)</f>
        <v>0</v>
      </c>
      <c r="BL860" s="19" t="s">
        <v>299</v>
      </c>
      <c r="BM860" s="200" t="s">
        <v>1053</v>
      </c>
    </row>
    <row r="861" s="2" customFormat="1" ht="21.75" customHeight="1">
      <c r="A861" s="38"/>
      <c r="B861" s="188"/>
      <c r="C861" s="227" t="s">
        <v>1054</v>
      </c>
      <c r="D861" s="227" t="s">
        <v>276</v>
      </c>
      <c r="E861" s="228" t="s">
        <v>1055</v>
      </c>
      <c r="F861" s="229" t="s">
        <v>1056</v>
      </c>
      <c r="G861" s="230" t="s">
        <v>348</v>
      </c>
      <c r="H861" s="231">
        <v>58.844000000000001</v>
      </c>
      <c r="I861" s="232"/>
      <c r="J861" s="231">
        <f>ROUND(I861*H861,3)</f>
        <v>0</v>
      </c>
      <c r="K861" s="233"/>
      <c r="L861" s="234"/>
      <c r="M861" s="235" t="s">
        <v>1</v>
      </c>
      <c r="N861" s="236" t="s">
        <v>46</v>
      </c>
      <c r="O861" s="82"/>
      <c r="P861" s="198">
        <f>O861*H861</f>
        <v>0</v>
      </c>
      <c r="Q861" s="198">
        <v>0.00014999999999999999</v>
      </c>
      <c r="R861" s="198">
        <f>Q861*H861</f>
        <v>0.0088265999999999987</v>
      </c>
      <c r="S861" s="198">
        <v>0</v>
      </c>
      <c r="T861" s="199">
        <f>S861*H861</f>
        <v>0</v>
      </c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R861" s="200" t="s">
        <v>401</v>
      </c>
      <c r="AT861" s="200" t="s">
        <v>276</v>
      </c>
      <c r="AU861" s="200" t="s">
        <v>91</v>
      </c>
      <c r="AY861" s="19" t="s">
        <v>205</v>
      </c>
      <c r="BE861" s="201">
        <f>IF(N861="základná",J861,0)</f>
        <v>0</v>
      </c>
      <c r="BF861" s="201">
        <f>IF(N861="znížená",J861,0)</f>
        <v>0</v>
      </c>
      <c r="BG861" s="201">
        <f>IF(N861="zákl. prenesená",J861,0)</f>
        <v>0</v>
      </c>
      <c r="BH861" s="201">
        <f>IF(N861="zníž. prenesená",J861,0)</f>
        <v>0</v>
      </c>
      <c r="BI861" s="201">
        <f>IF(N861="nulová",J861,0)</f>
        <v>0</v>
      </c>
      <c r="BJ861" s="19" t="s">
        <v>91</v>
      </c>
      <c r="BK861" s="202">
        <f>ROUND(I861*H861,3)</f>
        <v>0</v>
      </c>
      <c r="BL861" s="19" t="s">
        <v>299</v>
      </c>
      <c r="BM861" s="200" t="s">
        <v>1057</v>
      </c>
    </row>
    <row r="862" s="2" customFormat="1" ht="24.15" customHeight="1">
      <c r="A862" s="38"/>
      <c r="B862" s="188"/>
      <c r="C862" s="189" t="s">
        <v>1058</v>
      </c>
      <c r="D862" s="189" t="s">
        <v>207</v>
      </c>
      <c r="E862" s="190" t="s">
        <v>1059</v>
      </c>
      <c r="F862" s="191" t="s">
        <v>1060</v>
      </c>
      <c r="G862" s="192" t="s">
        <v>284</v>
      </c>
      <c r="H862" s="193">
        <v>230</v>
      </c>
      <c r="I862" s="194"/>
      <c r="J862" s="193">
        <f>ROUND(I862*H862,3)</f>
        <v>0</v>
      </c>
      <c r="K862" s="195"/>
      <c r="L862" s="39"/>
      <c r="M862" s="196" t="s">
        <v>1</v>
      </c>
      <c r="N862" s="197" t="s">
        <v>46</v>
      </c>
      <c r="O862" s="82"/>
      <c r="P862" s="198">
        <f>O862*H862</f>
        <v>0</v>
      </c>
      <c r="Q862" s="198">
        <v>2.0000000000000002E-05</v>
      </c>
      <c r="R862" s="198">
        <f>Q862*H862</f>
        <v>0.0046000000000000008</v>
      </c>
      <c r="S862" s="198">
        <v>0</v>
      </c>
      <c r="T862" s="199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00" t="s">
        <v>299</v>
      </c>
      <c r="AT862" s="200" t="s">
        <v>207</v>
      </c>
      <c r="AU862" s="200" t="s">
        <v>91</v>
      </c>
      <c r="AY862" s="19" t="s">
        <v>205</v>
      </c>
      <c r="BE862" s="201">
        <f>IF(N862="základná",J862,0)</f>
        <v>0</v>
      </c>
      <c r="BF862" s="201">
        <f>IF(N862="znížená",J862,0)</f>
        <v>0</v>
      </c>
      <c r="BG862" s="201">
        <f>IF(N862="zákl. prenesená",J862,0)</f>
        <v>0</v>
      </c>
      <c r="BH862" s="201">
        <f>IF(N862="zníž. prenesená",J862,0)</f>
        <v>0</v>
      </c>
      <c r="BI862" s="201">
        <f>IF(N862="nulová",J862,0)</f>
        <v>0</v>
      </c>
      <c r="BJ862" s="19" t="s">
        <v>91</v>
      </c>
      <c r="BK862" s="202">
        <f>ROUND(I862*H862,3)</f>
        <v>0</v>
      </c>
      <c r="BL862" s="19" t="s">
        <v>299</v>
      </c>
      <c r="BM862" s="200" t="s">
        <v>1061</v>
      </c>
    </row>
    <row r="863" s="14" customFormat="1">
      <c r="A863" s="14"/>
      <c r="B863" s="211"/>
      <c r="C863" s="14"/>
      <c r="D863" s="204" t="s">
        <v>213</v>
      </c>
      <c r="E863" s="212" t="s">
        <v>1</v>
      </c>
      <c r="F863" s="213" t="s">
        <v>1062</v>
      </c>
      <c r="G863" s="14"/>
      <c r="H863" s="214">
        <v>10.9</v>
      </c>
      <c r="I863" s="215"/>
      <c r="J863" s="14"/>
      <c r="K863" s="14"/>
      <c r="L863" s="211"/>
      <c r="M863" s="216"/>
      <c r="N863" s="217"/>
      <c r="O863" s="217"/>
      <c r="P863" s="217"/>
      <c r="Q863" s="217"/>
      <c r="R863" s="217"/>
      <c r="S863" s="217"/>
      <c r="T863" s="218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12" t="s">
        <v>213</v>
      </c>
      <c r="AU863" s="212" t="s">
        <v>91</v>
      </c>
      <c r="AV863" s="14" t="s">
        <v>91</v>
      </c>
      <c r="AW863" s="14" t="s">
        <v>33</v>
      </c>
      <c r="AX863" s="14" t="s">
        <v>80</v>
      </c>
      <c r="AY863" s="212" t="s">
        <v>205</v>
      </c>
    </row>
    <row r="864" s="14" customFormat="1">
      <c r="A864" s="14"/>
      <c r="B864" s="211"/>
      <c r="C864" s="14"/>
      <c r="D864" s="204" t="s">
        <v>213</v>
      </c>
      <c r="E864" s="212" t="s">
        <v>1</v>
      </c>
      <c r="F864" s="213" t="s">
        <v>1063</v>
      </c>
      <c r="G864" s="14"/>
      <c r="H864" s="214">
        <v>10.9</v>
      </c>
      <c r="I864" s="215"/>
      <c r="J864" s="14"/>
      <c r="K864" s="14"/>
      <c r="L864" s="211"/>
      <c r="M864" s="216"/>
      <c r="N864" s="217"/>
      <c r="O864" s="217"/>
      <c r="P864" s="217"/>
      <c r="Q864" s="217"/>
      <c r="R864" s="217"/>
      <c r="S864" s="217"/>
      <c r="T864" s="218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12" t="s">
        <v>213</v>
      </c>
      <c r="AU864" s="212" t="s">
        <v>91</v>
      </c>
      <c r="AV864" s="14" t="s">
        <v>91</v>
      </c>
      <c r="AW864" s="14" t="s">
        <v>33</v>
      </c>
      <c r="AX864" s="14" t="s">
        <v>80</v>
      </c>
      <c r="AY864" s="212" t="s">
        <v>205</v>
      </c>
    </row>
    <row r="865" s="14" customFormat="1">
      <c r="A865" s="14"/>
      <c r="B865" s="211"/>
      <c r="C865" s="14"/>
      <c r="D865" s="204" t="s">
        <v>213</v>
      </c>
      <c r="E865" s="212" t="s">
        <v>1</v>
      </c>
      <c r="F865" s="213" t="s">
        <v>1064</v>
      </c>
      <c r="G865" s="14"/>
      <c r="H865" s="214">
        <v>12</v>
      </c>
      <c r="I865" s="215"/>
      <c r="J865" s="14"/>
      <c r="K865" s="14"/>
      <c r="L865" s="211"/>
      <c r="M865" s="216"/>
      <c r="N865" s="217"/>
      <c r="O865" s="217"/>
      <c r="P865" s="217"/>
      <c r="Q865" s="217"/>
      <c r="R865" s="217"/>
      <c r="S865" s="217"/>
      <c r="T865" s="218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12" t="s">
        <v>213</v>
      </c>
      <c r="AU865" s="212" t="s">
        <v>91</v>
      </c>
      <c r="AV865" s="14" t="s">
        <v>91</v>
      </c>
      <c r="AW865" s="14" t="s">
        <v>33</v>
      </c>
      <c r="AX865" s="14" t="s">
        <v>80</v>
      </c>
      <c r="AY865" s="212" t="s">
        <v>205</v>
      </c>
    </row>
    <row r="866" s="14" customFormat="1">
      <c r="A866" s="14"/>
      <c r="B866" s="211"/>
      <c r="C866" s="14"/>
      <c r="D866" s="204" t="s">
        <v>213</v>
      </c>
      <c r="E866" s="212" t="s">
        <v>1</v>
      </c>
      <c r="F866" s="213" t="s">
        <v>1065</v>
      </c>
      <c r="G866" s="14"/>
      <c r="H866" s="214">
        <v>196.19999999999999</v>
      </c>
      <c r="I866" s="215"/>
      <c r="J866" s="14"/>
      <c r="K866" s="14"/>
      <c r="L866" s="211"/>
      <c r="M866" s="216"/>
      <c r="N866" s="217"/>
      <c r="O866" s="217"/>
      <c r="P866" s="217"/>
      <c r="Q866" s="217"/>
      <c r="R866" s="217"/>
      <c r="S866" s="217"/>
      <c r="T866" s="218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12" t="s">
        <v>213</v>
      </c>
      <c r="AU866" s="212" t="s">
        <v>91</v>
      </c>
      <c r="AV866" s="14" t="s">
        <v>91</v>
      </c>
      <c r="AW866" s="14" t="s">
        <v>33</v>
      </c>
      <c r="AX866" s="14" t="s">
        <v>80</v>
      </c>
      <c r="AY866" s="212" t="s">
        <v>205</v>
      </c>
    </row>
    <row r="867" s="15" customFormat="1">
      <c r="A867" s="15"/>
      <c r="B867" s="219"/>
      <c r="C867" s="15"/>
      <c r="D867" s="204" t="s">
        <v>213</v>
      </c>
      <c r="E867" s="220" t="s">
        <v>1</v>
      </c>
      <c r="F867" s="221" t="s">
        <v>216</v>
      </c>
      <c r="G867" s="15"/>
      <c r="H867" s="222">
        <v>230</v>
      </c>
      <c r="I867" s="223"/>
      <c r="J867" s="15"/>
      <c r="K867" s="15"/>
      <c r="L867" s="219"/>
      <c r="M867" s="224"/>
      <c r="N867" s="225"/>
      <c r="O867" s="225"/>
      <c r="P867" s="225"/>
      <c r="Q867" s="225"/>
      <c r="R867" s="225"/>
      <c r="S867" s="225"/>
      <c r="T867" s="226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20" t="s">
        <v>213</v>
      </c>
      <c r="AU867" s="220" t="s">
        <v>91</v>
      </c>
      <c r="AV867" s="15" t="s">
        <v>211</v>
      </c>
      <c r="AW867" s="15" t="s">
        <v>33</v>
      </c>
      <c r="AX867" s="15" t="s">
        <v>87</v>
      </c>
      <c r="AY867" s="220" t="s">
        <v>205</v>
      </c>
    </row>
    <row r="868" s="2" customFormat="1" ht="33" customHeight="1">
      <c r="A868" s="38"/>
      <c r="B868" s="188"/>
      <c r="C868" s="227" t="s">
        <v>1066</v>
      </c>
      <c r="D868" s="227" t="s">
        <v>276</v>
      </c>
      <c r="E868" s="228" t="s">
        <v>1067</v>
      </c>
      <c r="F868" s="229" t="s">
        <v>1068</v>
      </c>
      <c r="G868" s="230" t="s">
        <v>284</v>
      </c>
      <c r="H868" s="231">
        <v>241.5</v>
      </c>
      <c r="I868" s="232"/>
      <c r="J868" s="231">
        <f>ROUND(I868*H868,3)</f>
        <v>0</v>
      </c>
      <c r="K868" s="233"/>
      <c r="L868" s="234"/>
      <c r="M868" s="235" t="s">
        <v>1</v>
      </c>
      <c r="N868" s="236" t="s">
        <v>46</v>
      </c>
      <c r="O868" s="82"/>
      <c r="P868" s="198">
        <f>O868*H868</f>
        <v>0</v>
      </c>
      <c r="Q868" s="198">
        <v>0.00069999999999999999</v>
      </c>
      <c r="R868" s="198">
        <f>Q868*H868</f>
        <v>0.16905000000000001</v>
      </c>
      <c r="S868" s="198">
        <v>0</v>
      </c>
      <c r="T868" s="199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00" t="s">
        <v>401</v>
      </c>
      <c r="AT868" s="200" t="s">
        <v>276</v>
      </c>
      <c r="AU868" s="200" t="s">
        <v>91</v>
      </c>
      <c r="AY868" s="19" t="s">
        <v>205</v>
      </c>
      <c r="BE868" s="201">
        <f>IF(N868="základná",J868,0)</f>
        <v>0</v>
      </c>
      <c r="BF868" s="201">
        <f>IF(N868="znížená",J868,0)</f>
        <v>0</v>
      </c>
      <c r="BG868" s="201">
        <f>IF(N868="zákl. prenesená",J868,0)</f>
        <v>0</v>
      </c>
      <c r="BH868" s="201">
        <f>IF(N868="zníž. prenesená",J868,0)</f>
        <v>0</v>
      </c>
      <c r="BI868" s="201">
        <f>IF(N868="nulová",J868,0)</f>
        <v>0</v>
      </c>
      <c r="BJ868" s="19" t="s">
        <v>91</v>
      </c>
      <c r="BK868" s="202">
        <f>ROUND(I868*H868,3)</f>
        <v>0</v>
      </c>
      <c r="BL868" s="19" t="s">
        <v>299</v>
      </c>
      <c r="BM868" s="200" t="s">
        <v>1069</v>
      </c>
    </row>
    <row r="869" s="14" customFormat="1">
      <c r="A869" s="14"/>
      <c r="B869" s="211"/>
      <c r="C869" s="14"/>
      <c r="D869" s="204" t="s">
        <v>213</v>
      </c>
      <c r="E869" s="14"/>
      <c r="F869" s="213" t="s">
        <v>1070</v>
      </c>
      <c r="G869" s="14"/>
      <c r="H869" s="214">
        <v>241.5</v>
      </c>
      <c r="I869" s="215"/>
      <c r="J869" s="14"/>
      <c r="K869" s="14"/>
      <c r="L869" s="211"/>
      <c r="M869" s="216"/>
      <c r="N869" s="217"/>
      <c r="O869" s="217"/>
      <c r="P869" s="217"/>
      <c r="Q869" s="217"/>
      <c r="R869" s="217"/>
      <c r="S869" s="217"/>
      <c r="T869" s="218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12" t="s">
        <v>213</v>
      </c>
      <c r="AU869" s="212" t="s">
        <v>91</v>
      </c>
      <c r="AV869" s="14" t="s">
        <v>91</v>
      </c>
      <c r="AW869" s="14" t="s">
        <v>3</v>
      </c>
      <c r="AX869" s="14" t="s">
        <v>87</v>
      </c>
      <c r="AY869" s="212" t="s">
        <v>205</v>
      </c>
    </row>
    <row r="870" s="2" customFormat="1" ht="33" customHeight="1">
      <c r="A870" s="38"/>
      <c r="B870" s="188"/>
      <c r="C870" s="189" t="s">
        <v>1071</v>
      </c>
      <c r="D870" s="189" t="s">
        <v>207</v>
      </c>
      <c r="E870" s="190" t="s">
        <v>1072</v>
      </c>
      <c r="F870" s="191" t="s">
        <v>1073</v>
      </c>
      <c r="G870" s="192" t="s">
        <v>284</v>
      </c>
      <c r="H870" s="193">
        <v>21.800000000000001</v>
      </c>
      <c r="I870" s="194"/>
      <c r="J870" s="193">
        <f>ROUND(I870*H870,3)</f>
        <v>0</v>
      </c>
      <c r="K870" s="195"/>
      <c r="L870" s="39"/>
      <c r="M870" s="196" t="s">
        <v>1</v>
      </c>
      <c r="N870" s="197" t="s">
        <v>46</v>
      </c>
      <c r="O870" s="82"/>
      <c r="P870" s="198">
        <f>O870*H870</f>
        <v>0</v>
      </c>
      <c r="Q870" s="198">
        <v>3.0000000000000001E-05</v>
      </c>
      <c r="R870" s="198">
        <f>Q870*H870</f>
        <v>0.00065400000000000007</v>
      </c>
      <c r="S870" s="198">
        <v>0</v>
      </c>
      <c r="T870" s="199">
        <f>S870*H870</f>
        <v>0</v>
      </c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R870" s="200" t="s">
        <v>299</v>
      </c>
      <c r="AT870" s="200" t="s">
        <v>207</v>
      </c>
      <c r="AU870" s="200" t="s">
        <v>91</v>
      </c>
      <c r="AY870" s="19" t="s">
        <v>205</v>
      </c>
      <c r="BE870" s="201">
        <f>IF(N870="základná",J870,0)</f>
        <v>0</v>
      </c>
      <c r="BF870" s="201">
        <f>IF(N870="znížená",J870,0)</f>
        <v>0</v>
      </c>
      <c r="BG870" s="201">
        <f>IF(N870="zákl. prenesená",J870,0)</f>
        <v>0</v>
      </c>
      <c r="BH870" s="201">
        <f>IF(N870="zníž. prenesená",J870,0)</f>
        <v>0</v>
      </c>
      <c r="BI870" s="201">
        <f>IF(N870="nulová",J870,0)</f>
        <v>0</v>
      </c>
      <c r="BJ870" s="19" t="s">
        <v>91</v>
      </c>
      <c r="BK870" s="202">
        <f>ROUND(I870*H870,3)</f>
        <v>0</v>
      </c>
      <c r="BL870" s="19" t="s">
        <v>299</v>
      </c>
      <c r="BM870" s="200" t="s">
        <v>1074</v>
      </c>
    </row>
    <row r="871" s="14" customFormat="1">
      <c r="A871" s="14"/>
      <c r="B871" s="211"/>
      <c r="C871" s="14"/>
      <c r="D871" s="204" t="s">
        <v>213</v>
      </c>
      <c r="E871" s="212" t="s">
        <v>1</v>
      </c>
      <c r="F871" s="213" t="s">
        <v>1062</v>
      </c>
      <c r="G871" s="14"/>
      <c r="H871" s="214">
        <v>10.9</v>
      </c>
      <c r="I871" s="215"/>
      <c r="J871" s="14"/>
      <c r="K871" s="14"/>
      <c r="L871" s="211"/>
      <c r="M871" s="216"/>
      <c r="N871" s="217"/>
      <c r="O871" s="217"/>
      <c r="P871" s="217"/>
      <c r="Q871" s="217"/>
      <c r="R871" s="217"/>
      <c r="S871" s="217"/>
      <c r="T871" s="218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12" t="s">
        <v>213</v>
      </c>
      <c r="AU871" s="212" t="s">
        <v>91</v>
      </c>
      <c r="AV871" s="14" t="s">
        <v>91</v>
      </c>
      <c r="AW871" s="14" t="s">
        <v>33</v>
      </c>
      <c r="AX871" s="14" t="s">
        <v>80</v>
      </c>
      <c r="AY871" s="212" t="s">
        <v>205</v>
      </c>
    </row>
    <row r="872" s="14" customFormat="1">
      <c r="A872" s="14"/>
      <c r="B872" s="211"/>
      <c r="C872" s="14"/>
      <c r="D872" s="204" t="s">
        <v>213</v>
      </c>
      <c r="E872" s="212" t="s">
        <v>1</v>
      </c>
      <c r="F872" s="213" t="s">
        <v>1063</v>
      </c>
      <c r="G872" s="14"/>
      <c r="H872" s="214">
        <v>10.9</v>
      </c>
      <c r="I872" s="215"/>
      <c r="J872" s="14"/>
      <c r="K872" s="14"/>
      <c r="L872" s="211"/>
      <c r="M872" s="216"/>
      <c r="N872" s="217"/>
      <c r="O872" s="217"/>
      <c r="P872" s="217"/>
      <c r="Q872" s="217"/>
      <c r="R872" s="217"/>
      <c r="S872" s="217"/>
      <c r="T872" s="218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12" t="s">
        <v>213</v>
      </c>
      <c r="AU872" s="212" t="s">
        <v>91</v>
      </c>
      <c r="AV872" s="14" t="s">
        <v>91</v>
      </c>
      <c r="AW872" s="14" t="s">
        <v>33</v>
      </c>
      <c r="AX872" s="14" t="s">
        <v>80</v>
      </c>
      <c r="AY872" s="212" t="s">
        <v>205</v>
      </c>
    </row>
    <row r="873" s="15" customFormat="1">
      <c r="A873" s="15"/>
      <c r="B873" s="219"/>
      <c r="C873" s="15"/>
      <c r="D873" s="204" t="s">
        <v>213</v>
      </c>
      <c r="E873" s="220" t="s">
        <v>1</v>
      </c>
      <c r="F873" s="221" t="s">
        <v>216</v>
      </c>
      <c r="G873" s="15"/>
      <c r="H873" s="222">
        <v>21.800000000000001</v>
      </c>
      <c r="I873" s="223"/>
      <c r="J873" s="15"/>
      <c r="K873" s="15"/>
      <c r="L873" s="219"/>
      <c r="M873" s="224"/>
      <c r="N873" s="225"/>
      <c r="O873" s="225"/>
      <c r="P873" s="225"/>
      <c r="Q873" s="225"/>
      <c r="R873" s="225"/>
      <c r="S873" s="225"/>
      <c r="T873" s="226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T873" s="220" t="s">
        <v>213</v>
      </c>
      <c r="AU873" s="220" t="s">
        <v>91</v>
      </c>
      <c r="AV873" s="15" t="s">
        <v>211</v>
      </c>
      <c r="AW873" s="15" t="s">
        <v>33</v>
      </c>
      <c r="AX873" s="15" t="s">
        <v>87</v>
      </c>
      <c r="AY873" s="220" t="s">
        <v>205</v>
      </c>
    </row>
    <row r="874" s="2" customFormat="1" ht="16.5" customHeight="1">
      <c r="A874" s="38"/>
      <c r="B874" s="188"/>
      <c r="C874" s="227" t="s">
        <v>1075</v>
      </c>
      <c r="D874" s="227" t="s">
        <v>276</v>
      </c>
      <c r="E874" s="228" t="s">
        <v>1076</v>
      </c>
      <c r="F874" s="229" t="s">
        <v>1077</v>
      </c>
      <c r="G874" s="230" t="s">
        <v>348</v>
      </c>
      <c r="H874" s="231">
        <v>174.40000000000001</v>
      </c>
      <c r="I874" s="232"/>
      <c r="J874" s="231">
        <f>ROUND(I874*H874,3)</f>
        <v>0</v>
      </c>
      <c r="K874" s="233"/>
      <c r="L874" s="234"/>
      <c r="M874" s="235" t="s">
        <v>1</v>
      </c>
      <c r="N874" s="236" t="s">
        <v>46</v>
      </c>
      <c r="O874" s="82"/>
      <c r="P874" s="198">
        <f>O874*H874</f>
        <v>0</v>
      </c>
      <c r="Q874" s="198">
        <v>0.00010000000000000001</v>
      </c>
      <c r="R874" s="198">
        <f>Q874*H874</f>
        <v>0.017440000000000001</v>
      </c>
      <c r="S874" s="198">
        <v>0</v>
      </c>
      <c r="T874" s="199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00" t="s">
        <v>401</v>
      </c>
      <c r="AT874" s="200" t="s">
        <v>276</v>
      </c>
      <c r="AU874" s="200" t="s">
        <v>91</v>
      </c>
      <c r="AY874" s="19" t="s">
        <v>205</v>
      </c>
      <c r="BE874" s="201">
        <f>IF(N874="základná",J874,0)</f>
        <v>0</v>
      </c>
      <c r="BF874" s="201">
        <f>IF(N874="znížená",J874,0)</f>
        <v>0</v>
      </c>
      <c r="BG874" s="201">
        <f>IF(N874="zákl. prenesená",J874,0)</f>
        <v>0</v>
      </c>
      <c r="BH874" s="201">
        <f>IF(N874="zníž. prenesená",J874,0)</f>
        <v>0</v>
      </c>
      <c r="BI874" s="201">
        <f>IF(N874="nulová",J874,0)</f>
        <v>0</v>
      </c>
      <c r="BJ874" s="19" t="s">
        <v>91</v>
      </c>
      <c r="BK874" s="202">
        <f>ROUND(I874*H874,3)</f>
        <v>0</v>
      </c>
      <c r="BL874" s="19" t="s">
        <v>299</v>
      </c>
      <c r="BM874" s="200" t="s">
        <v>1078</v>
      </c>
    </row>
    <row r="875" s="2" customFormat="1" ht="16.5" customHeight="1">
      <c r="A875" s="38"/>
      <c r="B875" s="188"/>
      <c r="C875" s="227" t="s">
        <v>1079</v>
      </c>
      <c r="D875" s="227" t="s">
        <v>276</v>
      </c>
      <c r="E875" s="228" t="s">
        <v>1080</v>
      </c>
      <c r="F875" s="229" t="s">
        <v>1081</v>
      </c>
      <c r="G875" s="230" t="s">
        <v>265</v>
      </c>
      <c r="H875" s="231">
        <v>8.9380000000000006</v>
      </c>
      <c r="I875" s="232"/>
      <c r="J875" s="231">
        <f>ROUND(I875*H875,3)</f>
        <v>0</v>
      </c>
      <c r="K875" s="233"/>
      <c r="L875" s="234"/>
      <c r="M875" s="235" t="s">
        <v>1</v>
      </c>
      <c r="N875" s="236" t="s">
        <v>46</v>
      </c>
      <c r="O875" s="82"/>
      <c r="P875" s="198">
        <f>O875*H875</f>
        <v>0</v>
      </c>
      <c r="Q875" s="198">
        <v>0.00792</v>
      </c>
      <c r="R875" s="198">
        <f>Q875*H875</f>
        <v>0.070788959999999998</v>
      </c>
      <c r="S875" s="198">
        <v>0</v>
      </c>
      <c r="T875" s="199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200" t="s">
        <v>401</v>
      </c>
      <c r="AT875" s="200" t="s">
        <v>276</v>
      </c>
      <c r="AU875" s="200" t="s">
        <v>91</v>
      </c>
      <c r="AY875" s="19" t="s">
        <v>205</v>
      </c>
      <c r="BE875" s="201">
        <f>IF(N875="základná",J875,0)</f>
        <v>0</v>
      </c>
      <c r="BF875" s="201">
        <f>IF(N875="znížená",J875,0)</f>
        <v>0</v>
      </c>
      <c r="BG875" s="201">
        <f>IF(N875="zákl. prenesená",J875,0)</f>
        <v>0</v>
      </c>
      <c r="BH875" s="201">
        <f>IF(N875="zníž. prenesená",J875,0)</f>
        <v>0</v>
      </c>
      <c r="BI875" s="201">
        <f>IF(N875="nulová",J875,0)</f>
        <v>0</v>
      </c>
      <c r="BJ875" s="19" t="s">
        <v>91</v>
      </c>
      <c r="BK875" s="202">
        <f>ROUND(I875*H875,3)</f>
        <v>0</v>
      </c>
      <c r="BL875" s="19" t="s">
        <v>299</v>
      </c>
      <c r="BM875" s="200" t="s">
        <v>1082</v>
      </c>
    </row>
    <row r="876" s="2" customFormat="1" ht="33" customHeight="1">
      <c r="A876" s="38"/>
      <c r="B876" s="188"/>
      <c r="C876" s="189" t="s">
        <v>1083</v>
      </c>
      <c r="D876" s="189" t="s">
        <v>207</v>
      </c>
      <c r="E876" s="190" t="s">
        <v>1084</v>
      </c>
      <c r="F876" s="191" t="s">
        <v>1085</v>
      </c>
      <c r="G876" s="192" t="s">
        <v>284</v>
      </c>
      <c r="H876" s="193">
        <v>58.399999999999999</v>
      </c>
      <c r="I876" s="194"/>
      <c r="J876" s="193">
        <f>ROUND(I876*H876,3)</f>
        <v>0</v>
      </c>
      <c r="K876" s="195"/>
      <c r="L876" s="39"/>
      <c r="M876" s="196" t="s">
        <v>1</v>
      </c>
      <c r="N876" s="197" t="s">
        <v>46</v>
      </c>
      <c r="O876" s="82"/>
      <c r="P876" s="198">
        <f>O876*H876</f>
        <v>0</v>
      </c>
      <c r="Q876" s="198">
        <v>3.0000000000000001E-05</v>
      </c>
      <c r="R876" s="198">
        <f>Q876*H876</f>
        <v>0.0017520000000000001</v>
      </c>
      <c r="S876" s="198">
        <v>0</v>
      </c>
      <c r="T876" s="199">
        <f>S876*H876</f>
        <v>0</v>
      </c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R876" s="200" t="s">
        <v>299</v>
      </c>
      <c r="AT876" s="200" t="s">
        <v>207</v>
      </c>
      <c r="AU876" s="200" t="s">
        <v>91</v>
      </c>
      <c r="AY876" s="19" t="s">
        <v>205</v>
      </c>
      <c r="BE876" s="201">
        <f>IF(N876="základná",J876,0)</f>
        <v>0</v>
      </c>
      <c r="BF876" s="201">
        <f>IF(N876="znížená",J876,0)</f>
        <v>0</v>
      </c>
      <c r="BG876" s="201">
        <f>IF(N876="zákl. prenesená",J876,0)</f>
        <v>0</v>
      </c>
      <c r="BH876" s="201">
        <f>IF(N876="zníž. prenesená",J876,0)</f>
        <v>0</v>
      </c>
      <c r="BI876" s="201">
        <f>IF(N876="nulová",J876,0)</f>
        <v>0</v>
      </c>
      <c r="BJ876" s="19" t="s">
        <v>91</v>
      </c>
      <c r="BK876" s="202">
        <f>ROUND(I876*H876,3)</f>
        <v>0</v>
      </c>
      <c r="BL876" s="19" t="s">
        <v>299</v>
      </c>
      <c r="BM876" s="200" t="s">
        <v>1086</v>
      </c>
    </row>
    <row r="877" s="14" customFormat="1">
      <c r="A877" s="14"/>
      <c r="B877" s="211"/>
      <c r="C877" s="14"/>
      <c r="D877" s="204" t="s">
        <v>213</v>
      </c>
      <c r="E877" s="212" t="s">
        <v>1</v>
      </c>
      <c r="F877" s="213" t="s">
        <v>1087</v>
      </c>
      <c r="G877" s="14"/>
      <c r="H877" s="214">
        <v>58.399999999999999</v>
      </c>
      <c r="I877" s="215"/>
      <c r="J877" s="14"/>
      <c r="K877" s="14"/>
      <c r="L877" s="211"/>
      <c r="M877" s="216"/>
      <c r="N877" s="217"/>
      <c r="O877" s="217"/>
      <c r="P877" s="217"/>
      <c r="Q877" s="217"/>
      <c r="R877" s="217"/>
      <c r="S877" s="217"/>
      <c r="T877" s="218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12" t="s">
        <v>213</v>
      </c>
      <c r="AU877" s="212" t="s">
        <v>91</v>
      </c>
      <c r="AV877" s="14" t="s">
        <v>91</v>
      </c>
      <c r="AW877" s="14" t="s">
        <v>33</v>
      </c>
      <c r="AX877" s="14" t="s">
        <v>80</v>
      </c>
      <c r="AY877" s="212" t="s">
        <v>205</v>
      </c>
    </row>
    <row r="878" s="15" customFormat="1">
      <c r="A878" s="15"/>
      <c r="B878" s="219"/>
      <c r="C878" s="15"/>
      <c r="D878" s="204" t="s">
        <v>213</v>
      </c>
      <c r="E878" s="220" t="s">
        <v>1</v>
      </c>
      <c r="F878" s="221" t="s">
        <v>216</v>
      </c>
      <c r="G878" s="15"/>
      <c r="H878" s="222">
        <v>58.399999999999999</v>
      </c>
      <c r="I878" s="223"/>
      <c r="J878" s="15"/>
      <c r="K878" s="15"/>
      <c r="L878" s="219"/>
      <c r="M878" s="224"/>
      <c r="N878" s="225"/>
      <c r="O878" s="225"/>
      <c r="P878" s="225"/>
      <c r="Q878" s="225"/>
      <c r="R878" s="225"/>
      <c r="S878" s="225"/>
      <c r="T878" s="226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20" t="s">
        <v>213</v>
      </c>
      <c r="AU878" s="220" t="s">
        <v>91</v>
      </c>
      <c r="AV878" s="15" t="s">
        <v>211</v>
      </c>
      <c r="AW878" s="15" t="s">
        <v>33</v>
      </c>
      <c r="AX878" s="15" t="s">
        <v>87</v>
      </c>
      <c r="AY878" s="220" t="s">
        <v>205</v>
      </c>
    </row>
    <row r="879" s="2" customFormat="1" ht="16.5" customHeight="1">
      <c r="A879" s="38"/>
      <c r="B879" s="188"/>
      <c r="C879" s="227" t="s">
        <v>1088</v>
      </c>
      <c r="D879" s="227" t="s">
        <v>276</v>
      </c>
      <c r="E879" s="228" t="s">
        <v>1076</v>
      </c>
      <c r="F879" s="229" t="s">
        <v>1077</v>
      </c>
      <c r="G879" s="230" t="s">
        <v>348</v>
      </c>
      <c r="H879" s="231">
        <v>467.19999999999999</v>
      </c>
      <c r="I879" s="232"/>
      <c r="J879" s="231">
        <f>ROUND(I879*H879,3)</f>
        <v>0</v>
      </c>
      <c r="K879" s="233"/>
      <c r="L879" s="234"/>
      <c r="M879" s="235" t="s">
        <v>1</v>
      </c>
      <c r="N879" s="236" t="s">
        <v>46</v>
      </c>
      <c r="O879" s="82"/>
      <c r="P879" s="198">
        <f>O879*H879</f>
        <v>0</v>
      </c>
      <c r="Q879" s="198">
        <v>0.00010000000000000001</v>
      </c>
      <c r="R879" s="198">
        <f>Q879*H879</f>
        <v>0.046719999999999998</v>
      </c>
      <c r="S879" s="198">
        <v>0</v>
      </c>
      <c r="T879" s="199">
        <f>S879*H879</f>
        <v>0</v>
      </c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R879" s="200" t="s">
        <v>401</v>
      </c>
      <c r="AT879" s="200" t="s">
        <v>276</v>
      </c>
      <c r="AU879" s="200" t="s">
        <v>91</v>
      </c>
      <c r="AY879" s="19" t="s">
        <v>205</v>
      </c>
      <c r="BE879" s="201">
        <f>IF(N879="základná",J879,0)</f>
        <v>0</v>
      </c>
      <c r="BF879" s="201">
        <f>IF(N879="znížená",J879,0)</f>
        <v>0</v>
      </c>
      <c r="BG879" s="201">
        <f>IF(N879="zákl. prenesená",J879,0)</f>
        <v>0</v>
      </c>
      <c r="BH879" s="201">
        <f>IF(N879="zníž. prenesená",J879,0)</f>
        <v>0</v>
      </c>
      <c r="BI879" s="201">
        <f>IF(N879="nulová",J879,0)</f>
        <v>0</v>
      </c>
      <c r="BJ879" s="19" t="s">
        <v>91</v>
      </c>
      <c r="BK879" s="202">
        <f>ROUND(I879*H879,3)</f>
        <v>0</v>
      </c>
      <c r="BL879" s="19" t="s">
        <v>299</v>
      </c>
      <c r="BM879" s="200" t="s">
        <v>1089</v>
      </c>
    </row>
    <row r="880" s="2" customFormat="1" ht="16.5" customHeight="1">
      <c r="A880" s="38"/>
      <c r="B880" s="188"/>
      <c r="C880" s="227" t="s">
        <v>1090</v>
      </c>
      <c r="D880" s="227" t="s">
        <v>276</v>
      </c>
      <c r="E880" s="228" t="s">
        <v>1080</v>
      </c>
      <c r="F880" s="229" t="s">
        <v>1081</v>
      </c>
      <c r="G880" s="230" t="s">
        <v>265</v>
      </c>
      <c r="H880" s="231">
        <v>47.304000000000002</v>
      </c>
      <c r="I880" s="232"/>
      <c r="J880" s="231">
        <f>ROUND(I880*H880,3)</f>
        <v>0</v>
      </c>
      <c r="K880" s="233"/>
      <c r="L880" s="234"/>
      <c r="M880" s="235" t="s">
        <v>1</v>
      </c>
      <c r="N880" s="236" t="s">
        <v>46</v>
      </c>
      <c r="O880" s="82"/>
      <c r="P880" s="198">
        <f>O880*H880</f>
        <v>0</v>
      </c>
      <c r="Q880" s="198">
        <v>0.00792</v>
      </c>
      <c r="R880" s="198">
        <f>Q880*H880</f>
        <v>0.37464768000000004</v>
      </c>
      <c r="S880" s="198">
        <v>0</v>
      </c>
      <c r="T880" s="199">
        <f>S880*H880</f>
        <v>0</v>
      </c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R880" s="200" t="s">
        <v>401</v>
      </c>
      <c r="AT880" s="200" t="s">
        <v>276</v>
      </c>
      <c r="AU880" s="200" t="s">
        <v>91</v>
      </c>
      <c r="AY880" s="19" t="s">
        <v>205</v>
      </c>
      <c r="BE880" s="201">
        <f>IF(N880="základná",J880,0)</f>
        <v>0</v>
      </c>
      <c r="BF880" s="201">
        <f>IF(N880="znížená",J880,0)</f>
        <v>0</v>
      </c>
      <c r="BG880" s="201">
        <f>IF(N880="zákl. prenesená",J880,0)</f>
        <v>0</v>
      </c>
      <c r="BH880" s="201">
        <f>IF(N880="zníž. prenesená",J880,0)</f>
        <v>0</v>
      </c>
      <c r="BI880" s="201">
        <f>IF(N880="nulová",J880,0)</f>
        <v>0</v>
      </c>
      <c r="BJ880" s="19" t="s">
        <v>91</v>
      </c>
      <c r="BK880" s="202">
        <f>ROUND(I880*H880,3)</f>
        <v>0</v>
      </c>
      <c r="BL880" s="19" t="s">
        <v>299</v>
      </c>
      <c r="BM880" s="200" t="s">
        <v>1091</v>
      </c>
    </row>
    <row r="881" s="2" customFormat="1" ht="24.15" customHeight="1">
      <c r="A881" s="38"/>
      <c r="B881" s="188"/>
      <c r="C881" s="189" t="s">
        <v>1092</v>
      </c>
      <c r="D881" s="189" t="s">
        <v>207</v>
      </c>
      <c r="E881" s="190" t="s">
        <v>1093</v>
      </c>
      <c r="F881" s="191" t="s">
        <v>1094</v>
      </c>
      <c r="G881" s="192" t="s">
        <v>313</v>
      </c>
      <c r="H881" s="193">
        <v>6.4349999999999996</v>
      </c>
      <c r="I881" s="194"/>
      <c r="J881" s="193">
        <f>ROUND(I881*H881,3)</f>
        <v>0</v>
      </c>
      <c r="K881" s="195"/>
      <c r="L881" s="39"/>
      <c r="M881" s="196" t="s">
        <v>1</v>
      </c>
      <c r="N881" s="197" t="s">
        <v>46</v>
      </c>
      <c r="O881" s="82"/>
      <c r="P881" s="198">
        <f>O881*H881</f>
        <v>0</v>
      </c>
      <c r="Q881" s="198">
        <v>0</v>
      </c>
      <c r="R881" s="198">
        <f>Q881*H881</f>
        <v>0</v>
      </c>
      <c r="S881" s="198">
        <v>0</v>
      </c>
      <c r="T881" s="199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200" t="s">
        <v>299</v>
      </c>
      <c r="AT881" s="200" t="s">
        <v>207</v>
      </c>
      <c r="AU881" s="200" t="s">
        <v>91</v>
      </c>
      <c r="AY881" s="19" t="s">
        <v>205</v>
      </c>
      <c r="BE881" s="201">
        <f>IF(N881="základná",J881,0)</f>
        <v>0</v>
      </c>
      <c r="BF881" s="201">
        <f>IF(N881="znížená",J881,0)</f>
        <v>0</v>
      </c>
      <c r="BG881" s="201">
        <f>IF(N881="zákl. prenesená",J881,0)</f>
        <v>0</v>
      </c>
      <c r="BH881" s="201">
        <f>IF(N881="zníž. prenesená",J881,0)</f>
        <v>0</v>
      </c>
      <c r="BI881" s="201">
        <f>IF(N881="nulová",J881,0)</f>
        <v>0</v>
      </c>
      <c r="BJ881" s="19" t="s">
        <v>91</v>
      </c>
      <c r="BK881" s="202">
        <f>ROUND(I881*H881,3)</f>
        <v>0</v>
      </c>
      <c r="BL881" s="19" t="s">
        <v>299</v>
      </c>
      <c r="BM881" s="200" t="s">
        <v>1095</v>
      </c>
    </row>
    <row r="882" s="12" customFormat="1" ht="22.8" customHeight="1">
      <c r="A882" s="12"/>
      <c r="B882" s="175"/>
      <c r="C882" s="12"/>
      <c r="D882" s="176" t="s">
        <v>79</v>
      </c>
      <c r="E882" s="186" t="s">
        <v>1096</v>
      </c>
      <c r="F882" s="186" t="s">
        <v>1097</v>
      </c>
      <c r="G882" s="12"/>
      <c r="H882" s="12"/>
      <c r="I882" s="178"/>
      <c r="J882" s="187">
        <f>BK882</f>
        <v>0</v>
      </c>
      <c r="K882" s="12"/>
      <c r="L882" s="175"/>
      <c r="M882" s="180"/>
      <c r="N882" s="181"/>
      <c r="O882" s="181"/>
      <c r="P882" s="182">
        <f>SUM(P883:P985)</f>
        <v>0</v>
      </c>
      <c r="Q882" s="181"/>
      <c r="R882" s="182">
        <f>SUM(R883:R985)</f>
        <v>5.7825298699999994</v>
      </c>
      <c r="S882" s="181"/>
      <c r="T882" s="183">
        <f>SUM(T883:T985)</f>
        <v>0</v>
      </c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R882" s="176" t="s">
        <v>91</v>
      </c>
      <c r="AT882" s="184" t="s">
        <v>79</v>
      </c>
      <c r="AU882" s="184" t="s">
        <v>87</v>
      </c>
      <c r="AY882" s="176" t="s">
        <v>205</v>
      </c>
      <c r="BK882" s="185">
        <f>SUM(BK883:BK985)</f>
        <v>0</v>
      </c>
    </row>
    <row r="883" s="2" customFormat="1" ht="24.15" customHeight="1">
      <c r="A883" s="38"/>
      <c r="B883" s="188"/>
      <c r="C883" s="189" t="s">
        <v>1098</v>
      </c>
      <c r="D883" s="189" t="s">
        <v>207</v>
      </c>
      <c r="E883" s="190" t="s">
        <v>1099</v>
      </c>
      <c r="F883" s="191" t="s">
        <v>1100</v>
      </c>
      <c r="G883" s="192" t="s">
        <v>265</v>
      </c>
      <c r="H883" s="193">
        <v>422.25200000000001</v>
      </c>
      <c r="I883" s="194"/>
      <c r="J883" s="193">
        <f>ROUND(I883*H883,3)</f>
        <v>0</v>
      </c>
      <c r="K883" s="195"/>
      <c r="L883" s="39"/>
      <c r="M883" s="196" t="s">
        <v>1</v>
      </c>
      <c r="N883" s="197" t="s">
        <v>46</v>
      </c>
      <c r="O883" s="82"/>
      <c r="P883" s="198">
        <f>O883*H883</f>
        <v>0</v>
      </c>
      <c r="Q883" s="198">
        <v>0</v>
      </c>
      <c r="R883" s="198">
        <f>Q883*H883</f>
        <v>0</v>
      </c>
      <c r="S883" s="198">
        <v>0</v>
      </c>
      <c r="T883" s="199">
        <f>S883*H883</f>
        <v>0</v>
      </c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R883" s="200" t="s">
        <v>299</v>
      </c>
      <c r="AT883" s="200" t="s">
        <v>207</v>
      </c>
      <c r="AU883" s="200" t="s">
        <v>91</v>
      </c>
      <c r="AY883" s="19" t="s">
        <v>205</v>
      </c>
      <c r="BE883" s="201">
        <f>IF(N883="základná",J883,0)</f>
        <v>0</v>
      </c>
      <c r="BF883" s="201">
        <f>IF(N883="znížená",J883,0)</f>
        <v>0</v>
      </c>
      <c r="BG883" s="201">
        <f>IF(N883="zákl. prenesená",J883,0)</f>
        <v>0</v>
      </c>
      <c r="BH883" s="201">
        <f>IF(N883="zníž. prenesená",J883,0)</f>
        <v>0</v>
      </c>
      <c r="BI883" s="201">
        <f>IF(N883="nulová",J883,0)</f>
        <v>0</v>
      </c>
      <c r="BJ883" s="19" t="s">
        <v>91</v>
      </c>
      <c r="BK883" s="202">
        <f>ROUND(I883*H883,3)</f>
        <v>0</v>
      </c>
      <c r="BL883" s="19" t="s">
        <v>299</v>
      </c>
      <c r="BM883" s="200" t="s">
        <v>1101</v>
      </c>
    </row>
    <row r="884" s="13" customFormat="1">
      <c r="A884" s="13"/>
      <c r="B884" s="203"/>
      <c r="C884" s="13"/>
      <c r="D884" s="204" t="s">
        <v>213</v>
      </c>
      <c r="E884" s="205" t="s">
        <v>1</v>
      </c>
      <c r="F884" s="206" t="s">
        <v>1102</v>
      </c>
      <c r="G884" s="13"/>
      <c r="H884" s="205" t="s">
        <v>1</v>
      </c>
      <c r="I884" s="207"/>
      <c r="J884" s="13"/>
      <c r="K884" s="13"/>
      <c r="L884" s="203"/>
      <c r="M884" s="208"/>
      <c r="N884" s="209"/>
      <c r="O884" s="209"/>
      <c r="P884" s="209"/>
      <c r="Q884" s="209"/>
      <c r="R884" s="209"/>
      <c r="S884" s="209"/>
      <c r="T884" s="210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5" t="s">
        <v>213</v>
      </c>
      <c r="AU884" s="205" t="s">
        <v>91</v>
      </c>
      <c r="AV884" s="13" t="s">
        <v>87</v>
      </c>
      <c r="AW884" s="13" t="s">
        <v>33</v>
      </c>
      <c r="AX884" s="13" t="s">
        <v>80</v>
      </c>
      <c r="AY884" s="205" t="s">
        <v>205</v>
      </c>
    </row>
    <row r="885" s="14" customFormat="1">
      <c r="A885" s="14"/>
      <c r="B885" s="211"/>
      <c r="C885" s="14"/>
      <c r="D885" s="204" t="s">
        <v>213</v>
      </c>
      <c r="E885" s="212" t="s">
        <v>1</v>
      </c>
      <c r="F885" s="213" t="s">
        <v>807</v>
      </c>
      <c r="G885" s="14"/>
      <c r="H885" s="214">
        <v>11.140000000000001</v>
      </c>
      <c r="I885" s="215"/>
      <c r="J885" s="14"/>
      <c r="K885" s="14"/>
      <c r="L885" s="211"/>
      <c r="M885" s="216"/>
      <c r="N885" s="217"/>
      <c r="O885" s="217"/>
      <c r="P885" s="217"/>
      <c r="Q885" s="217"/>
      <c r="R885" s="217"/>
      <c r="S885" s="217"/>
      <c r="T885" s="218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12" t="s">
        <v>213</v>
      </c>
      <c r="AU885" s="212" t="s">
        <v>91</v>
      </c>
      <c r="AV885" s="14" t="s">
        <v>91</v>
      </c>
      <c r="AW885" s="14" t="s">
        <v>33</v>
      </c>
      <c r="AX885" s="14" t="s">
        <v>80</v>
      </c>
      <c r="AY885" s="212" t="s">
        <v>205</v>
      </c>
    </row>
    <row r="886" s="14" customFormat="1">
      <c r="A886" s="14"/>
      <c r="B886" s="211"/>
      <c r="C886" s="14"/>
      <c r="D886" s="204" t="s">
        <v>213</v>
      </c>
      <c r="E886" s="212" t="s">
        <v>1</v>
      </c>
      <c r="F886" s="213" t="s">
        <v>808</v>
      </c>
      <c r="G886" s="14"/>
      <c r="H886" s="214">
        <v>5.2560000000000002</v>
      </c>
      <c r="I886" s="215"/>
      <c r="J886" s="14"/>
      <c r="K886" s="14"/>
      <c r="L886" s="211"/>
      <c r="M886" s="216"/>
      <c r="N886" s="217"/>
      <c r="O886" s="217"/>
      <c r="P886" s="217"/>
      <c r="Q886" s="217"/>
      <c r="R886" s="217"/>
      <c r="S886" s="217"/>
      <c r="T886" s="218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12" t="s">
        <v>213</v>
      </c>
      <c r="AU886" s="212" t="s">
        <v>91</v>
      </c>
      <c r="AV886" s="14" t="s">
        <v>91</v>
      </c>
      <c r="AW886" s="14" t="s">
        <v>33</v>
      </c>
      <c r="AX886" s="14" t="s">
        <v>80</v>
      </c>
      <c r="AY886" s="212" t="s">
        <v>205</v>
      </c>
    </row>
    <row r="887" s="14" customFormat="1">
      <c r="A887" s="14"/>
      <c r="B887" s="211"/>
      <c r="C887" s="14"/>
      <c r="D887" s="204" t="s">
        <v>213</v>
      </c>
      <c r="E887" s="212" t="s">
        <v>1</v>
      </c>
      <c r="F887" s="213" t="s">
        <v>809</v>
      </c>
      <c r="G887" s="14"/>
      <c r="H887" s="214">
        <v>15.25</v>
      </c>
      <c r="I887" s="215"/>
      <c r="J887" s="14"/>
      <c r="K887" s="14"/>
      <c r="L887" s="211"/>
      <c r="M887" s="216"/>
      <c r="N887" s="217"/>
      <c r="O887" s="217"/>
      <c r="P887" s="217"/>
      <c r="Q887" s="217"/>
      <c r="R887" s="217"/>
      <c r="S887" s="217"/>
      <c r="T887" s="218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12" t="s">
        <v>213</v>
      </c>
      <c r="AU887" s="212" t="s">
        <v>91</v>
      </c>
      <c r="AV887" s="14" t="s">
        <v>91</v>
      </c>
      <c r="AW887" s="14" t="s">
        <v>33</v>
      </c>
      <c r="AX887" s="14" t="s">
        <v>80</v>
      </c>
      <c r="AY887" s="212" t="s">
        <v>205</v>
      </c>
    </row>
    <row r="888" s="14" customFormat="1">
      <c r="A888" s="14"/>
      <c r="B888" s="211"/>
      <c r="C888" s="14"/>
      <c r="D888" s="204" t="s">
        <v>213</v>
      </c>
      <c r="E888" s="212" t="s">
        <v>1</v>
      </c>
      <c r="F888" s="213" t="s">
        <v>810</v>
      </c>
      <c r="G888" s="14"/>
      <c r="H888" s="214">
        <v>51.880000000000003</v>
      </c>
      <c r="I888" s="215"/>
      <c r="J888" s="14"/>
      <c r="K888" s="14"/>
      <c r="L888" s="211"/>
      <c r="M888" s="216"/>
      <c r="N888" s="217"/>
      <c r="O888" s="217"/>
      <c r="P888" s="217"/>
      <c r="Q888" s="217"/>
      <c r="R888" s="217"/>
      <c r="S888" s="217"/>
      <c r="T888" s="218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12" t="s">
        <v>213</v>
      </c>
      <c r="AU888" s="212" t="s">
        <v>91</v>
      </c>
      <c r="AV888" s="14" t="s">
        <v>91</v>
      </c>
      <c r="AW888" s="14" t="s">
        <v>33</v>
      </c>
      <c r="AX888" s="14" t="s">
        <v>80</v>
      </c>
      <c r="AY888" s="212" t="s">
        <v>205</v>
      </c>
    </row>
    <row r="889" s="14" customFormat="1">
      <c r="A889" s="14"/>
      <c r="B889" s="211"/>
      <c r="C889" s="14"/>
      <c r="D889" s="204" t="s">
        <v>213</v>
      </c>
      <c r="E889" s="212" t="s">
        <v>1</v>
      </c>
      <c r="F889" s="213" t="s">
        <v>811</v>
      </c>
      <c r="G889" s="14"/>
      <c r="H889" s="214">
        <v>3.2999999999999998</v>
      </c>
      <c r="I889" s="215"/>
      <c r="J889" s="14"/>
      <c r="K889" s="14"/>
      <c r="L889" s="211"/>
      <c r="M889" s="216"/>
      <c r="N889" s="217"/>
      <c r="O889" s="217"/>
      <c r="P889" s="217"/>
      <c r="Q889" s="217"/>
      <c r="R889" s="217"/>
      <c r="S889" s="217"/>
      <c r="T889" s="218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12" t="s">
        <v>213</v>
      </c>
      <c r="AU889" s="212" t="s">
        <v>91</v>
      </c>
      <c r="AV889" s="14" t="s">
        <v>91</v>
      </c>
      <c r="AW889" s="14" t="s">
        <v>33</v>
      </c>
      <c r="AX889" s="14" t="s">
        <v>80</v>
      </c>
      <c r="AY889" s="212" t="s">
        <v>205</v>
      </c>
    </row>
    <row r="890" s="14" customFormat="1">
      <c r="A890" s="14"/>
      <c r="B890" s="211"/>
      <c r="C890" s="14"/>
      <c r="D890" s="204" t="s">
        <v>213</v>
      </c>
      <c r="E890" s="212" t="s">
        <v>1</v>
      </c>
      <c r="F890" s="213" t="s">
        <v>812</v>
      </c>
      <c r="G890" s="14"/>
      <c r="H890" s="214">
        <v>8.7300000000000004</v>
      </c>
      <c r="I890" s="215"/>
      <c r="J890" s="14"/>
      <c r="K890" s="14"/>
      <c r="L890" s="211"/>
      <c r="M890" s="216"/>
      <c r="N890" s="217"/>
      <c r="O890" s="217"/>
      <c r="P890" s="217"/>
      <c r="Q890" s="217"/>
      <c r="R890" s="217"/>
      <c r="S890" s="217"/>
      <c r="T890" s="218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12" t="s">
        <v>213</v>
      </c>
      <c r="AU890" s="212" t="s">
        <v>91</v>
      </c>
      <c r="AV890" s="14" t="s">
        <v>91</v>
      </c>
      <c r="AW890" s="14" t="s">
        <v>33</v>
      </c>
      <c r="AX890" s="14" t="s">
        <v>80</v>
      </c>
      <c r="AY890" s="212" t="s">
        <v>205</v>
      </c>
    </row>
    <row r="891" s="14" customFormat="1">
      <c r="A891" s="14"/>
      <c r="B891" s="211"/>
      <c r="C891" s="14"/>
      <c r="D891" s="204" t="s">
        <v>213</v>
      </c>
      <c r="E891" s="212" t="s">
        <v>1</v>
      </c>
      <c r="F891" s="213" t="s">
        <v>813</v>
      </c>
      <c r="G891" s="14"/>
      <c r="H891" s="214">
        <v>23.739999999999998</v>
      </c>
      <c r="I891" s="215"/>
      <c r="J891" s="14"/>
      <c r="K891" s="14"/>
      <c r="L891" s="211"/>
      <c r="M891" s="216"/>
      <c r="N891" s="217"/>
      <c r="O891" s="217"/>
      <c r="P891" s="217"/>
      <c r="Q891" s="217"/>
      <c r="R891" s="217"/>
      <c r="S891" s="217"/>
      <c r="T891" s="218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12" t="s">
        <v>213</v>
      </c>
      <c r="AU891" s="212" t="s">
        <v>91</v>
      </c>
      <c r="AV891" s="14" t="s">
        <v>91</v>
      </c>
      <c r="AW891" s="14" t="s">
        <v>33</v>
      </c>
      <c r="AX891" s="14" t="s">
        <v>80</v>
      </c>
      <c r="AY891" s="212" t="s">
        <v>205</v>
      </c>
    </row>
    <row r="892" s="14" customFormat="1">
      <c r="A892" s="14"/>
      <c r="B892" s="211"/>
      <c r="C892" s="14"/>
      <c r="D892" s="204" t="s">
        <v>213</v>
      </c>
      <c r="E892" s="212" t="s">
        <v>1</v>
      </c>
      <c r="F892" s="213" t="s">
        <v>814</v>
      </c>
      <c r="G892" s="14"/>
      <c r="H892" s="214">
        <v>8.0600000000000005</v>
      </c>
      <c r="I892" s="215"/>
      <c r="J892" s="14"/>
      <c r="K892" s="14"/>
      <c r="L892" s="211"/>
      <c r="M892" s="216"/>
      <c r="N892" s="217"/>
      <c r="O892" s="217"/>
      <c r="P892" s="217"/>
      <c r="Q892" s="217"/>
      <c r="R892" s="217"/>
      <c r="S892" s="217"/>
      <c r="T892" s="218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12" t="s">
        <v>213</v>
      </c>
      <c r="AU892" s="212" t="s">
        <v>91</v>
      </c>
      <c r="AV892" s="14" t="s">
        <v>91</v>
      </c>
      <c r="AW892" s="14" t="s">
        <v>33</v>
      </c>
      <c r="AX892" s="14" t="s">
        <v>80</v>
      </c>
      <c r="AY892" s="212" t="s">
        <v>205</v>
      </c>
    </row>
    <row r="893" s="14" customFormat="1">
      <c r="A893" s="14"/>
      <c r="B893" s="211"/>
      <c r="C893" s="14"/>
      <c r="D893" s="204" t="s">
        <v>213</v>
      </c>
      <c r="E893" s="212" t="s">
        <v>1</v>
      </c>
      <c r="F893" s="213" t="s">
        <v>815</v>
      </c>
      <c r="G893" s="14"/>
      <c r="H893" s="214">
        <v>15.720000000000001</v>
      </c>
      <c r="I893" s="215"/>
      <c r="J893" s="14"/>
      <c r="K893" s="14"/>
      <c r="L893" s="211"/>
      <c r="M893" s="216"/>
      <c r="N893" s="217"/>
      <c r="O893" s="217"/>
      <c r="P893" s="217"/>
      <c r="Q893" s="217"/>
      <c r="R893" s="217"/>
      <c r="S893" s="217"/>
      <c r="T893" s="218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12" t="s">
        <v>213</v>
      </c>
      <c r="AU893" s="212" t="s">
        <v>91</v>
      </c>
      <c r="AV893" s="14" t="s">
        <v>91</v>
      </c>
      <c r="AW893" s="14" t="s">
        <v>33</v>
      </c>
      <c r="AX893" s="14" t="s">
        <v>80</v>
      </c>
      <c r="AY893" s="212" t="s">
        <v>205</v>
      </c>
    </row>
    <row r="894" s="14" customFormat="1">
      <c r="A894" s="14"/>
      <c r="B894" s="211"/>
      <c r="C894" s="14"/>
      <c r="D894" s="204" t="s">
        <v>213</v>
      </c>
      <c r="E894" s="212" t="s">
        <v>1</v>
      </c>
      <c r="F894" s="213" t="s">
        <v>816</v>
      </c>
      <c r="G894" s="14"/>
      <c r="H894" s="214">
        <v>6.9000000000000004</v>
      </c>
      <c r="I894" s="215"/>
      <c r="J894" s="14"/>
      <c r="K894" s="14"/>
      <c r="L894" s="211"/>
      <c r="M894" s="216"/>
      <c r="N894" s="217"/>
      <c r="O894" s="217"/>
      <c r="P894" s="217"/>
      <c r="Q894" s="217"/>
      <c r="R894" s="217"/>
      <c r="S894" s="217"/>
      <c r="T894" s="218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12" t="s">
        <v>213</v>
      </c>
      <c r="AU894" s="212" t="s">
        <v>91</v>
      </c>
      <c r="AV894" s="14" t="s">
        <v>91</v>
      </c>
      <c r="AW894" s="14" t="s">
        <v>33</v>
      </c>
      <c r="AX894" s="14" t="s">
        <v>80</v>
      </c>
      <c r="AY894" s="212" t="s">
        <v>205</v>
      </c>
    </row>
    <row r="895" s="14" customFormat="1">
      <c r="A895" s="14"/>
      <c r="B895" s="211"/>
      <c r="C895" s="14"/>
      <c r="D895" s="204" t="s">
        <v>213</v>
      </c>
      <c r="E895" s="212" t="s">
        <v>1</v>
      </c>
      <c r="F895" s="213" t="s">
        <v>817</v>
      </c>
      <c r="G895" s="14"/>
      <c r="H895" s="214">
        <v>6.46</v>
      </c>
      <c r="I895" s="215"/>
      <c r="J895" s="14"/>
      <c r="K895" s="14"/>
      <c r="L895" s="211"/>
      <c r="M895" s="216"/>
      <c r="N895" s="217"/>
      <c r="O895" s="217"/>
      <c r="P895" s="217"/>
      <c r="Q895" s="217"/>
      <c r="R895" s="217"/>
      <c r="S895" s="217"/>
      <c r="T895" s="218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12" t="s">
        <v>213</v>
      </c>
      <c r="AU895" s="212" t="s">
        <v>91</v>
      </c>
      <c r="AV895" s="14" t="s">
        <v>91</v>
      </c>
      <c r="AW895" s="14" t="s">
        <v>33</v>
      </c>
      <c r="AX895" s="14" t="s">
        <v>80</v>
      </c>
      <c r="AY895" s="212" t="s">
        <v>205</v>
      </c>
    </row>
    <row r="896" s="14" customFormat="1">
      <c r="A896" s="14"/>
      <c r="B896" s="211"/>
      <c r="C896" s="14"/>
      <c r="D896" s="204" t="s">
        <v>213</v>
      </c>
      <c r="E896" s="212" t="s">
        <v>1</v>
      </c>
      <c r="F896" s="213" t="s">
        <v>818</v>
      </c>
      <c r="G896" s="14"/>
      <c r="H896" s="214">
        <v>15.359999999999999</v>
      </c>
      <c r="I896" s="215"/>
      <c r="J896" s="14"/>
      <c r="K896" s="14"/>
      <c r="L896" s="211"/>
      <c r="M896" s="216"/>
      <c r="N896" s="217"/>
      <c r="O896" s="217"/>
      <c r="P896" s="217"/>
      <c r="Q896" s="217"/>
      <c r="R896" s="217"/>
      <c r="S896" s="217"/>
      <c r="T896" s="218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12" t="s">
        <v>213</v>
      </c>
      <c r="AU896" s="212" t="s">
        <v>91</v>
      </c>
      <c r="AV896" s="14" t="s">
        <v>91</v>
      </c>
      <c r="AW896" s="14" t="s">
        <v>33</v>
      </c>
      <c r="AX896" s="14" t="s">
        <v>80</v>
      </c>
      <c r="AY896" s="212" t="s">
        <v>205</v>
      </c>
    </row>
    <row r="897" s="14" customFormat="1">
      <c r="A897" s="14"/>
      <c r="B897" s="211"/>
      <c r="C897" s="14"/>
      <c r="D897" s="204" t="s">
        <v>213</v>
      </c>
      <c r="E897" s="212" t="s">
        <v>1</v>
      </c>
      <c r="F897" s="213" t="s">
        <v>819</v>
      </c>
      <c r="G897" s="14"/>
      <c r="H897" s="214">
        <v>7.5599999999999996</v>
      </c>
      <c r="I897" s="215"/>
      <c r="J897" s="14"/>
      <c r="K897" s="14"/>
      <c r="L897" s="211"/>
      <c r="M897" s="216"/>
      <c r="N897" s="217"/>
      <c r="O897" s="217"/>
      <c r="P897" s="217"/>
      <c r="Q897" s="217"/>
      <c r="R897" s="217"/>
      <c r="S897" s="217"/>
      <c r="T897" s="218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12" t="s">
        <v>213</v>
      </c>
      <c r="AU897" s="212" t="s">
        <v>91</v>
      </c>
      <c r="AV897" s="14" t="s">
        <v>91</v>
      </c>
      <c r="AW897" s="14" t="s">
        <v>33</v>
      </c>
      <c r="AX897" s="14" t="s">
        <v>80</v>
      </c>
      <c r="AY897" s="212" t="s">
        <v>205</v>
      </c>
    </row>
    <row r="898" s="14" customFormat="1">
      <c r="A898" s="14"/>
      <c r="B898" s="211"/>
      <c r="C898" s="14"/>
      <c r="D898" s="204" t="s">
        <v>213</v>
      </c>
      <c r="E898" s="212" t="s">
        <v>1</v>
      </c>
      <c r="F898" s="213" t="s">
        <v>820</v>
      </c>
      <c r="G898" s="14"/>
      <c r="H898" s="214">
        <v>23.739999999999998</v>
      </c>
      <c r="I898" s="215"/>
      <c r="J898" s="14"/>
      <c r="K898" s="14"/>
      <c r="L898" s="211"/>
      <c r="M898" s="216"/>
      <c r="N898" s="217"/>
      <c r="O898" s="217"/>
      <c r="P898" s="217"/>
      <c r="Q898" s="217"/>
      <c r="R898" s="217"/>
      <c r="S898" s="217"/>
      <c r="T898" s="218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12" t="s">
        <v>213</v>
      </c>
      <c r="AU898" s="212" t="s">
        <v>91</v>
      </c>
      <c r="AV898" s="14" t="s">
        <v>91</v>
      </c>
      <c r="AW898" s="14" t="s">
        <v>33</v>
      </c>
      <c r="AX898" s="14" t="s">
        <v>80</v>
      </c>
      <c r="AY898" s="212" t="s">
        <v>205</v>
      </c>
    </row>
    <row r="899" s="14" customFormat="1">
      <c r="A899" s="14"/>
      <c r="B899" s="211"/>
      <c r="C899" s="14"/>
      <c r="D899" s="204" t="s">
        <v>213</v>
      </c>
      <c r="E899" s="212" t="s">
        <v>1</v>
      </c>
      <c r="F899" s="213" t="s">
        <v>821</v>
      </c>
      <c r="G899" s="14"/>
      <c r="H899" s="214">
        <v>8.0299999999999994</v>
      </c>
      <c r="I899" s="215"/>
      <c r="J899" s="14"/>
      <c r="K899" s="14"/>
      <c r="L899" s="211"/>
      <c r="M899" s="216"/>
      <c r="N899" s="217"/>
      <c r="O899" s="217"/>
      <c r="P899" s="217"/>
      <c r="Q899" s="217"/>
      <c r="R899" s="217"/>
      <c r="S899" s="217"/>
      <c r="T899" s="218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12" t="s">
        <v>213</v>
      </c>
      <c r="AU899" s="212" t="s">
        <v>91</v>
      </c>
      <c r="AV899" s="14" t="s">
        <v>91</v>
      </c>
      <c r="AW899" s="14" t="s">
        <v>33</v>
      </c>
      <c r="AX899" s="14" t="s">
        <v>80</v>
      </c>
      <c r="AY899" s="212" t="s">
        <v>205</v>
      </c>
    </row>
    <row r="900" s="13" customFormat="1">
      <c r="A900" s="13"/>
      <c r="B900" s="203"/>
      <c r="C900" s="13"/>
      <c r="D900" s="204" t="s">
        <v>213</v>
      </c>
      <c r="E900" s="205" t="s">
        <v>1</v>
      </c>
      <c r="F900" s="206" t="s">
        <v>342</v>
      </c>
      <c r="G900" s="13"/>
      <c r="H900" s="205" t="s">
        <v>1</v>
      </c>
      <c r="I900" s="207"/>
      <c r="J900" s="13"/>
      <c r="K900" s="13"/>
      <c r="L900" s="203"/>
      <c r="M900" s="208"/>
      <c r="N900" s="209"/>
      <c r="O900" s="209"/>
      <c r="P900" s="209"/>
      <c r="Q900" s="209"/>
      <c r="R900" s="209"/>
      <c r="S900" s="209"/>
      <c r="T900" s="210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05" t="s">
        <v>213</v>
      </c>
      <c r="AU900" s="205" t="s">
        <v>91</v>
      </c>
      <c r="AV900" s="13" t="s">
        <v>87</v>
      </c>
      <c r="AW900" s="13" t="s">
        <v>33</v>
      </c>
      <c r="AX900" s="13" t="s">
        <v>80</v>
      </c>
      <c r="AY900" s="205" t="s">
        <v>205</v>
      </c>
    </row>
    <row r="901" s="14" customFormat="1">
      <c r="A901" s="14"/>
      <c r="B901" s="211"/>
      <c r="C901" s="14"/>
      <c r="D901" s="204" t="s">
        <v>213</v>
      </c>
      <c r="E901" s="212" t="s">
        <v>1</v>
      </c>
      <c r="F901" s="213" t="s">
        <v>822</v>
      </c>
      <c r="G901" s="14"/>
      <c r="H901" s="214">
        <v>11.140000000000001</v>
      </c>
      <c r="I901" s="215"/>
      <c r="J901" s="14"/>
      <c r="K901" s="14"/>
      <c r="L901" s="211"/>
      <c r="M901" s="216"/>
      <c r="N901" s="217"/>
      <c r="O901" s="217"/>
      <c r="P901" s="217"/>
      <c r="Q901" s="217"/>
      <c r="R901" s="217"/>
      <c r="S901" s="217"/>
      <c r="T901" s="218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12" t="s">
        <v>213</v>
      </c>
      <c r="AU901" s="212" t="s">
        <v>91</v>
      </c>
      <c r="AV901" s="14" t="s">
        <v>91</v>
      </c>
      <c r="AW901" s="14" t="s">
        <v>33</v>
      </c>
      <c r="AX901" s="14" t="s">
        <v>80</v>
      </c>
      <c r="AY901" s="212" t="s">
        <v>205</v>
      </c>
    </row>
    <row r="902" s="14" customFormat="1">
      <c r="A902" s="14"/>
      <c r="B902" s="211"/>
      <c r="C902" s="14"/>
      <c r="D902" s="204" t="s">
        <v>213</v>
      </c>
      <c r="E902" s="212" t="s">
        <v>1</v>
      </c>
      <c r="F902" s="213" t="s">
        <v>823</v>
      </c>
      <c r="G902" s="14"/>
      <c r="H902" s="214">
        <v>5.2560000000000002</v>
      </c>
      <c r="I902" s="215"/>
      <c r="J902" s="14"/>
      <c r="K902" s="14"/>
      <c r="L902" s="211"/>
      <c r="M902" s="216"/>
      <c r="N902" s="217"/>
      <c r="O902" s="217"/>
      <c r="P902" s="217"/>
      <c r="Q902" s="217"/>
      <c r="R902" s="217"/>
      <c r="S902" s="217"/>
      <c r="T902" s="218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12" t="s">
        <v>213</v>
      </c>
      <c r="AU902" s="212" t="s">
        <v>91</v>
      </c>
      <c r="AV902" s="14" t="s">
        <v>91</v>
      </c>
      <c r="AW902" s="14" t="s">
        <v>33</v>
      </c>
      <c r="AX902" s="14" t="s">
        <v>80</v>
      </c>
      <c r="AY902" s="212" t="s">
        <v>205</v>
      </c>
    </row>
    <row r="903" s="14" customFormat="1">
      <c r="A903" s="14"/>
      <c r="B903" s="211"/>
      <c r="C903" s="14"/>
      <c r="D903" s="204" t="s">
        <v>213</v>
      </c>
      <c r="E903" s="212" t="s">
        <v>1</v>
      </c>
      <c r="F903" s="213" t="s">
        <v>824</v>
      </c>
      <c r="G903" s="14"/>
      <c r="H903" s="214">
        <v>15.25</v>
      </c>
      <c r="I903" s="215"/>
      <c r="J903" s="14"/>
      <c r="K903" s="14"/>
      <c r="L903" s="211"/>
      <c r="M903" s="216"/>
      <c r="N903" s="217"/>
      <c r="O903" s="217"/>
      <c r="P903" s="217"/>
      <c r="Q903" s="217"/>
      <c r="R903" s="217"/>
      <c r="S903" s="217"/>
      <c r="T903" s="218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12" t="s">
        <v>213</v>
      </c>
      <c r="AU903" s="212" t="s">
        <v>91</v>
      </c>
      <c r="AV903" s="14" t="s">
        <v>91</v>
      </c>
      <c r="AW903" s="14" t="s">
        <v>33</v>
      </c>
      <c r="AX903" s="14" t="s">
        <v>80</v>
      </c>
      <c r="AY903" s="212" t="s">
        <v>205</v>
      </c>
    </row>
    <row r="904" s="14" customFormat="1">
      <c r="A904" s="14"/>
      <c r="B904" s="211"/>
      <c r="C904" s="14"/>
      <c r="D904" s="204" t="s">
        <v>213</v>
      </c>
      <c r="E904" s="212" t="s">
        <v>1</v>
      </c>
      <c r="F904" s="213" t="s">
        <v>825</v>
      </c>
      <c r="G904" s="14"/>
      <c r="H904" s="214">
        <v>51.880000000000003</v>
      </c>
      <c r="I904" s="215"/>
      <c r="J904" s="14"/>
      <c r="K904" s="14"/>
      <c r="L904" s="211"/>
      <c r="M904" s="216"/>
      <c r="N904" s="217"/>
      <c r="O904" s="217"/>
      <c r="P904" s="217"/>
      <c r="Q904" s="217"/>
      <c r="R904" s="217"/>
      <c r="S904" s="217"/>
      <c r="T904" s="218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12" t="s">
        <v>213</v>
      </c>
      <c r="AU904" s="212" t="s">
        <v>91</v>
      </c>
      <c r="AV904" s="14" t="s">
        <v>91</v>
      </c>
      <c r="AW904" s="14" t="s">
        <v>33</v>
      </c>
      <c r="AX904" s="14" t="s">
        <v>80</v>
      </c>
      <c r="AY904" s="212" t="s">
        <v>205</v>
      </c>
    </row>
    <row r="905" s="14" customFormat="1">
      <c r="A905" s="14"/>
      <c r="B905" s="211"/>
      <c r="C905" s="14"/>
      <c r="D905" s="204" t="s">
        <v>213</v>
      </c>
      <c r="E905" s="212" t="s">
        <v>1</v>
      </c>
      <c r="F905" s="213" t="s">
        <v>826</v>
      </c>
      <c r="G905" s="14"/>
      <c r="H905" s="214">
        <v>3.2999999999999998</v>
      </c>
      <c r="I905" s="215"/>
      <c r="J905" s="14"/>
      <c r="K905" s="14"/>
      <c r="L905" s="211"/>
      <c r="M905" s="216"/>
      <c r="N905" s="217"/>
      <c r="O905" s="217"/>
      <c r="P905" s="217"/>
      <c r="Q905" s="217"/>
      <c r="R905" s="217"/>
      <c r="S905" s="217"/>
      <c r="T905" s="218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12" t="s">
        <v>213</v>
      </c>
      <c r="AU905" s="212" t="s">
        <v>91</v>
      </c>
      <c r="AV905" s="14" t="s">
        <v>91</v>
      </c>
      <c r="AW905" s="14" t="s">
        <v>33</v>
      </c>
      <c r="AX905" s="14" t="s">
        <v>80</v>
      </c>
      <c r="AY905" s="212" t="s">
        <v>205</v>
      </c>
    </row>
    <row r="906" s="14" customFormat="1">
      <c r="A906" s="14"/>
      <c r="B906" s="211"/>
      <c r="C906" s="14"/>
      <c r="D906" s="204" t="s">
        <v>213</v>
      </c>
      <c r="E906" s="212" t="s">
        <v>1</v>
      </c>
      <c r="F906" s="213" t="s">
        <v>827</v>
      </c>
      <c r="G906" s="14"/>
      <c r="H906" s="214">
        <v>8.7300000000000004</v>
      </c>
      <c r="I906" s="215"/>
      <c r="J906" s="14"/>
      <c r="K906" s="14"/>
      <c r="L906" s="211"/>
      <c r="M906" s="216"/>
      <c r="N906" s="217"/>
      <c r="O906" s="217"/>
      <c r="P906" s="217"/>
      <c r="Q906" s="217"/>
      <c r="R906" s="217"/>
      <c r="S906" s="217"/>
      <c r="T906" s="218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12" t="s">
        <v>213</v>
      </c>
      <c r="AU906" s="212" t="s">
        <v>91</v>
      </c>
      <c r="AV906" s="14" t="s">
        <v>91</v>
      </c>
      <c r="AW906" s="14" t="s">
        <v>33</v>
      </c>
      <c r="AX906" s="14" t="s">
        <v>80</v>
      </c>
      <c r="AY906" s="212" t="s">
        <v>205</v>
      </c>
    </row>
    <row r="907" s="14" customFormat="1">
      <c r="A907" s="14"/>
      <c r="B907" s="211"/>
      <c r="C907" s="14"/>
      <c r="D907" s="204" t="s">
        <v>213</v>
      </c>
      <c r="E907" s="212" t="s">
        <v>1</v>
      </c>
      <c r="F907" s="213" t="s">
        <v>828</v>
      </c>
      <c r="G907" s="14"/>
      <c r="H907" s="214">
        <v>23.739999999999998</v>
      </c>
      <c r="I907" s="215"/>
      <c r="J907" s="14"/>
      <c r="K907" s="14"/>
      <c r="L907" s="211"/>
      <c r="M907" s="216"/>
      <c r="N907" s="217"/>
      <c r="O907" s="217"/>
      <c r="P907" s="217"/>
      <c r="Q907" s="217"/>
      <c r="R907" s="217"/>
      <c r="S907" s="217"/>
      <c r="T907" s="218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12" t="s">
        <v>213</v>
      </c>
      <c r="AU907" s="212" t="s">
        <v>91</v>
      </c>
      <c r="AV907" s="14" t="s">
        <v>91</v>
      </c>
      <c r="AW907" s="14" t="s">
        <v>33</v>
      </c>
      <c r="AX907" s="14" t="s">
        <v>80</v>
      </c>
      <c r="AY907" s="212" t="s">
        <v>205</v>
      </c>
    </row>
    <row r="908" s="14" customFormat="1">
      <c r="A908" s="14"/>
      <c r="B908" s="211"/>
      <c r="C908" s="14"/>
      <c r="D908" s="204" t="s">
        <v>213</v>
      </c>
      <c r="E908" s="212" t="s">
        <v>1</v>
      </c>
      <c r="F908" s="213" t="s">
        <v>829</v>
      </c>
      <c r="G908" s="14"/>
      <c r="H908" s="214">
        <v>8.0600000000000005</v>
      </c>
      <c r="I908" s="215"/>
      <c r="J908" s="14"/>
      <c r="K908" s="14"/>
      <c r="L908" s="211"/>
      <c r="M908" s="216"/>
      <c r="N908" s="217"/>
      <c r="O908" s="217"/>
      <c r="P908" s="217"/>
      <c r="Q908" s="217"/>
      <c r="R908" s="217"/>
      <c r="S908" s="217"/>
      <c r="T908" s="218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12" t="s">
        <v>213</v>
      </c>
      <c r="AU908" s="212" t="s">
        <v>91</v>
      </c>
      <c r="AV908" s="14" t="s">
        <v>91</v>
      </c>
      <c r="AW908" s="14" t="s">
        <v>33</v>
      </c>
      <c r="AX908" s="14" t="s">
        <v>80</v>
      </c>
      <c r="AY908" s="212" t="s">
        <v>205</v>
      </c>
    </row>
    <row r="909" s="14" customFormat="1">
      <c r="A909" s="14"/>
      <c r="B909" s="211"/>
      <c r="C909" s="14"/>
      <c r="D909" s="204" t="s">
        <v>213</v>
      </c>
      <c r="E909" s="212" t="s">
        <v>1</v>
      </c>
      <c r="F909" s="213" t="s">
        <v>830</v>
      </c>
      <c r="G909" s="14"/>
      <c r="H909" s="214">
        <v>15.720000000000001</v>
      </c>
      <c r="I909" s="215"/>
      <c r="J909" s="14"/>
      <c r="K909" s="14"/>
      <c r="L909" s="211"/>
      <c r="M909" s="216"/>
      <c r="N909" s="217"/>
      <c r="O909" s="217"/>
      <c r="P909" s="217"/>
      <c r="Q909" s="217"/>
      <c r="R909" s="217"/>
      <c r="S909" s="217"/>
      <c r="T909" s="218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12" t="s">
        <v>213</v>
      </c>
      <c r="AU909" s="212" t="s">
        <v>91</v>
      </c>
      <c r="AV909" s="14" t="s">
        <v>91</v>
      </c>
      <c r="AW909" s="14" t="s">
        <v>33</v>
      </c>
      <c r="AX909" s="14" t="s">
        <v>80</v>
      </c>
      <c r="AY909" s="212" t="s">
        <v>205</v>
      </c>
    </row>
    <row r="910" s="14" customFormat="1">
      <c r="A910" s="14"/>
      <c r="B910" s="211"/>
      <c r="C910" s="14"/>
      <c r="D910" s="204" t="s">
        <v>213</v>
      </c>
      <c r="E910" s="212" t="s">
        <v>1</v>
      </c>
      <c r="F910" s="213" t="s">
        <v>831</v>
      </c>
      <c r="G910" s="14"/>
      <c r="H910" s="214">
        <v>6.9000000000000004</v>
      </c>
      <c r="I910" s="215"/>
      <c r="J910" s="14"/>
      <c r="K910" s="14"/>
      <c r="L910" s="211"/>
      <c r="M910" s="216"/>
      <c r="N910" s="217"/>
      <c r="O910" s="217"/>
      <c r="P910" s="217"/>
      <c r="Q910" s="217"/>
      <c r="R910" s="217"/>
      <c r="S910" s="217"/>
      <c r="T910" s="218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12" t="s">
        <v>213</v>
      </c>
      <c r="AU910" s="212" t="s">
        <v>91</v>
      </c>
      <c r="AV910" s="14" t="s">
        <v>91</v>
      </c>
      <c r="AW910" s="14" t="s">
        <v>33</v>
      </c>
      <c r="AX910" s="14" t="s">
        <v>80</v>
      </c>
      <c r="AY910" s="212" t="s">
        <v>205</v>
      </c>
    </row>
    <row r="911" s="14" customFormat="1">
      <c r="A911" s="14"/>
      <c r="B911" s="211"/>
      <c r="C911" s="14"/>
      <c r="D911" s="204" t="s">
        <v>213</v>
      </c>
      <c r="E911" s="212" t="s">
        <v>1</v>
      </c>
      <c r="F911" s="213" t="s">
        <v>832</v>
      </c>
      <c r="G911" s="14"/>
      <c r="H911" s="214">
        <v>6.46</v>
      </c>
      <c r="I911" s="215"/>
      <c r="J911" s="14"/>
      <c r="K911" s="14"/>
      <c r="L911" s="211"/>
      <c r="M911" s="216"/>
      <c r="N911" s="217"/>
      <c r="O911" s="217"/>
      <c r="P911" s="217"/>
      <c r="Q911" s="217"/>
      <c r="R911" s="217"/>
      <c r="S911" s="217"/>
      <c r="T911" s="218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12" t="s">
        <v>213</v>
      </c>
      <c r="AU911" s="212" t="s">
        <v>91</v>
      </c>
      <c r="AV911" s="14" t="s">
        <v>91</v>
      </c>
      <c r="AW911" s="14" t="s">
        <v>33</v>
      </c>
      <c r="AX911" s="14" t="s">
        <v>80</v>
      </c>
      <c r="AY911" s="212" t="s">
        <v>205</v>
      </c>
    </row>
    <row r="912" s="14" customFormat="1">
      <c r="A912" s="14"/>
      <c r="B912" s="211"/>
      <c r="C912" s="14"/>
      <c r="D912" s="204" t="s">
        <v>213</v>
      </c>
      <c r="E912" s="212" t="s">
        <v>1</v>
      </c>
      <c r="F912" s="213" t="s">
        <v>833</v>
      </c>
      <c r="G912" s="14"/>
      <c r="H912" s="214">
        <v>15.359999999999999</v>
      </c>
      <c r="I912" s="215"/>
      <c r="J912" s="14"/>
      <c r="K912" s="14"/>
      <c r="L912" s="211"/>
      <c r="M912" s="216"/>
      <c r="N912" s="217"/>
      <c r="O912" s="217"/>
      <c r="P912" s="217"/>
      <c r="Q912" s="217"/>
      <c r="R912" s="217"/>
      <c r="S912" s="217"/>
      <c r="T912" s="218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12" t="s">
        <v>213</v>
      </c>
      <c r="AU912" s="212" t="s">
        <v>91</v>
      </c>
      <c r="AV912" s="14" t="s">
        <v>91</v>
      </c>
      <c r="AW912" s="14" t="s">
        <v>33</v>
      </c>
      <c r="AX912" s="14" t="s">
        <v>80</v>
      </c>
      <c r="AY912" s="212" t="s">
        <v>205</v>
      </c>
    </row>
    <row r="913" s="14" customFormat="1">
      <c r="A913" s="14"/>
      <c r="B913" s="211"/>
      <c r="C913" s="14"/>
      <c r="D913" s="204" t="s">
        <v>213</v>
      </c>
      <c r="E913" s="212" t="s">
        <v>1</v>
      </c>
      <c r="F913" s="213" t="s">
        <v>834</v>
      </c>
      <c r="G913" s="14"/>
      <c r="H913" s="214">
        <v>7.5599999999999996</v>
      </c>
      <c r="I913" s="215"/>
      <c r="J913" s="14"/>
      <c r="K913" s="14"/>
      <c r="L913" s="211"/>
      <c r="M913" s="216"/>
      <c r="N913" s="217"/>
      <c r="O913" s="217"/>
      <c r="P913" s="217"/>
      <c r="Q913" s="217"/>
      <c r="R913" s="217"/>
      <c r="S913" s="217"/>
      <c r="T913" s="218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12" t="s">
        <v>213</v>
      </c>
      <c r="AU913" s="212" t="s">
        <v>91</v>
      </c>
      <c r="AV913" s="14" t="s">
        <v>91</v>
      </c>
      <c r="AW913" s="14" t="s">
        <v>33</v>
      </c>
      <c r="AX913" s="14" t="s">
        <v>80</v>
      </c>
      <c r="AY913" s="212" t="s">
        <v>205</v>
      </c>
    </row>
    <row r="914" s="14" customFormat="1">
      <c r="A914" s="14"/>
      <c r="B914" s="211"/>
      <c r="C914" s="14"/>
      <c r="D914" s="204" t="s">
        <v>213</v>
      </c>
      <c r="E914" s="212" t="s">
        <v>1</v>
      </c>
      <c r="F914" s="213" t="s">
        <v>835</v>
      </c>
      <c r="G914" s="14"/>
      <c r="H914" s="214">
        <v>23.739999999999998</v>
      </c>
      <c r="I914" s="215"/>
      <c r="J914" s="14"/>
      <c r="K914" s="14"/>
      <c r="L914" s="211"/>
      <c r="M914" s="216"/>
      <c r="N914" s="217"/>
      <c r="O914" s="217"/>
      <c r="P914" s="217"/>
      <c r="Q914" s="217"/>
      <c r="R914" s="217"/>
      <c r="S914" s="217"/>
      <c r="T914" s="218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12" t="s">
        <v>213</v>
      </c>
      <c r="AU914" s="212" t="s">
        <v>91</v>
      </c>
      <c r="AV914" s="14" t="s">
        <v>91</v>
      </c>
      <c r="AW914" s="14" t="s">
        <v>33</v>
      </c>
      <c r="AX914" s="14" t="s">
        <v>80</v>
      </c>
      <c r="AY914" s="212" t="s">
        <v>205</v>
      </c>
    </row>
    <row r="915" s="14" customFormat="1">
      <c r="A915" s="14"/>
      <c r="B915" s="211"/>
      <c r="C915" s="14"/>
      <c r="D915" s="204" t="s">
        <v>213</v>
      </c>
      <c r="E915" s="212" t="s">
        <v>1</v>
      </c>
      <c r="F915" s="213" t="s">
        <v>836</v>
      </c>
      <c r="G915" s="14"/>
      <c r="H915" s="214">
        <v>8.0299999999999994</v>
      </c>
      <c r="I915" s="215"/>
      <c r="J915" s="14"/>
      <c r="K915" s="14"/>
      <c r="L915" s="211"/>
      <c r="M915" s="216"/>
      <c r="N915" s="217"/>
      <c r="O915" s="217"/>
      <c r="P915" s="217"/>
      <c r="Q915" s="217"/>
      <c r="R915" s="217"/>
      <c r="S915" s="217"/>
      <c r="T915" s="218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12" t="s">
        <v>213</v>
      </c>
      <c r="AU915" s="212" t="s">
        <v>91</v>
      </c>
      <c r="AV915" s="14" t="s">
        <v>91</v>
      </c>
      <c r="AW915" s="14" t="s">
        <v>33</v>
      </c>
      <c r="AX915" s="14" t="s">
        <v>80</v>
      </c>
      <c r="AY915" s="212" t="s">
        <v>205</v>
      </c>
    </row>
    <row r="916" s="15" customFormat="1">
      <c r="A916" s="15"/>
      <c r="B916" s="219"/>
      <c r="C916" s="15"/>
      <c r="D916" s="204" t="s">
        <v>213</v>
      </c>
      <c r="E916" s="220" t="s">
        <v>1</v>
      </c>
      <c r="F916" s="221" t="s">
        <v>216</v>
      </c>
      <c r="G916" s="15"/>
      <c r="H916" s="222">
        <v>422.25200000000012</v>
      </c>
      <c r="I916" s="223"/>
      <c r="J916" s="15"/>
      <c r="K916" s="15"/>
      <c r="L916" s="219"/>
      <c r="M916" s="224"/>
      <c r="N916" s="225"/>
      <c r="O916" s="225"/>
      <c r="P916" s="225"/>
      <c r="Q916" s="225"/>
      <c r="R916" s="225"/>
      <c r="S916" s="225"/>
      <c r="T916" s="226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20" t="s">
        <v>213</v>
      </c>
      <c r="AU916" s="220" t="s">
        <v>91</v>
      </c>
      <c r="AV916" s="15" t="s">
        <v>211</v>
      </c>
      <c r="AW916" s="15" t="s">
        <v>33</v>
      </c>
      <c r="AX916" s="15" t="s">
        <v>87</v>
      </c>
      <c r="AY916" s="220" t="s">
        <v>205</v>
      </c>
    </row>
    <row r="917" s="2" customFormat="1" ht="24.15" customHeight="1">
      <c r="A917" s="38"/>
      <c r="B917" s="188"/>
      <c r="C917" s="227" t="s">
        <v>1103</v>
      </c>
      <c r="D917" s="227" t="s">
        <v>276</v>
      </c>
      <c r="E917" s="228" t="s">
        <v>1104</v>
      </c>
      <c r="F917" s="229" t="s">
        <v>1105</v>
      </c>
      <c r="G917" s="230" t="s">
        <v>265</v>
      </c>
      <c r="H917" s="231">
        <v>430.697</v>
      </c>
      <c r="I917" s="232"/>
      <c r="J917" s="231">
        <f>ROUND(I917*H917,3)</f>
        <v>0</v>
      </c>
      <c r="K917" s="233"/>
      <c r="L917" s="234"/>
      <c r="M917" s="235" t="s">
        <v>1</v>
      </c>
      <c r="N917" s="236" t="s">
        <v>46</v>
      </c>
      <c r="O917" s="82"/>
      <c r="P917" s="198">
        <f>O917*H917</f>
        <v>0</v>
      </c>
      <c r="Q917" s="198">
        <v>0.0028999999999999998</v>
      </c>
      <c r="R917" s="198">
        <f>Q917*H917</f>
        <v>1.2490212999999999</v>
      </c>
      <c r="S917" s="198">
        <v>0</v>
      </c>
      <c r="T917" s="199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00" t="s">
        <v>401</v>
      </c>
      <c r="AT917" s="200" t="s">
        <v>276</v>
      </c>
      <c r="AU917" s="200" t="s">
        <v>91</v>
      </c>
      <c r="AY917" s="19" t="s">
        <v>205</v>
      </c>
      <c r="BE917" s="201">
        <f>IF(N917="základná",J917,0)</f>
        <v>0</v>
      </c>
      <c r="BF917" s="201">
        <f>IF(N917="znížená",J917,0)</f>
        <v>0</v>
      </c>
      <c r="BG917" s="201">
        <f>IF(N917="zákl. prenesená",J917,0)</f>
        <v>0</v>
      </c>
      <c r="BH917" s="201">
        <f>IF(N917="zníž. prenesená",J917,0)</f>
        <v>0</v>
      </c>
      <c r="BI917" s="201">
        <f>IF(N917="nulová",J917,0)</f>
        <v>0</v>
      </c>
      <c r="BJ917" s="19" t="s">
        <v>91</v>
      </c>
      <c r="BK917" s="202">
        <f>ROUND(I917*H917,3)</f>
        <v>0</v>
      </c>
      <c r="BL917" s="19" t="s">
        <v>299</v>
      </c>
      <c r="BM917" s="200" t="s">
        <v>1106</v>
      </c>
    </row>
    <row r="918" s="14" customFormat="1">
      <c r="A918" s="14"/>
      <c r="B918" s="211"/>
      <c r="C918" s="14"/>
      <c r="D918" s="204" t="s">
        <v>213</v>
      </c>
      <c r="E918" s="14"/>
      <c r="F918" s="213" t="s">
        <v>1107</v>
      </c>
      <c r="G918" s="14"/>
      <c r="H918" s="214">
        <v>430.697</v>
      </c>
      <c r="I918" s="215"/>
      <c r="J918" s="14"/>
      <c r="K918" s="14"/>
      <c r="L918" s="211"/>
      <c r="M918" s="216"/>
      <c r="N918" s="217"/>
      <c r="O918" s="217"/>
      <c r="P918" s="217"/>
      <c r="Q918" s="217"/>
      <c r="R918" s="217"/>
      <c r="S918" s="217"/>
      <c r="T918" s="218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12" t="s">
        <v>213</v>
      </c>
      <c r="AU918" s="212" t="s">
        <v>91</v>
      </c>
      <c r="AV918" s="14" t="s">
        <v>91</v>
      </c>
      <c r="AW918" s="14" t="s">
        <v>3</v>
      </c>
      <c r="AX918" s="14" t="s">
        <v>87</v>
      </c>
      <c r="AY918" s="212" t="s">
        <v>205</v>
      </c>
    </row>
    <row r="919" s="2" customFormat="1" ht="24.15" customHeight="1">
      <c r="A919" s="38"/>
      <c r="B919" s="188"/>
      <c r="C919" s="189" t="s">
        <v>1108</v>
      </c>
      <c r="D919" s="189" t="s">
        <v>207</v>
      </c>
      <c r="E919" s="190" t="s">
        <v>1109</v>
      </c>
      <c r="F919" s="191" t="s">
        <v>1110</v>
      </c>
      <c r="G919" s="192" t="s">
        <v>265</v>
      </c>
      <c r="H919" s="193">
        <v>111.59</v>
      </c>
      <c r="I919" s="194"/>
      <c r="J919" s="193">
        <f>ROUND(I919*H919,3)</f>
        <v>0</v>
      </c>
      <c r="K919" s="195"/>
      <c r="L919" s="39"/>
      <c r="M919" s="196" t="s">
        <v>1</v>
      </c>
      <c r="N919" s="197" t="s">
        <v>46</v>
      </c>
      <c r="O919" s="82"/>
      <c r="P919" s="198">
        <f>O919*H919</f>
        <v>0</v>
      </c>
      <c r="Q919" s="198">
        <v>0</v>
      </c>
      <c r="R919" s="198">
        <f>Q919*H919</f>
        <v>0</v>
      </c>
      <c r="S919" s="198">
        <v>0</v>
      </c>
      <c r="T919" s="199">
        <f>S919*H919</f>
        <v>0</v>
      </c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R919" s="200" t="s">
        <v>299</v>
      </c>
      <c r="AT919" s="200" t="s">
        <v>207</v>
      </c>
      <c r="AU919" s="200" t="s">
        <v>91</v>
      </c>
      <c r="AY919" s="19" t="s">
        <v>205</v>
      </c>
      <c r="BE919" s="201">
        <f>IF(N919="základná",J919,0)</f>
        <v>0</v>
      </c>
      <c r="BF919" s="201">
        <f>IF(N919="znížená",J919,0)</f>
        <v>0</v>
      </c>
      <c r="BG919" s="201">
        <f>IF(N919="zákl. prenesená",J919,0)</f>
        <v>0</v>
      </c>
      <c r="BH919" s="201">
        <f>IF(N919="zníž. prenesená",J919,0)</f>
        <v>0</v>
      </c>
      <c r="BI919" s="201">
        <f>IF(N919="nulová",J919,0)</f>
        <v>0</v>
      </c>
      <c r="BJ919" s="19" t="s">
        <v>91</v>
      </c>
      <c r="BK919" s="202">
        <f>ROUND(I919*H919,3)</f>
        <v>0</v>
      </c>
      <c r="BL919" s="19" t="s">
        <v>299</v>
      </c>
      <c r="BM919" s="200" t="s">
        <v>1111</v>
      </c>
    </row>
    <row r="920" s="13" customFormat="1">
      <c r="A920" s="13"/>
      <c r="B920" s="203"/>
      <c r="C920" s="13"/>
      <c r="D920" s="204" t="s">
        <v>213</v>
      </c>
      <c r="E920" s="205" t="s">
        <v>1</v>
      </c>
      <c r="F920" s="206" t="s">
        <v>1112</v>
      </c>
      <c r="G920" s="13"/>
      <c r="H920" s="205" t="s">
        <v>1</v>
      </c>
      <c r="I920" s="207"/>
      <c r="J920" s="13"/>
      <c r="K920" s="13"/>
      <c r="L920" s="203"/>
      <c r="M920" s="208"/>
      <c r="N920" s="209"/>
      <c r="O920" s="209"/>
      <c r="P920" s="209"/>
      <c r="Q920" s="209"/>
      <c r="R920" s="209"/>
      <c r="S920" s="209"/>
      <c r="T920" s="210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05" t="s">
        <v>213</v>
      </c>
      <c r="AU920" s="205" t="s">
        <v>91</v>
      </c>
      <c r="AV920" s="13" t="s">
        <v>87</v>
      </c>
      <c r="AW920" s="13" t="s">
        <v>33</v>
      </c>
      <c r="AX920" s="13" t="s">
        <v>80</v>
      </c>
      <c r="AY920" s="205" t="s">
        <v>205</v>
      </c>
    </row>
    <row r="921" s="14" customFormat="1">
      <c r="A921" s="14"/>
      <c r="B921" s="211"/>
      <c r="C921" s="14"/>
      <c r="D921" s="204" t="s">
        <v>213</v>
      </c>
      <c r="E921" s="212" t="s">
        <v>1</v>
      </c>
      <c r="F921" s="213" t="s">
        <v>797</v>
      </c>
      <c r="G921" s="14"/>
      <c r="H921" s="214">
        <v>22.800000000000001</v>
      </c>
      <c r="I921" s="215"/>
      <c r="J921" s="14"/>
      <c r="K921" s="14"/>
      <c r="L921" s="211"/>
      <c r="M921" s="216"/>
      <c r="N921" s="217"/>
      <c r="O921" s="217"/>
      <c r="P921" s="217"/>
      <c r="Q921" s="217"/>
      <c r="R921" s="217"/>
      <c r="S921" s="217"/>
      <c r="T921" s="218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12" t="s">
        <v>213</v>
      </c>
      <c r="AU921" s="212" t="s">
        <v>91</v>
      </c>
      <c r="AV921" s="14" t="s">
        <v>91</v>
      </c>
      <c r="AW921" s="14" t="s">
        <v>33</v>
      </c>
      <c r="AX921" s="14" t="s">
        <v>80</v>
      </c>
      <c r="AY921" s="212" t="s">
        <v>205</v>
      </c>
    </row>
    <row r="922" s="14" customFormat="1">
      <c r="A922" s="14"/>
      <c r="B922" s="211"/>
      <c r="C922" s="14"/>
      <c r="D922" s="204" t="s">
        <v>213</v>
      </c>
      <c r="E922" s="212" t="s">
        <v>1</v>
      </c>
      <c r="F922" s="213" t="s">
        <v>798</v>
      </c>
      <c r="G922" s="14"/>
      <c r="H922" s="214">
        <v>21.780000000000001</v>
      </c>
      <c r="I922" s="215"/>
      <c r="J922" s="14"/>
      <c r="K922" s="14"/>
      <c r="L922" s="211"/>
      <c r="M922" s="216"/>
      <c r="N922" s="217"/>
      <c r="O922" s="217"/>
      <c r="P922" s="217"/>
      <c r="Q922" s="217"/>
      <c r="R922" s="217"/>
      <c r="S922" s="217"/>
      <c r="T922" s="218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12" t="s">
        <v>213</v>
      </c>
      <c r="AU922" s="212" t="s">
        <v>91</v>
      </c>
      <c r="AV922" s="14" t="s">
        <v>91</v>
      </c>
      <c r="AW922" s="14" t="s">
        <v>33</v>
      </c>
      <c r="AX922" s="14" t="s">
        <v>80</v>
      </c>
      <c r="AY922" s="212" t="s">
        <v>205</v>
      </c>
    </row>
    <row r="923" s="14" customFormat="1">
      <c r="A923" s="14"/>
      <c r="B923" s="211"/>
      <c r="C923" s="14"/>
      <c r="D923" s="204" t="s">
        <v>213</v>
      </c>
      <c r="E923" s="212" t="s">
        <v>1</v>
      </c>
      <c r="F923" s="213" t="s">
        <v>799</v>
      </c>
      <c r="G923" s="14"/>
      <c r="H923" s="214">
        <v>3.48</v>
      </c>
      <c r="I923" s="215"/>
      <c r="J923" s="14"/>
      <c r="K923" s="14"/>
      <c r="L923" s="211"/>
      <c r="M923" s="216"/>
      <c r="N923" s="217"/>
      <c r="O923" s="217"/>
      <c r="P923" s="217"/>
      <c r="Q923" s="217"/>
      <c r="R923" s="217"/>
      <c r="S923" s="217"/>
      <c r="T923" s="218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12" t="s">
        <v>213</v>
      </c>
      <c r="AU923" s="212" t="s">
        <v>91</v>
      </c>
      <c r="AV923" s="14" t="s">
        <v>91</v>
      </c>
      <c r="AW923" s="14" t="s">
        <v>33</v>
      </c>
      <c r="AX923" s="14" t="s">
        <v>80</v>
      </c>
      <c r="AY923" s="212" t="s">
        <v>205</v>
      </c>
    </row>
    <row r="924" s="14" customFormat="1">
      <c r="A924" s="14"/>
      <c r="B924" s="211"/>
      <c r="C924" s="14"/>
      <c r="D924" s="204" t="s">
        <v>213</v>
      </c>
      <c r="E924" s="212" t="s">
        <v>1</v>
      </c>
      <c r="F924" s="213" t="s">
        <v>800</v>
      </c>
      <c r="G924" s="14"/>
      <c r="H924" s="214">
        <v>2.6699999999999999</v>
      </c>
      <c r="I924" s="215"/>
      <c r="J924" s="14"/>
      <c r="K924" s="14"/>
      <c r="L924" s="211"/>
      <c r="M924" s="216"/>
      <c r="N924" s="217"/>
      <c r="O924" s="217"/>
      <c r="P924" s="217"/>
      <c r="Q924" s="217"/>
      <c r="R924" s="217"/>
      <c r="S924" s="217"/>
      <c r="T924" s="218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12" t="s">
        <v>213</v>
      </c>
      <c r="AU924" s="212" t="s">
        <v>91</v>
      </c>
      <c r="AV924" s="14" t="s">
        <v>91</v>
      </c>
      <c r="AW924" s="14" t="s">
        <v>33</v>
      </c>
      <c r="AX924" s="14" t="s">
        <v>80</v>
      </c>
      <c r="AY924" s="212" t="s">
        <v>205</v>
      </c>
    </row>
    <row r="925" s="14" customFormat="1">
      <c r="A925" s="14"/>
      <c r="B925" s="211"/>
      <c r="C925" s="14"/>
      <c r="D925" s="204" t="s">
        <v>213</v>
      </c>
      <c r="E925" s="212" t="s">
        <v>1</v>
      </c>
      <c r="F925" s="213" t="s">
        <v>801</v>
      </c>
      <c r="G925" s="14"/>
      <c r="H925" s="214">
        <v>1.9099999999999999</v>
      </c>
      <c r="I925" s="215"/>
      <c r="J925" s="14"/>
      <c r="K925" s="14"/>
      <c r="L925" s="211"/>
      <c r="M925" s="216"/>
      <c r="N925" s="217"/>
      <c r="O925" s="217"/>
      <c r="P925" s="217"/>
      <c r="Q925" s="217"/>
      <c r="R925" s="217"/>
      <c r="S925" s="217"/>
      <c r="T925" s="218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12" t="s">
        <v>213</v>
      </c>
      <c r="AU925" s="212" t="s">
        <v>91</v>
      </c>
      <c r="AV925" s="14" t="s">
        <v>91</v>
      </c>
      <c r="AW925" s="14" t="s">
        <v>33</v>
      </c>
      <c r="AX925" s="14" t="s">
        <v>80</v>
      </c>
      <c r="AY925" s="212" t="s">
        <v>205</v>
      </c>
    </row>
    <row r="926" s="14" customFormat="1">
      <c r="A926" s="14"/>
      <c r="B926" s="211"/>
      <c r="C926" s="14"/>
      <c r="D926" s="204" t="s">
        <v>213</v>
      </c>
      <c r="E926" s="212" t="s">
        <v>1</v>
      </c>
      <c r="F926" s="213" t="s">
        <v>802</v>
      </c>
      <c r="G926" s="14"/>
      <c r="H926" s="214">
        <v>3.4399999999999999</v>
      </c>
      <c r="I926" s="215"/>
      <c r="J926" s="14"/>
      <c r="K926" s="14"/>
      <c r="L926" s="211"/>
      <c r="M926" s="216"/>
      <c r="N926" s="217"/>
      <c r="O926" s="217"/>
      <c r="P926" s="217"/>
      <c r="Q926" s="217"/>
      <c r="R926" s="217"/>
      <c r="S926" s="217"/>
      <c r="T926" s="218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12" t="s">
        <v>213</v>
      </c>
      <c r="AU926" s="212" t="s">
        <v>91</v>
      </c>
      <c r="AV926" s="14" t="s">
        <v>91</v>
      </c>
      <c r="AW926" s="14" t="s">
        <v>33</v>
      </c>
      <c r="AX926" s="14" t="s">
        <v>80</v>
      </c>
      <c r="AY926" s="212" t="s">
        <v>205</v>
      </c>
    </row>
    <row r="927" s="14" customFormat="1">
      <c r="A927" s="14"/>
      <c r="B927" s="211"/>
      <c r="C927" s="14"/>
      <c r="D927" s="204" t="s">
        <v>213</v>
      </c>
      <c r="E927" s="212" t="s">
        <v>1</v>
      </c>
      <c r="F927" s="213" t="s">
        <v>803</v>
      </c>
      <c r="G927" s="14"/>
      <c r="H927" s="214">
        <v>7.4100000000000001</v>
      </c>
      <c r="I927" s="215"/>
      <c r="J927" s="14"/>
      <c r="K927" s="14"/>
      <c r="L927" s="211"/>
      <c r="M927" s="216"/>
      <c r="N927" s="217"/>
      <c r="O927" s="217"/>
      <c r="P927" s="217"/>
      <c r="Q927" s="217"/>
      <c r="R927" s="217"/>
      <c r="S927" s="217"/>
      <c r="T927" s="218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12" t="s">
        <v>213</v>
      </c>
      <c r="AU927" s="212" t="s">
        <v>91</v>
      </c>
      <c r="AV927" s="14" t="s">
        <v>91</v>
      </c>
      <c r="AW927" s="14" t="s">
        <v>33</v>
      </c>
      <c r="AX927" s="14" t="s">
        <v>80</v>
      </c>
      <c r="AY927" s="212" t="s">
        <v>205</v>
      </c>
    </row>
    <row r="928" s="14" customFormat="1">
      <c r="A928" s="14"/>
      <c r="B928" s="211"/>
      <c r="C928" s="14"/>
      <c r="D928" s="204" t="s">
        <v>213</v>
      </c>
      <c r="E928" s="212" t="s">
        <v>1</v>
      </c>
      <c r="F928" s="213" t="s">
        <v>804</v>
      </c>
      <c r="G928" s="14"/>
      <c r="H928" s="214">
        <v>11.17</v>
      </c>
      <c r="I928" s="215"/>
      <c r="J928" s="14"/>
      <c r="K928" s="14"/>
      <c r="L928" s="211"/>
      <c r="M928" s="216"/>
      <c r="N928" s="217"/>
      <c r="O928" s="217"/>
      <c r="P928" s="217"/>
      <c r="Q928" s="217"/>
      <c r="R928" s="217"/>
      <c r="S928" s="217"/>
      <c r="T928" s="218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12" t="s">
        <v>213</v>
      </c>
      <c r="AU928" s="212" t="s">
        <v>91</v>
      </c>
      <c r="AV928" s="14" t="s">
        <v>91</v>
      </c>
      <c r="AW928" s="14" t="s">
        <v>33</v>
      </c>
      <c r="AX928" s="14" t="s">
        <v>80</v>
      </c>
      <c r="AY928" s="212" t="s">
        <v>205</v>
      </c>
    </row>
    <row r="929" s="14" customFormat="1">
      <c r="A929" s="14"/>
      <c r="B929" s="211"/>
      <c r="C929" s="14"/>
      <c r="D929" s="204" t="s">
        <v>213</v>
      </c>
      <c r="E929" s="212" t="s">
        <v>1</v>
      </c>
      <c r="F929" s="213" t="s">
        <v>805</v>
      </c>
      <c r="G929" s="14"/>
      <c r="H929" s="214">
        <v>17.800000000000001</v>
      </c>
      <c r="I929" s="215"/>
      <c r="J929" s="14"/>
      <c r="K929" s="14"/>
      <c r="L929" s="211"/>
      <c r="M929" s="216"/>
      <c r="N929" s="217"/>
      <c r="O929" s="217"/>
      <c r="P929" s="217"/>
      <c r="Q929" s="217"/>
      <c r="R929" s="217"/>
      <c r="S929" s="217"/>
      <c r="T929" s="218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12" t="s">
        <v>213</v>
      </c>
      <c r="AU929" s="212" t="s">
        <v>91</v>
      </c>
      <c r="AV929" s="14" t="s">
        <v>91</v>
      </c>
      <c r="AW929" s="14" t="s">
        <v>33</v>
      </c>
      <c r="AX929" s="14" t="s">
        <v>80</v>
      </c>
      <c r="AY929" s="212" t="s">
        <v>205</v>
      </c>
    </row>
    <row r="930" s="14" customFormat="1">
      <c r="A930" s="14"/>
      <c r="B930" s="211"/>
      <c r="C930" s="14"/>
      <c r="D930" s="204" t="s">
        <v>213</v>
      </c>
      <c r="E930" s="212" t="s">
        <v>1</v>
      </c>
      <c r="F930" s="213" t="s">
        <v>806</v>
      </c>
      <c r="G930" s="14"/>
      <c r="H930" s="214">
        <v>19.129999999999999</v>
      </c>
      <c r="I930" s="215"/>
      <c r="J930" s="14"/>
      <c r="K930" s="14"/>
      <c r="L930" s="211"/>
      <c r="M930" s="216"/>
      <c r="N930" s="217"/>
      <c r="O930" s="217"/>
      <c r="P930" s="217"/>
      <c r="Q930" s="217"/>
      <c r="R930" s="217"/>
      <c r="S930" s="217"/>
      <c r="T930" s="218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12" t="s">
        <v>213</v>
      </c>
      <c r="AU930" s="212" t="s">
        <v>91</v>
      </c>
      <c r="AV930" s="14" t="s">
        <v>91</v>
      </c>
      <c r="AW930" s="14" t="s">
        <v>33</v>
      </c>
      <c r="AX930" s="14" t="s">
        <v>80</v>
      </c>
      <c r="AY930" s="212" t="s">
        <v>205</v>
      </c>
    </row>
    <row r="931" s="15" customFormat="1">
      <c r="A931" s="15"/>
      <c r="B931" s="219"/>
      <c r="C931" s="15"/>
      <c r="D931" s="204" t="s">
        <v>213</v>
      </c>
      <c r="E931" s="220" t="s">
        <v>1</v>
      </c>
      <c r="F931" s="221" t="s">
        <v>216</v>
      </c>
      <c r="G931" s="15"/>
      <c r="H931" s="222">
        <v>111.58999999999999</v>
      </c>
      <c r="I931" s="223"/>
      <c r="J931" s="15"/>
      <c r="K931" s="15"/>
      <c r="L931" s="219"/>
      <c r="M931" s="224"/>
      <c r="N931" s="225"/>
      <c r="O931" s="225"/>
      <c r="P931" s="225"/>
      <c r="Q931" s="225"/>
      <c r="R931" s="225"/>
      <c r="S931" s="225"/>
      <c r="T931" s="226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T931" s="220" t="s">
        <v>213</v>
      </c>
      <c r="AU931" s="220" t="s">
        <v>91</v>
      </c>
      <c r="AV931" s="15" t="s">
        <v>211</v>
      </c>
      <c r="AW931" s="15" t="s">
        <v>33</v>
      </c>
      <c r="AX931" s="15" t="s">
        <v>87</v>
      </c>
      <c r="AY931" s="220" t="s">
        <v>205</v>
      </c>
    </row>
    <row r="932" s="2" customFormat="1" ht="24.15" customHeight="1">
      <c r="A932" s="38"/>
      <c r="B932" s="188"/>
      <c r="C932" s="227" t="s">
        <v>1113</v>
      </c>
      <c r="D932" s="227" t="s">
        <v>276</v>
      </c>
      <c r="E932" s="228" t="s">
        <v>1114</v>
      </c>
      <c r="F932" s="229" t="s">
        <v>1115</v>
      </c>
      <c r="G932" s="230" t="s">
        <v>265</v>
      </c>
      <c r="H932" s="231">
        <v>113.822</v>
      </c>
      <c r="I932" s="232"/>
      <c r="J932" s="231">
        <f>ROUND(I932*H932,3)</f>
        <v>0</v>
      </c>
      <c r="K932" s="233"/>
      <c r="L932" s="234"/>
      <c r="M932" s="235" t="s">
        <v>1</v>
      </c>
      <c r="N932" s="236" t="s">
        <v>46</v>
      </c>
      <c r="O932" s="82"/>
      <c r="P932" s="198">
        <f>O932*H932</f>
        <v>0</v>
      </c>
      <c r="Q932" s="198">
        <v>0.00174</v>
      </c>
      <c r="R932" s="198">
        <f>Q932*H932</f>
        <v>0.19805028</v>
      </c>
      <c r="S932" s="198">
        <v>0</v>
      </c>
      <c r="T932" s="199">
        <f>S932*H932</f>
        <v>0</v>
      </c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R932" s="200" t="s">
        <v>401</v>
      </c>
      <c r="AT932" s="200" t="s">
        <v>276</v>
      </c>
      <c r="AU932" s="200" t="s">
        <v>91</v>
      </c>
      <c r="AY932" s="19" t="s">
        <v>205</v>
      </c>
      <c r="BE932" s="201">
        <f>IF(N932="základná",J932,0)</f>
        <v>0</v>
      </c>
      <c r="BF932" s="201">
        <f>IF(N932="znížená",J932,0)</f>
        <v>0</v>
      </c>
      <c r="BG932" s="201">
        <f>IF(N932="zákl. prenesená",J932,0)</f>
        <v>0</v>
      </c>
      <c r="BH932" s="201">
        <f>IF(N932="zníž. prenesená",J932,0)</f>
        <v>0</v>
      </c>
      <c r="BI932" s="201">
        <f>IF(N932="nulová",J932,0)</f>
        <v>0</v>
      </c>
      <c r="BJ932" s="19" t="s">
        <v>91</v>
      </c>
      <c r="BK932" s="202">
        <f>ROUND(I932*H932,3)</f>
        <v>0</v>
      </c>
      <c r="BL932" s="19" t="s">
        <v>299</v>
      </c>
      <c r="BM932" s="200" t="s">
        <v>1116</v>
      </c>
    </row>
    <row r="933" s="14" customFormat="1">
      <c r="A933" s="14"/>
      <c r="B933" s="211"/>
      <c r="C933" s="14"/>
      <c r="D933" s="204" t="s">
        <v>213</v>
      </c>
      <c r="E933" s="14"/>
      <c r="F933" s="213" t="s">
        <v>1117</v>
      </c>
      <c r="G933" s="14"/>
      <c r="H933" s="214">
        <v>113.822</v>
      </c>
      <c r="I933" s="215"/>
      <c r="J933" s="14"/>
      <c r="K933" s="14"/>
      <c r="L933" s="211"/>
      <c r="M933" s="216"/>
      <c r="N933" s="217"/>
      <c r="O933" s="217"/>
      <c r="P933" s="217"/>
      <c r="Q933" s="217"/>
      <c r="R933" s="217"/>
      <c r="S933" s="217"/>
      <c r="T933" s="218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12" t="s">
        <v>213</v>
      </c>
      <c r="AU933" s="212" t="s">
        <v>91</v>
      </c>
      <c r="AV933" s="14" t="s">
        <v>91</v>
      </c>
      <c r="AW933" s="14" t="s">
        <v>3</v>
      </c>
      <c r="AX933" s="14" t="s">
        <v>87</v>
      </c>
      <c r="AY933" s="212" t="s">
        <v>205</v>
      </c>
    </row>
    <row r="934" s="2" customFormat="1" ht="24.15" customHeight="1">
      <c r="A934" s="38"/>
      <c r="B934" s="188"/>
      <c r="C934" s="227" t="s">
        <v>1118</v>
      </c>
      <c r="D934" s="227" t="s">
        <v>276</v>
      </c>
      <c r="E934" s="228" t="s">
        <v>1119</v>
      </c>
      <c r="F934" s="229" t="s">
        <v>1120</v>
      </c>
      <c r="G934" s="230" t="s">
        <v>265</v>
      </c>
      <c r="H934" s="231">
        <v>113.822</v>
      </c>
      <c r="I934" s="232"/>
      <c r="J934" s="231">
        <f>ROUND(I934*H934,3)</f>
        <v>0</v>
      </c>
      <c r="K934" s="233"/>
      <c r="L934" s="234"/>
      <c r="M934" s="235" t="s">
        <v>1</v>
      </c>
      <c r="N934" s="236" t="s">
        <v>46</v>
      </c>
      <c r="O934" s="82"/>
      <c r="P934" s="198">
        <f>O934*H934</f>
        <v>0</v>
      </c>
      <c r="Q934" s="198">
        <v>0.00232</v>
      </c>
      <c r="R934" s="198">
        <f>Q934*H934</f>
        <v>0.26406704000000003</v>
      </c>
      <c r="S934" s="198">
        <v>0</v>
      </c>
      <c r="T934" s="199">
        <f>S934*H934</f>
        <v>0</v>
      </c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R934" s="200" t="s">
        <v>401</v>
      </c>
      <c r="AT934" s="200" t="s">
        <v>276</v>
      </c>
      <c r="AU934" s="200" t="s">
        <v>91</v>
      </c>
      <c r="AY934" s="19" t="s">
        <v>205</v>
      </c>
      <c r="BE934" s="201">
        <f>IF(N934="základná",J934,0)</f>
        <v>0</v>
      </c>
      <c r="BF934" s="201">
        <f>IF(N934="znížená",J934,0)</f>
        <v>0</v>
      </c>
      <c r="BG934" s="201">
        <f>IF(N934="zákl. prenesená",J934,0)</f>
        <v>0</v>
      </c>
      <c r="BH934" s="201">
        <f>IF(N934="zníž. prenesená",J934,0)</f>
        <v>0</v>
      </c>
      <c r="BI934" s="201">
        <f>IF(N934="nulová",J934,0)</f>
        <v>0</v>
      </c>
      <c r="BJ934" s="19" t="s">
        <v>91</v>
      </c>
      <c r="BK934" s="202">
        <f>ROUND(I934*H934,3)</f>
        <v>0</v>
      </c>
      <c r="BL934" s="19" t="s">
        <v>299</v>
      </c>
      <c r="BM934" s="200" t="s">
        <v>1121</v>
      </c>
    </row>
    <row r="935" s="14" customFormat="1">
      <c r="A935" s="14"/>
      <c r="B935" s="211"/>
      <c r="C935" s="14"/>
      <c r="D935" s="204" t="s">
        <v>213</v>
      </c>
      <c r="E935" s="14"/>
      <c r="F935" s="213" t="s">
        <v>1117</v>
      </c>
      <c r="G935" s="14"/>
      <c r="H935" s="214">
        <v>113.822</v>
      </c>
      <c r="I935" s="215"/>
      <c r="J935" s="14"/>
      <c r="K935" s="14"/>
      <c r="L935" s="211"/>
      <c r="M935" s="216"/>
      <c r="N935" s="217"/>
      <c r="O935" s="217"/>
      <c r="P935" s="217"/>
      <c r="Q935" s="217"/>
      <c r="R935" s="217"/>
      <c r="S935" s="217"/>
      <c r="T935" s="218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12" t="s">
        <v>213</v>
      </c>
      <c r="AU935" s="212" t="s">
        <v>91</v>
      </c>
      <c r="AV935" s="14" t="s">
        <v>91</v>
      </c>
      <c r="AW935" s="14" t="s">
        <v>3</v>
      </c>
      <c r="AX935" s="14" t="s">
        <v>87</v>
      </c>
      <c r="AY935" s="212" t="s">
        <v>205</v>
      </c>
    </row>
    <row r="936" s="2" customFormat="1" ht="33" customHeight="1">
      <c r="A936" s="38"/>
      <c r="B936" s="188"/>
      <c r="C936" s="189" t="s">
        <v>1122</v>
      </c>
      <c r="D936" s="189" t="s">
        <v>207</v>
      </c>
      <c r="E936" s="190" t="s">
        <v>1123</v>
      </c>
      <c r="F936" s="191" t="s">
        <v>1124</v>
      </c>
      <c r="G936" s="192" t="s">
        <v>265</v>
      </c>
      <c r="H936" s="193">
        <v>8.75</v>
      </c>
      <c r="I936" s="194"/>
      <c r="J936" s="193">
        <f>ROUND(I936*H936,3)</f>
        <v>0</v>
      </c>
      <c r="K936" s="195"/>
      <c r="L936" s="39"/>
      <c r="M936" s="196" t="s">
        <v>1</v>
      </c>
      <c r="N936" s="197" t="s">
        <v>46</v>
      </c>
      <c r="O936" s="82"/>
      <c r="P936" s="198">
        <f>O936*H936</f>
        <v>0</v>
      </c>
      <c r="Q936" s="198">
        <v>0.00012</v>
      </c>
      <c r="R936" s="198">
        <f>Q936*H936</f>
        <v>0.0010499999999999999</v>
      </c>
      <c r="S936" s="198">
        <v>0</v>
      </c>
      <c r="T936" s="199">
        <f>S936*H936</f>
        <v>0</v>
      </c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R936" s="200" t="s">
        <v>299</v>
      </c>
      <c r="AT936" s="200" t="s">
        <v>207</v>
      </c>
      <c r="AU936" s="200" t="s">
        <v>91</v>
      </c>
      <c r="AY936" s="19" t="s">
        <v>205</v>
      </c>
      <c r="BE936" s="201">
        <f>IF(N936="základná",J936,0)</f>
        <v>0</v>
      </c>
      <c r="BF936" s="201">
        <f>IF(N936="znížená",J936,0)</f>
        <v>0</v>
      </c>
      <c r="BG936" s="201">
        <f>IF(N936="zákl. prenesená",J936,0)</f>
        <v>0</v>
      </c>
      <c r="BH936" s="201">
        <f>IF(N936="zníž. prenesená",J936,0)</f>
        <v>0</v>
      </c>
      <c r="BI936" s="201">
        <f>IF(N936="nulová",J936,0)</f>
        <v>0</v>
      </c>
      <c r="BJ936" s="19" t="s">
        <v>91</v>
      </c>
      <c r="BK936" s="202">
        <f>ROUND(I936*H936,3)</f>
        <v>0</v>
      </c>
      <c r="BL936" s="19" t="s">
        <v>299</v>
      </c>
      <c r="BM936" s="200" t="s">
        <v>1125</v>
      </c>
    </row>
    <row r="937" s="14" customFormat="1">
      <c r="A937" s="14"/>
      <c r="B937" s="211"/>
      <c r="C937" s="14"/>
      <c r="D937" s="204" t="s">
        <v>213</v>
      </c>
      <c r="E937" s="212" t="s">
        <v>1</v>
      </c>
      <c r="F937" s="213" t="s">
        <v>1035</v>
      </c>
      <c r="G937" s="14"/>
      <c r="H937" s="214">
        <v>8.75</v>
      </c>
      <c r="I937" s="215"/>
      <c r="J937" s="14"/>
      <c r="K937" s="14"/>
      <c r="L937" s="211"/>
      <c r="M937" s="216"/>
      <c r="N937" s="217"/>
      <c r="O937" s="217"/>
      <c r="P937" s="217"/>
      <c r="Q937" s="217"/>
      <c r="R937" s="217"/>
      <c r="S937" s="217"/>
      <c r="T937" s="218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12" t="s">
        <v>213</v>
      </c>
      <c r="AU937" s="212" t="s">
        <v>91</v>
      </c>
      <c r="AV937" s="14" t="s">
        <v>91</v>
      </c>
      <c r="AW937" s="14" t="s">
        <v>33</v>
      </c>
      <c r="AX937" s="14" t="s">
        <v>87</v>
      </c>
      <c r="AY937" s="212" t="s">
        <v>205</v>
      </c>
    </row>
    <row r="938" s="2" customFormat="1" ht="24.15" customHeight="1">
      <c r="A938" s="38"/>
      <c r="B938" s="188"/>
      <c r="C938" s="227" t="s">
        <v>1126</v>
      </c>
      <c r="D938" s="227" t="s">
        <v>276</v>
      </c>
      <c r="E938" s="228" t="s">
        <v>1127</v>
      </c>
      <c r="F938" s="229" t="s">
        <v>1128</v>
      </c>
      <c r="G938" s="230" t="s">
        <v>265</v>
      </c>
      <c r="H938" s="231">
        <v>8.9250000000000007</v>
      </c>
      <c r="I938" s="232"/>
      <c r="J938" s="231">
        <f>ROUND(I938*H938,3)</f>
        <v>0</v>
      </c>
      <c r="K938" s="233"/>
      <c r="L938" s="234"/>
      <c r="M938" s="235" t="s">
        <v>1</v>
      </c>
      <c r="N938" s="236" t="s">
        <v>46</v>
      </c>
      <c r="O938" s="82"/>
      <c r="P938" s="198">
        <f>O938*H938</f>
        <v>0</v>
      </c>
      <c r="Q938" s="198">
        <v>0.0028999999999999998</v>
      </c>
      <c r="R938" s="198">
        <f>Q938*H938</f>
        <v>0.025882499999999999</v>
      </c>
      <c r="S938" s="198">
        <v>0</v>
      </c>
      <c r="T938" s="199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00" t="s">
        <v>401</v>
      </c>
      <c r="AT938" s="200" t="s">
        <v>276</v>
      </c>
      <c r="AU938" s="200" t="s">
        <v>91</v>
      </c>
      <c r="AY938" s="19" t="s">
        <v>205</v>
      </c>
      <c r="BE938" s="201">
        <f>IF(N938="základná",J938,0)</f>
        <v>0</v>
      </c>
      <c r="BF938" s="201">
        <f>IF(N938="znížená",J938,0)</f>
        <v>0</v>
      </c>
      <c r="BG938" s="201">
        <f>IF(N938="zákl. prenesená",J938,0)</f>
        <v>0</v>
      </c>
      <c r="BH938" s="201">
        <f>IF(N938="zníž. prenesená",J938,0)</f>
        <v>0</v>
      </c>
      <c r="BI938" s="201">
        <f>IF(N938="nulová",J938,0)</f>
        <v>0</v>
      </c>
      <c r="BJ938" s="19" t="s">
        <v>91</v>
      </c>
      <c r="BK938" s="202">
        <f>ROUND(I938*H938,3)</f>
        <v>0</v>
      </c>
      <c r="BL938" s="19" t="s">
        <v>299</v>
      </c>
      <c r="BM938" s="200" t="s">
        <v>1129</v>
      </c>
    </row>
    <row r="939" s="14" customFormat="1">
      <c r="A939" s="14"/>
      <c r="B939" s="211"/>
      <c r="C939" s="14"/>
      <c r="D939" s="204" t="s">
        <v>213</v>
      </c>
      <c r="E939" s="14"/>
      <c r="F939" s="213" t="s">
        <v>1130</v>
      </c>
      <c r="G939" s="14"/>
      <c r="H939" s="214">
        <v>8.9250000000000007</v>
      </c>
      <c r="I939" s="215"/>
      <c r="J939" s="14"/>
      <c r="K939" s="14"/>
      <c r="L939" s="211"/>
      <c r="M939" s="216"/>
      <c r="N939" s="217"/>
      <c r="O939" s="217"/>
      <c r="P939" s="217"/>
      <c r="Q939" s="217"/>
      <c r="R939" s="217"/>
      <c r="S939" s="217"/>
      <c r="T939" s="218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12" t="s">
        <v>213</v>
      </c>
      <c r="AU939" s="212" t="s">
        <v>91</v>
      </c>
      <c r="AV939" s="14" t="s">
        <v>91</v>
      </c>
      <c r="AW939" s="14" t="s">
        <v>3</v>
      </c>
      <c r="AX939" s="14" t="s">
        <v>87</v>
      </c>
      <c r="AY939" s="212" t="s">
        <v>205</v>
      </c>
    </row>
    <row r="940" s="2" customFormat="1" ht="33" customHeight="1">
      <c r="A940" s="38"/>
      <c r="B940" s="188"/>
      <c r="C940" s="189" t="s">
        <v>1131</v>
      </c>
      <c r="D940" s="189" t="s">
        <v>207</v>
      </c>
      <c r="E940" s="190" t="s">
        <v>1132</v>
      </c>
      <c r="F940" s="191" t="s">
        <v>1133</v>
      </c>
      <c r="G940" s="192" t="s">
        <v>265</v>
      </c>
      <c r="H940" s="193">
        <v>282.69</v>
      </c>
      <c r="I940" s="194"/>
      <c r="J940" s="193">
        <f>ROUND(I940*H940,3)</f>
        <v>0</v>
      </c>
      <c r="K940" s="195"/>
      <c r="L940" s="39"/>
      <c r="M940" s="196" t="s">
        <v>1</v>
      </c>
      <c r="N940" s="197" t="s">
        <v>46</v>
      </c>
      <c r="O940" s="82"/>
      <c r="P940" s="198">
        <f>O940*H940</f>
        <v>0</v>
      </c>
      <c r="Q940" s="198">
        <v>0</v>
      </c>
      <c r="R940" s="198">
        <f>Q940*H940</f>
        <v>0</v>
      </c>
      <c r="S940" s="198">
        <v>0</v>
      </c>
      <c r="T940" s="199">
        <f>S940*H940</f>
        <v>0</v>
      </c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R940" s="200" t="s">
        <v>299</v>
      </c>
      <c r="AT940" s="200" t="s">
        <v>207</v>
      </c>
      <c r="AU940" s="200" t="s">
        <v>91</v>
      </c>
      <c r="AY940" s="19" t="s">
        <v>205</v>
      </c>
      <c r="BE940" s="201">
        <f>IF(N940="základná",J940,0)</f>
        <v>0</v>
      </c>
      <c r="BF940" s="201">
        <f>IF(N940="znížená",J940,0)</f>
        <v>0</v>
      </c>
      <c r="BG940" s="201">
        <f>IF(N940="zákl. prenesená",J940,0)</f>
        <v>0</v>
      </c>
      <c r="BH940" s="201">
        <f>IF(N940="zníž. prenesená",J940,0)</f>
        <v>0</v>
      </c>
      <c r="BI940" s="201">
        <f>IF(N940="nulová",J940,0)</f>
        <v>0</v>
      </c>
      <c r="BJ940" s="19" t="s">
        <v>91</v>
      </c>
      <c r="BK940" s="202">
        <f>ROUND(I940*H940,3)</f>
        <v>0</v>
      </c>
      <c r="BL940" s="19" t="s">
        <v>299</v>
      </c>
      <c r="BM940" s="200" t="s">
        <v>1134</v>
      </c>
    </row>
    <row r="941" s="14" customFormat="1">
      <c r="A941" s="14"/>
      <c r="B941" s="211"/>
      <c r="C941" s="14"/>
      <c r="D941" s="204" t="s">
        <v>213</v>
      </c>
      <c r="E941" s="212" t="s">
        <v>1</v>
      </c>
      <c r="F941" s="213" t="s">
        <v>1135</v>
      </c>
      <c r="G941" s="14"/>
      <c r="H941" s="214">
        <v>13.65</v>
      </c>
      <c r="I941" s="215"/>
      <c r="J941" s="14"/>
      <c r="K941" s="14"/>
      <c r="L941" s="211"/>
      <c r="M941" s="216"/>
      <c r="N941" s="217"/>
      <c r="O941" s="217"/>
      <c r="P941" s="217"/>
      <c r="Q941" s="217"/>
      <c r="R941" s="217"/>
      <c r="S941" s="217"/>
      <c r="T941" s="218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12" t="s">
        <v>213</v>
      </c>
      <c r="AU941" s="212" t="s">
        <v>91</v>
      </c>
      <c r="AV941" s="14" t="s">
        <v>91</v>
      </c>
      <c r="AW941" s="14" t="s">
        <v>33</v>
      </c>
      <c r="AX941" s="14" t="s">
        <v>80</v>
      </c>
      <c r="AY941" s="212" t="s">
        <v>205</v>
      </c>
    </row>
    <row r="942" s="14" customFormat="1">
      <c r="A942" s="14"/>
      <c r="B942" s="211"/>
      <c r="C942" s="14"/>
      <c r="D942" s="204" t="s">
        <v>213</v>
      </c>
      <c r="E942" s="212" t="s">
        <v>1</v>
      </c>
      <c r="F942" s="213" t="s">
        <v>1136</v>
      </c>
      <c r="G942" s="14"/>
      <c r="H942" s="214">
        <v>13.65</v>
      </c>
      <c r="I942" s="215"/>
      <c r="J942" s="14"/>
      <c r="K942" s="14"/>
      <c r="L942" s="211"/>
      <c r="M942" s="216"/>
      <c r="N942" s="217"/>
      <c r="O942" s="217"/>
      <c r="P942" s="217"/>
      <c r="Q942" s="217"/>
      <c r="R942" s="217"/>
      <c r="S942" s="217"/>
      <c r="T942" s="218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12" t="s">
        <v>213</v>
      </c>
      <c r="AU942" s="212" t="s">
        <v>91</v>
      </c>
      <c r="AV942" s="14" t="s">
        <v>91</v>
      </c>
      <c r="AW942" s="14" t="s">
        <v>33</v>
      </c>
      <c r="AX942" s="14" t="s">
        <v>80</v>
      </c>
      <c r="AY942" s="212" t="s">
        <v>205</v>
      </c>
    </row>
    <row r="943" s="16" customFormat="1">
      <c r="A943" s="16"/>
      <c r="B943" s="237"/>
      <c r="C943" s="16"/>
      <c r="D943" s="204" t="s">
        <v>213</v>
      </c>
      <c r="E943" s="238" t="s">
        <v>1</v>
      </c>
      <c r="F943" s="239" t="s">
        <v>709</v>
      </c>
      <c r="G943" s="16"/>
      <c r="H943" s="240">
        <v>27.300000000000001</v>
      </c>
      <c r="I943" s="241"/>
      <c r="J943" s="16"/>
      <c r="K943" s="16"/>
      <c r="L943" s="237"/>
      <c r="M943" s="242"/>
      <c r="N943" s="243"/>
      <c r="O943" s="243"/>
      <c r="P943" s="243"/>
      <c r="Q943" s="243"/>
      <c r="R943" s="243"/>
      <c r="S943" s="243"/>
      <c r="T943" s="244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238" t="s">
        <v>213</v>
      </c>
      <c r="AU943" s="238" t="s">
        <v>91</v>
      </c>
      <c r="AV943" s="16" t="s">
        <v>221</v>
      </c>
      <c r="AW943" s="16" t="s">
        <v>33</v>
      </c>
      <c r="AX943" s="16" t="s">
        <v>80</v>
      </c>
      <c r="AY943" s="238" t="s">
        <v>205</v>
      </c>
    </row>
    <row r="944" s="14" customFormat="1">
      <c r="A944" s="14"/>
      <c r="B944" s="211"/>
      <c r="C944" s="14"/>
      <c r="D944" s="204" t="s">
        <v>213</v>
      </c>
      <c r="E944" s="212" t="s">
        <v>1</v>
      </c>
      <c r="F944" s="213" t="s">
        <v>1035</v>
      </c>
      <c r="G944" s="14"/>
      <c r="H944" s="214">
        <v>8.75</v>
      </c>
      <c r="I944" s="215"/>
      <c r="J944" s="14"/>
      <c r="K944" s="14"/>
      <c r="L944" s="211"/>
      <c r="M944" s="216"/>
      <c r="N944" s="217"/>
      <c r="O944" s="217"/>
      <c r="P944" s="217"/>
      <c r="Q944" s="217"/>
      <c r="R944" s="217"/>
      <c r="S944" s="217"/>
      <c r="T944" s="218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12" t="s">
        <v>213</v>
      </c>
      <c r="AU944" s="212" t="s">
        <v>91</v>
      </c>
      <c r="AV944" s="14" t="s">
        <v>91</v>
      </c>
      <c r="AW944" s="14" t="s">
        <v>33</v>
      </c>
      <c r="AX944" s="14" t="s">
        <v>80</v>
      </c>
      <c r="AY944" s="212" t="s">
        <v>205</v>
      </c>
    </row>
    <row r="945" s="14" customFormat="1">
      <c r="A945" s="14"/>
      <c r="B945" s="211"/>
      <c r="C945" s="14"/>
      <c r="D945" s="204" t="s">
        <v>213</v>
      </c>
      <c r="E945" s="212" t="s">
        <v>1</v>
      </c>
      <c r="F945" s="213" t="s">
        <v>1137</v>
      </c>
      <c r="G945" s="14"/>
      <c r="H945" s="214">
        <v>246.63999999999999</v>
      </c>
      <c r="I945" s="215"/>
      <c r="J945" s="14"/>
      <c r="K945" s="14"/>
      <c r="L945" s="211"/>
      <c r="M945" s="216"/>
      <c r="N945" s="217"/>
      <c r="O945" s="217"/>
      <c r="P945" s="217"/>
      <c r="Q945" s="217"/>
      <c r="R945" s="217"/>
      <c r="S945" s="217"/>
      <c r="T945" s="218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12" t="s">
        <v>213</v>
      </c>
      <c r="AU945" s="212" t="s">
        <v>91</v>
      </c>
      <c r="AV945" s="14" t="s">
        <v>91</v>
      </c>
      <c r="AW945" s="14" t="s">
        <v>33</v>
      </c>
      <c r="AX945" s="14" t="s">
        <v>80</v>
      </c>
      <c r="AY945" s="212" t="s">
        <v>205</v>
      </c>
    </row>
    <row r="946" s="16" customFormat="1">
      <c r="A946" s="16"/>
      <c r="B946" s="237"/>
      <c r="C946" s="16"/>
      <c r="D946" s="204" t="s">
        <v>213</v>
      </c>
      <c r="E946" s="238" t="s">
        <v>1</v>
      </c>
      <c r="F946" s="239" t="s">
        <v>709</v>
      </c>
      <c r="G946" s="16"/>
      <c r="H946" s="240">
        <v>255.38999999999999</v>
      </c>
      <c r="I946" s="241"/>
      <c r="J946" s="16"/>
      <c r="K946" s="16"/>
      <c r="L946" s="237"/>
      <c r="M946" s="242"/>
      <c r="N946" s="243"/>
      <c r="O946" s="243"/>
      <c r="P946" s="243"/>
      <c r="Q946" s="243"/>
      <c r="R946" s="243"/>
      <c r="S946" s="243"/>
      <c r="T946" s="244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T946" s="238" t="s">
        <v>213</v>
      </c>
      <c r="AU946" s="238" t="s">
        <v>91</v>
      </c>
      <c r="AV946" s="16" t="s">
        <v>221</v>
      </c>
      <c r="AW946" s="16" t="s">
        <v>33</v>
      </c>
      <c r="AX946" s="16" t="s">
        <v>80</v>
      </c>
      <c r="AY946" s="238" t="s">
        <v>205</v>
      </c>
    </row>
    <row r="947" s="15" customFormat="1">
      <c r="A947" s="15"/>
      <c r="B947" s="219"/>
      <c r="C947" s="15"/>
      <c r="D947" s="204" t="s">
        <v>213</v>
      </c>
      <c r="E947" s="220" t="s">
        <v>1</v>
      </c>
      <c r="F947" s="221" t="s">
        <v>216</v>
      </c>
      <c r="G947" s="15"/>
      <c r="H947" s="222">
        <v>282.69</v>
      </c>
      <c r="I947" s="223"/>
      <c r="J947" s="15"/>
      <c r="K947" s="15"/>
      <c r="L947" s="219"/>
      <c r="M947" s="224"/>
      <c r="N947" s="225"/>
      <c r="O947" s="225"/>
      <c r="P947" s="225"/>
      <c r="Q947" s="225"/>
      <c r="R947" s="225"/>
      <c r="S947" s="225"/>
      <c r="T947" s="226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20" t="s">
        <v>213</v>
      </c>
      <c r="AU947" s="220" t="s">
        <v>91</v>
      </c>
      <c r="AV947" s="15" t="s">
        <v>211</v>
      </c>
      <c r="AW947" s="15" t="s">
        <v>33</v>
      </c>
      <c r="AX947" s="15" t="s">
        <v>87</v>
      </c>
      <c r="AY947" s="220" t="s">
        <v>205</v>
      </c>
    </row>
    <row r="948" s="2" customFormat="1" ht="24.15" customHeight="1">
      <c r="A948" s="38"/>
      <c r="B948" s="188"/>
      <c r="C948" s="227" t="s">
        <v>1138</v>
      </c>
      <c r="D948" s="227" t="s">
        <v>276</v>
      </c>
      <c r="E948" s="228" t="s">
        <v>1139</v>
      </c>
      <c r="F948" s="229" t="s">
        <v>1140</v>
      </c>
      <c r="G948" s="230" t="s">
        <v>210</v>
      </c>
      <c r="H948" s="231">
        <v>2.7850000000000001</v>
      </c>
      <c r="I948" s="232"/>
      <c r="J948" s="231">
        <f>ROUND(I948*H948,3)</f>
        <v>0</v>
      </c>
      <c r="K948" s="233"/>
      <c r="L948" s="234"/>
      <c r="M948" s="235" t="s">
        <v>1</v>
      </c>
      <c r="N948" s="236" t="s">
        <v>46</v>
      </c>
      <c r="O948" s="82"/>
      <c r="P948" s="198">
        <f>O948*H948</f>
        <v>0</v>
      </c>
      <c r="Q948" s="198">
        <v>0.0061999999999999998</v>
      </c>
      <c r="R948" s="198">
        <f>Q948*H948</f>
        <v>0.017267000000000001</v>
      </c>
      <c r="S948" s="198">
        <v>0</v>
      </c>
      <c r="T948" s="199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00" t="s">
        <v>401</v>
      </c>
      <c r="AT948" s="200" t="s">
        <v>276</v>
      </c>
      <c r="AU948" s="200" t="s">
        <v>91</v>
      </c>
      <c r="AY948" s="19" t="s">
        <v>205</v>
      </c>
      <c r="BE948" s="201">
        <f>IF(N948="základná",J948,0)</f>
        <v>0</v>
      </c>
      <c r="BF948" s="201">
        <f>IF(N948="znížená",J948,0)</f>
        <v>0</v>
      </c>
      <c r="BG948" s="201">
        <f>IF(N948="zákl. prenesená",J948,0)</f>
        <v>0</v>
      </c>
      <c r="BH948" s="201">
        <f>IF(N948="zníž. prenesená",J948,0)</f>
        <v>0</v>
      </c>
      <c r="BI948" s="201">
        <f>IF(N948="nulová",J948,0)</f>
        <v>0</v>
      </c>
      <c r="BJ948" s="19" t="s">
        <v>91</v>
      </c>
      <c r="BK948" s="202">
        <f>ROUND(I948*H948,3)</f>
        <v>0</v>
      </c>
      <c r="BL948" s="19" t="s">
        <v>299</v>
      </c>
      <c r="BM948" s="200" t="s">
        <v>1141</v>
      </c>
    </row>
    <row r="949" s="14" customFormat="1">
      <c r="A949" s="14"/>
      <c r="B949" s="211"/>
      <c r="C949" s="14"/>
      <c r="D949" s="204" t="s">
        <v>213</v>
      </c>
      <c r="E949" s="14"/>
      <c r="F949" s="213" t="s">
        <v>1142</v>
      </c>
      <c r="G949" s="14"/>
      <c r="H949" s="214">
        <v>2.7850000000000001</v>
      </c>
      <c r="I949" s="215"/>
      <c r="J949" s="14"/>
      <c r="K949" s="14"/>
      <c r="L949" s="211"/>
      <c r="M949" s="216"/>
      <c r="N949" s="217"/>
      <c r="O949" s="217"/>
      <c r="P949" s="217"/>
      <c r="Q949" s="217"/>
      <c r="R949" s="217"/>
      <c r="S949" s="217"/>
      <c r="T949" s="218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12" t="s">
        <v>213</v>
      </c>
      <c r="AU949" s="212" t="s">
        <v>91</v>
      </c>
      <c r="AV949" s="14" t="s">
        <v>91</v>
      </c>
      <c r="AW949" s="14" t="s">
        <v>3</v>
      </c>
      <c r="AX949" s="14" t="s">
        <v>87</v>
      </c>
      <c r="AY949" s="212" t="s">
        <v>205</v>
      </c>
    </row>
    <row r="950" s="2" customFormat="1" ht="37.8" customHeight="1">
      <c r="A950" s="38"/>
      <c r="B950" s="188"/>
      <c r="C950" s="227" t="s">
        <v>1143</v>
      </c>
      <c r="D950" s="227" t="s">
        <v>276</v>
      </c>
      <c r="E950" s="228" t="s">
        <v>1144</v>
      </c>
      <c r="F950" s="229" t="s">
        <v>1145</v>
      </c>
      <c r="G950" s="230" t="s">
        <v>210</v>
      </c>
      <c r="H950" s="231">
        <v>26.050000000000001</v>
      </c>
      <c r="I950" s="232"/>
      <c r="J950" s="231">
        <f>ROUND(I950*H950,3)</f>
        <v>0</v>
      </c>
      <c r="K950" s="233"/>
      <c r="L950" s="234"/>
      <c r="M950" s="235" t="s">
        <v>1</v>
      </c>
      <c r="N950" s="236" t="s">
        <v>46</v>
      </c>
      <c r="O950" s="82"/>
      <c r="P950" s="198">
        <f>O950*H950</f>
        <v>0</v>
      </c>
      <c r="Q950" s="198">
        <v>0.029000000000000001</v>
      </c>
      <c r="R950" s="198">
        <f>Q950*H950</f>
        <v>0.75545000000000007</v>
      </c>
      <c r="S950" s="198">
        <v>0</v>
      </c>
      <c r="T950" s="199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00" t="s">
        <v>401</v>
      </c>
      <c r="AT950" s="200" t="s">
        <v>276</v>
      </c>
      <c r="AU950" s="200" t="s">
        <v>91</v>
      </c>
      <c r="AY950" s="19" t="s">
        <v>205</v>
      </c>
      <c r="BE950" s="201">
        <f>IF(N950="základná",J950,0)</f>
        <v>0</v>
      </c>
      <c r="BF950" s="201">
        <f>IF(N950="znížená",J950,0)</f>
        <v>0</v>
      </c>
      <c r="BG950" s="201">
        <f>IF(N950="zákl. prenesená",J950,0)</f>
        <v>0</v>
      </c>
      <c r="BH950" s="201">
        <f>IF(N950="zníž. prenesená",J950,0)</f>
        <v>0</v>
      </c>
      <c r="BI950" s="201">
        <f>IF(N950="nulová",J950,0)</f>
        <v>0</v>
      </c>
      <c r="BJ950" s="19" t="s">
        <v>91</v>
      </c>
      <c r="BK950" s="202">
        <f>ROUND(I950*H950,3)</f>
        <v>0</v>
      </c>
      <c r="BL950" s="19" t="s">
        <v>299</v>
      </c>
      <c r="BM950" s="200" t="s">
        <v>1146</v>
      </c>
    </row>
    <row r="951" s="14" customFormat="1">
      <c r="A951" s="14"/>
      <c r="B951" s="211"/>
      <c r="C951" s="14"/>
      <c r="D951" s="204" t="s">
        <v>213</v>
      </c>
      <c r="E951" s="14"/>
      <c r="F951" s="213" t="s">
        <v>1147</v>
      </c>
      <c r="G951" s="14"/>
      <c r="H951" s="214">
        <v>26.050000000000001</v>
      </c>
      <c r="I951" s="215"/>
      <c r="J951" s="14"/>
      <c r="K951" s="14"/>
      <c r="L951" s="211"/>
      <c r="M951" s="216"/>
      <c r="N951" s="217"/>
      <c r="O951" s="217"/>
      <c r="P951" s="217"/>
      <c r="Q951" s="217"/>
      <c r="R951" s="217"/>
      <c r="S951" s="217"/>
      <c r="T951" s="218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12" t="s">
        <v>213</v>
      </c>
      <c r="AU951" s="212" t="s">
        <v>91</v>
      </c>
      <c r="AV951" s="14" t="s">
        <v>91</v>
      </c>
      <c r="AW951" s="14" t="s">
        <v>3</v>
      </c>
      <c r="AX951" s="14" t="s">
        <v>87</v>
      </c>
      <c r="AY951" s="212" t="s">
        <v>205</v>
      </c>
    </row>
    <row r="952" s="2" customFormat="1" ht="24.15" customHeight="1">
      <c r="A952" s="38"/>
      <c r="B952" s="188"/>
      <c r="C952" s="189" t="s">
        <v>1148</v>
      </c>
      <c r="D952" s="189" t="s">
        <v>207</v>
      </c>
      <c r="E952" s="190" t="s">
        <v>1149</v>
      </c>
      <c r="F952" s="191" t="s">
        <v>1150</v>
      </c>
      <c r="G952" s="192" t="s">
        <v>265</v>
      </c>
      <c r="H952" s="193">
        <v>273.94</v>
      </c>
      <c r="I952" s="194"/>
      <c r="J952" s="193">
        <f>ROUND(I952*H952,3)</f>
        <v>0</v>
      </c>
      <c r="K952" s="195"/>
      <c r="L952" s="39"/>
      <c r="M952" s="196" t="s">
        <v>1</v>
      </c>
      <c r="N952" s="197" t="s">
        <v>46</v>
      </c>
      <c r="O952" s="82"/>
      <c r="P952" s="198">
        <f>O952*H952</f>
        <v>0</v>
      </c>
      <c r="Q952" s="198">
        <v>0</v>
      </c>
      <c r="R952" s="198">
        <f>Q952*H952</f>
        <v>0</v>
      </c>
      <c r="S952" s="198">
        <v>0</v>
      </c>
      <c r="T952" s="199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00" t="s">
        <v>299</v>
      </c>
      <c r="AT952" s="200" t="s">
        <v>207</v>
      </c>
      <c r="AU952" s="200" t="s">
        <v>91</v>
      </c>
      <c r="AY952" s="19" t="s">
        <v>205</v>
      </c>
      <c r="BE952" s="201">
        <f>IF(N952="základná",J952,0)</f>
        <v>0</v>
      </c>
      <c r="BF952" s="201">
        <f>IF(N952="znížená",J952,0)</f>
        <v>0</v>
      </c>
      <c r="BG952" s="201">
        <f>IF(N952="zákl. prenesená",J952,0)</f>
        <v>0</v>
      </c>
      <c r="BH952" s="201">
        <f>IF(N952="zníž. prenesená",J952,0)</f>
        <v>0</v>
      </c>
      <c r="BI952" s="201">
        <f>IF(N952="nulová",J952,0)</f>
        <v>0</v>
      </c>
      <c r="BJ952" s="19" t="s">
        <v>91</v>
      </c>
      <c r="BK952" s="202">
        <f>ROUND(I952*H952,3)</f>
        <v>0</v>
      </c>
      <c r="BL952" s="19" t="s">
        <v>299</v>
      </c>
      <c r="BM952" s="200" t="s">
        <v>1151</v>
      </c>
    </row>
    <row r="953" s="13" customFormat="1">
      <c r="A953" s="13"/>
      <c r="B953" s="203"/>
      <c r="C953" s="13"/>
      <c r="D953" s="204" t="s">
        <v>213</v>
      </c>
      <c r="E953" s="205" t="s">
        <v>1</v>
      </c>
      <c r="F953" s="206" t="s">
        <v>1152</v>
      </c>
      <c r="G953" s="13"/>
      <c r="H953" s="205" t="s">
        <v>1</v>
      </c>
      <c r="I953" s="207"/>
      <c r="J953" s="13"/>
      <c r="K953" s="13"/>
      <c r="L953" s="203"/>
      <c r="M953" s="208"/>
      <c r="N953" s="209"/>
      <c r="O953" s="209"/>
      <c r="P953" s="209"/>
      <c r="Q953" s="209"/>
      <c r="R953" s="209"/>
      <c r="S953" s="209"/>
      <c r="T953" s="210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05" t="s">
        <v>213</v>
      </c>
      <c r="AU953" s="205" t="s">
        <v>91</v>
      </c>
      <c r="AV953" s="13" t="s">
        <v>87</v>
      </c>
      <c r="AW953" s="13" t="s">
        <v>33</v>
      </c>
      <c r="AX953" s="13" t="s">
        <v>80</v>
      </c>
      <c r="AY953" s="205" t="s">
        <v>205</v>
      </c>
    </row>
    <row r="954" s="14" customFormat="1">
      <c r="A954" s="14"/>
      <c r="B954" s="211"/>
      <c r="C954" s="14"/>
      <c r="D954" s="204" t="s">
        <v>213</v>
      </c>
      <c r="E954" s="212" t="s">
        <v>1</v>
      </c>
      <c r="F954" s="213" t="s">
        <v>1135</v>
      </c>
      <c r="G954" s="14"/>
      <c r="H954" s="214">
        <v>13.65</v>
      </c>
      <c r="I954" s="215"/>
      <c r="J954" s="14"/>
      <c r="K954" s="14"/>
      <c r="L954" s="211"/>
      <c r="M954" s="216"/>
      <c r="N954" s="217"/>
      <c r="O954" s="217"/>
      <c r="P954" s="217"/>
      <c r="Q954" s="217"/>
      <c r="R954" s="217"/>
      <c r="S954" s="217"/>
      <c r="T954" s="218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12" t="s">
        <v>213</v>
      </c>
      <c r="AU954" s="212" t="s">
        <v>91</v>
      </c>
      <c r="AV954" s="14" t="s">
        <v>91</v>
      </c>
      <c r="AW954" s="14" t="s">
        <v>33</v>
      </c>
      <c r="AX954" s="14" t="s">
        <v>80</v>
      </c>
      <c r="AY954" s="212" t="s">
        <v>205</v>
      </c>
    </row>
    <row r="955" s="14" customFormat="1">
      <c r="A955" s="14"/>
      <c r="B955" s="211"/>
      <c r="C955" s="14"/>
      <c r="D955" s="204" t="s">
        <v>213</v>
      </c>
      <c r="E955" s="212" t="s">
        <v>1</v>
      </c>
      <c r="F955" s="213" t="s">
        <v>1136</v>
      </c>
      <c r="G955" s="14"/>
      <c r="H955" s="214">
        <v>13.65</v>
      </c>
      <c r="I955" s="215"/>
      <c r="J955" s="14"/>
      <c r="K955" s="14"/>
      <c r="L955" s="211"/>
      <c r="M955" s="216"/>
      <c r="N955" s="217"/>
      <c r="O955" s="217"/>
      <c r="P955" s="217"/>
      <c r="Q955" s="217"/>
      <c r="R955" s="217"/>
      <c r="S955" s="217"/>
      <c r="T955" s="218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12" t="s">
        <v>213</v>
      </c>
      <c r="AU955" s="212" t="s">
        <v>91</v>
      </c>
      <c r="AV955" s="14" t="s">
        <v>91</v>
      </c>
      <c r="AW955" s="14" t="s">
        <v>33</v>
      </c>
      <c r="AX955" s="14" t="s">
        <v>80</v>
      </c>
      <c r="AY955" s="212" t="s">
        <v>205</v>
      </c>
    </row>
    <row r="956" s="16" customFormat="1">
      <c r="A956" s="16"/>
      <c r="B956" s="237"/>
      <c r="C956" s="16"/>
      <c r="D956" s="204" t="s">
        <v>213</v>
      </c>
      <c r="E956" s="238" t="s">
        <v>1</v>
      </c>
      <c r="F956" s="239" t="s">
        <v>709</v>
      </c>
      <c r="G956" s="16"/>
      <c r="H956" s="240">
        <v>27.300000000000001</v>
      </c>
      <c r="I956" s="241"/>
      <c r="J956" s="16"/>
      <c r="K956" s="16"/>
      <c r="L956" s="237"/>
      <c r="M956" s="242"/>
      <c r="N956" s="243"/>
      <c r="O956" s="243"/>
      <c r="P956" s="243"/>
      <c r="Q956" s="243"/>
      <c r="R956" s="243"/>
      <c r="S956" s="243"/>
      <c r="T956" s="244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38" t="s">
        <v>213</v>
      </c>
      <c r="AU956" s="238" t="s">
        <v>91</v>
      </c>
      <c r="AV956" s="16" t="s">
        <v>221</v>
      </c>
      <c r="AW956" s="16" t="s">
        <v>33</v>
      </c>
      <c r="AX956" s="16" t="s">
        <v>80</v>
      </c>
      <c r="AY956" s="238" t="s">
        <v>205</v>
      </c>
    </row>
    <row r="957" s="13" customFormat="1">
      <c r="A957" s="13"/>
      <c r="B957" s="203"/>
      <c r="C957" s="13"/>
      <c r="D957" s="204" t="s">
        <v>213</v>
      </c>
      <c r="E957" s="205" t="s">
        <v>1</v>
      </c>
      <c r="F957" s="206" t="s">
        <v>1153</v>
      </c>
      <c r="G957" s="13"/>
      <c r="H957" s="205" t="s">
        <v>1</v>
      </c>
      <c r="I957" s="207"/>
      <c r="J957" s="13"/>
      <c r="K957" s="13"/>
      <c r="L957" s="203"/>
      <c r="M957" s="208"/>
      <c r="N957" s="209"/>
      <c r="O957" s="209"/>
      <c r="P957" s="209"/>
      <c r="Q957" s="209"/>
      <c r="R957" s="209"/>
      <c r="S957" s="209"/>
      <c r="T957" s="210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05" t="s">
        <v>213</v>
      </c>
      <c r="AU957" s="205" t="s">
        <v>91</v>
      </c>
      <c r="AV957" s="13" t="s">
        <v>87</v>
      </c>
      <c r="AW957" s="13" t="s">
        <v>33</v>
      </c>
      <c r="AX957" s="13" t="s">
        <v>80</v>
      </c>
      <c r="AY957" s="205" t="s">
        <v>205</v>
      </c>
    </row>
    <row r="958" s="14" customFormat="1">
      <c r="A958" s="14"/>
      <c r="B958" s="211"/>
      <c r="C958" s="14"/>
      <c r="D958" s="204" t="s">
        <v>213</v>
      </c>
      <c r="E958" s="212" t="s">
        <v>1</v>
      </c>
      <c r="F958" s="213" t="s">
        <v>1137</v>
      </c>
      <c r="G958" s="14"/>
      <c r="H958" s="214">
        <v>246.63999999999999</v>
      </c>
      <c r="I958" s="215"/>
      <c r="J958" s="14"/>
      <c r="K958" s="14"/>
      <c r="L958" s="211"/>
      <c r="M958" s="216"/>
      <c r="N958" s="217"/>
      <c r="O958" s="217"/>
      <c r="P958" s="217"/>
      <c r="Q958" s="217"/>
      <c r="R958" s="217"/>
      <c r="S958" s="217"/>
      <c r="T958" s="218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12" t="s">
        <v>213</v>
      </c>
      <c r="AU958" s="212" t="s">
        <v>91</v>
      </c>
      <c r="AV958" s="14" t="s">
        <v>91</v>
      </c>
      <c r="AW958" s="14" t="s">
        <v>33</v>
      </c>
      <c r="AX958" s="14" t="s">
        <v>80</v>
      </c>
      <c r="AY958" s="212" t="s">
        <v>205</v>
      </c>
    </row>
    <row r="959" s="16" customFormat="1">
      <c r="A959" s="16"/>
      <c r="B959" s="237"/>
      <c r="C959" s="16"/>
      <c r="D959" s="204" t="s">
        <v>213</v>
      </c>
      <c r="E959" s="238" t="s">
        <v>1</v>
      </c>
      <c r="F959" s="239" t="s">
        <v>709</v>
      </c>
      <c r="G959" s="16"/>
      <c r="H959" s="240">
        <v>246.63999999999999</v>
      </c>
      <c r="I959" s="241"/>
      <c r="J959" s="16"/>
      <c r="K959" s="16"/>
      <c r="L959" s="237"/>
      <c r="M959" s="242"/>
      <c r="N959" s="243"/>
      <c r="O959" s="243"/>
      <c r="P959" s="243"/>
      <c r="Q959" s="243"/>
      <c r="R959" s="243"/>
      <c r="S959" s="243"/>
      <c r="T959" s="244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T959" s="238" t="s">
        <v>213</v>
      </c>
      <c r="AU959" s="238" t="s">
        <v>91</v>
      </c>
      <c r="AV959" s="16" t="s">
        <v>221</v>
      </c>
      <c r="AW959" s="16" t="s">
        <v>33</v>
      </c>
      <c r="AX959" s="16" t="s">
        <v>80</v>
      </c>
      <c r="AY959" s="238" t="s">
        <v>205</v>
      </c>
    </row>
    <row r="960" s="15" customFormat="1">
      <c r="A960" s="15"/>
      <c r="B960" s="219"/>
      <c r="C960" s="15"/>
      <c r="D960" s="204" t="s">
        <v>213</v>
      </c>
      <c r="E960" s="220" t="s">
        <v>1</v>
      </c>
      <c r="F960" s="221" t="s">
        <v>216</v>
      </c>
      <c r="G960" s="15"/>
      <c r="H960" s="222">
        <v>273.94</v>
      </c>
      <c r="I960" s="223"/>
      <c r="J960" s="15"/>
      <c r="K960" s="15"/>
      <c r="L960" s="219"/>
      <c r="M960" s="224"/>
      <c r="N960" s="225"/>
      <c r="O960" s="225"/>
      <c r="P960" s="225"/>
      <c r="Q960" s="225"/>
      <c r="R960" s="225"/>
      <c r="S960" s="225"/>
      <c r="T960" s="226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T960" s="220" t="s">
        <v>213</v>
      </c>
      <c r="AU960" s="220" t="s">
        <v>91</v>
      </c>
      <c r="AV960" s="15" t="s">
        <v>211</v>
      </c>
      <c r="AW960" s="15" t="s">
        <v>33</v>
      </c>
      <c r="AX960" s="15" t="s">
        <v>87</v>
      </c>
      <c r="AY960" s="220" t="s">
        <v>205</v>
      </c>
    </row>
    <row r="961" s="2" customFormat="1" ht="24.15" customHeight="1">
      <c r="A961" s="38"/>
      <c r="B961" s="188"/>
      <c r="C961" s="227" t="s">
        <v>1154</v>
      </c>
      <c r="D961" s="227" t="s">
        <v>276</v>
      </c>
      <c r="E961" s="228" t="s">
        <v>1155</v>
      </c>
      <c r="F961" s="229" t="s">
        <v>1156</v>
      </c>
      <c r="G961" s="230" t="s">
        <v>265</v>
      </c>
      <c r="H961" s="231">
        <v>55.692</v>
      </c>
      <c r="I961" s="232"/>
      <c r="J961" s="231">
        <f>ROUND(I961*H961,3)</f>
        <v>0</v>
      </c>
      <c r="K961" s="233"/>
      <c r="L961" s="234"/>
      <c r="M961" s="235" t="s">
        <v>1</v>
      </c>
      <c r="N961" s="236" t="s">
        <v>46</v>
      </c>
      <c r="O961" s="82"/>
      <c r="P961" s="198">
        <f>O961*H961</f>
        <v>0</v>
      </c>
      <c r="Q961" s="198">
        <v>0.0033</v>
      </c>
      <c r="R961" s="198">
        <f>Q961*H961</f>
        <v>0.18378359999999999</v>
      </c>
      <c r="S961" s="198">
        <v>0</v>
      </c>
      <c r="T961" s="199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00" t="s">
        <v>401</v>
      </c>
      <c r="AT961" s="200" t="s">
        <v>276</v>
      </c>
      <c r="AU961" s="200" t="s">
        <v>91</v>
      </c>
      <c r="AY961" s="19" t="s">
        <v>205</v>
      </c>
      <c r="BE961" s="201">
        <f>IF(N961="základná",J961,0)</f>
        <v>0</v>
      </c>
      <c r="BF961" s="201">
        <f>IF(N961="znížená",J961,0)</f>
        <v>0</v>
      </c>
      <c r="BG961" s="201">
        <f>IF(N961="zákl. prenesená",J961,0)</f>
        <v>0</v>
      </c>
      <c r="BH961" s="201">
        <f>IF(N961="zníž. prenesená",J961,0)</f>
        <v>0</v>
      </c>
      <c r="BI961" s="201">
        <f>IF(N961="nulová",J961,0)</f>
        <v>0</v>
      </c>
      <c r="BJ961" s="19" t="s">
        <v>91</v>
      </c>
      <c r="BK961" s="202">
        <f>ROUND(I961*H961,3)</f>
        <v>0</v>
      </c>
      <c r="BL961" s="19" t="s">
        <v>299</v>
      </c>
      <c r="BM961" s="200" t="s">
        <v>1157</v>
      </c>
    </row>
    <row r="962" s="14" customFormat="1">
      <c r="A962" s="14"/>
      <c r="B962" s="211"/>
      <c r="C962" s="14"/>
      <c r="D962" s="204" t="s">
        <v>213</v>
      </c>
      <c r="E962" s="14"/>
      <c r="F962" s="213" t="s">
        <v>1158</v>
      </c>
      <c r="G962" s="14"/>
      <c r="H962" s="214">
        <v>55.692</v>
      </c>
      <c r="I962" s="215"/>
      <c r="J962" s="14"/>
      <c r="K962" s="14"/>
      <c r="L962" s="211"/>
      <c r="M962" s="216"/>
      <c r="N962" s="217"/>
      <c r="O962" s="217"/>
      <c r="P962" s="217"/>
      <c r="Q962" s="217"/>
      <c r="R962" s="217"/>
      <c r="S962" s="217"/>
      <c r="T962" s="218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12" t="s">
        <v>213</v>
      </c>
      <c r="AU962" s="212" t="s">
        <v>91</v>
      </c>
      <c r="AV962" s="14" t="s">
        <v>91</v>
      </c>
      <c r="AW962" s="14" t="s">
        <v>3</v>
      </c>
      <c r="AX962" s="14" t="s">
        <v>87</v>
      </c>
      <c r="AY962" s="212" t="s">
        <v>205</v>
      </c>
    </row>
    <row r="963" s="2" customFormat="1" ht="24.15" customHeight="1">
      <c r="A963" s="38"/>
      <c r="B963" s="188"/>
      <c r="C963" s="227" t="s">
        <v>1159</v>
      </c>
      <c r="D963" s="227" t="s">
        <v>276</v>
      </c>
      <c r="E963" s="228" t="s">
        <v>1160</v>
      </c>
      <c r="F963" s="229" t="s">
        <v>1161</v>
      </c>
      <c r="G963" s="230" t="s">
        <v>265</v>
      </c>
      <c r="H963" s="231">
        <v>251.57300000000001</v>
      </c>
      <c r="I963" s="232"/>
      <c r="J963" s="231">
        <f>ROUND(I963*H963,3)</f>
        <v>0</v>
      </c>
      <c r="K963" s="233"/>
      <c r="L963" s="234"/>
      <c r="M963" s="235" t="s">
        <v>1</v>
      </c>
      <c r="N963" s="236" t="s">
        <v>46</v>
      </c>
      <c r="O963" s="82"/>
      <c r="P963" s="198">
        <f>O963*H963</f>
        <v>0</v>
      </c>
      <c r="Q963" s="198">
        <v>0.0040600000000000002</v>
      </c>
      <c r="R963" s="198">
        <f>Q963*H963</f>
        <v>1.02138638</v>
      </c>
      <c r="S963" s="198">
        <v>0</v>
      </c>
      <c r="T963" s="199">
        <f>S963*H963</f>
        <v>0</v>
      </c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R963" s="200" t="s">
        <v>401</v>
      </c>
      <c r="AT963" s="200" t="s">
        <v>276</v>
      </c>
      <c r="AU963" s="200" t="s">
        <v>91</v>
      </c>
      <c r="AY963" s="19" t="s">
        <v>205</v>
      </c>
      <c r="BE963" s="201">
        <f>IF(N963="základná",J963,0)</f>
        <v>0</v>
      </c>
      <c r="BF963" s="201">
        <f>IF(N963="znížená",J963,0)</f>
        <v>0</v>
      </c>
      <c r="BG963" s="201">
        <f>IF(N963="zákl. prenesená",J963,0)</f>
        <v>0</v>
      </c>
      <c r="BH963" s="201">
        <f>IF(N963="zníž. prenesená",J963,0)</f>
        <v>0</v>
      </c>
      <c r="BI963" s="201">
        <f>IF(N963="nulová",J963,0)</f>
        <v>0</v>
      </c>
      <c r="BJ963" s="19" t="s">
        <v>91</v>
      </c>
      <c r="BK963" s="202">
        <f>ROUND(I963*H963,3)</f>
        <v>0</v>
      </c>
      <c r="BL963" s="19" t="s">
        <v>299</v>
      </c>
      <c r="BM963" s="200" t="s">
        <v>1162</v>
      </c>
    </row>
    <row r="964" s="14" customFormat="1">
      <c r="A964" s="14"/>
      <c r="B964" s="211"/>
      <c r="C964" s="14"/>
      <c r="D964" s="204" t="s">
        <v>213</v>
      </c>
      <c r="E964" s="14"/>
      <c r="F964" s="213" t="s">
        <v>1163</v>
      </c>
      <c r="G964" s="14"/>
      <c r="H964" s="214">
        <v>251.57300000000001</v>
      </c>
      <c r="I964" s="215"/>
      <c r="J964" s="14"/>
      <c r="K964" s="14"/>
      <c r="L964" s="211"/>
      <c r="M964" s="216"/>
      <c r="N964" s="217"/>
      <c r="O964" s="217"/>
      <c r="P964" s="217"/>
      <c r="Q964" s="217"/>
      <c r="R964" s="217"/>
      <c r="S964" s="217"/>
      <c r="T964" s="218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12" t="s">
        <v>213</v>
      </c>
      <c r="AU964" s="212" t="s">
        <v>91</v>
      </c>
      <c r="AV964" s="14" t="s">
        <v>91</v>
      </c>
      <c r="AW964" s="14" t="s">
        <v>3</v>
      </c>
      <c r="AX964" s="14" t="s">
        <v>87</v>
      </c>
      <c r="AY964" s="212" t="s">
        <v>205</v>
      </c>
    </row>
    <row r="965" s="2" customFormat="1" ht="24.15" customHeight="1">
      <c r="A965" s="38"/>
      <c r="B965" s="188"/>
      <c r="C965" s="227" t="s">
        <v>1164</v>
      </c>
      <c r="D965" s="227" t="s">
        <v>276</v>
      </c>
      <c r="E965" s="228" t="s">
        <v>1165</v>
      </c>
      <c r="F965" s="229" t="s">
        <v>1166</v>
      </c>
      <c r="G965" s="230" t="s">
        <v>265</v>
      </c>
      <c r="H965" s="231">
        <v>251.57300000000001</v>
      </c>
      <c r="I965" s="232"/>
      <c r="J965" s="231">
        <f>ROUND(I965*H965,3)</f>
        <v>0</v>
      </c>
      <c r="K965" s="233"/>
      <c r="L965" s="234"/>
      <c r="M965" s="235" t="s">
        <v>1</v>
      </c>
      <c r="N965" s="236" t="s">
        <v>46</v>
      </c>
      <c r="O965" s="82"/>
      <c r="P965" s="198">
        <f>O965*H965</f>
        <v>0</v>
      </c>
      <c r="Q965" s="198">
        <v>0.00464</v>
      </c>
      <c r="R965" s="198">
        <f>Q965*H965</f>
        <v>1.16729872</v>
      </c>
      <c r="S965" s="198">
        <v>0</v>
      </c>
      <c r="T965" s="199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00" t="s">
        <v>401</v>
      </c>
      <c r="AT965" s="200" t="s">
        <v>276</v>
      </c>
      <c r="AU965" s="200" t="s">
        <v>91</v>
      </c>
      <c r="AY965" s="19" t="s">
        <v>205</v>
      </c>
      <c r="BE965" s="201">
        <f>IF(N965="základná",J965,0)</f>
        <v>0</v>
      </c>
      <c r="BF965" s="201">
        <f>IF(N965="znížená",J965,0)</f>
        <v>0</v>
      </c>
      <c r="BG965" s="201">
        <f>IF(N965="zákl. prenesená",J965,0)</f>
        <v>0</v>
      </c>
      <c r="BH965" s="201">
        <f>IF(N965="zníž. prenesená",J965,0)</f>
        <v>0</v>
      </c>
      <c r="BI965" s="201">
        <f>IF(N965="nulová",J965,0)</f>
        <v>0</v>
      </c>
      <c r="BJ965" s="19" t="s">
        <v>91</v>
      </c>
      <c r="BK965" s="202">
        <f>ROUND(I965*H965,3)</f>
        <v>0</v>
      </c>
      <c r="BL965" s="19" t="s">
        <v>299</v>
      </c>
      <c r="BM965" s="200" t="s">
        <v>1167</v>
      </c>
    </row>
    <row r="966" s="14" customFormat="1">
      <c r="A966" s="14"/>
      <c r="B966" s="211"/>
      <c r="C966" s="14"/>
      <c r="D966" s="204" t="s">
        <v>213</v>
      </c>
      <c r="E966" s="14"/>
      <c r="F966" s="213" t="s">
        <v>1163</v>
      </c>
      <c r="G966" s="14"/>
      <c r="H966" s="214">
        <v>251.57300000000001</v>
      </c>
      <c r="I966" s="215"/>
      <c r="J966" s="14"/>
      <c r="K966" s="14"/>
      <c r="L966" s="211"/>
      <c r="M966" s="216"/>
      <c r="N966" s="217"/>
      <c r="O966" s="217"/>
      <c r="P966" s="217"/>
      <c r="Q966" s="217"/>
      <c r="R966" s="217"/>
      <c r="S966" s="217"/>
      <c r="T966" s="218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12" t="s">
        <v>213</v>
      </c>
      <c r="AU966" s="212" t="s">
        <v>91</v>
      </c>
      <c r="AV966" s="14" t="s">
        <v>91</v>
      </c>
      <c r="AW966" s="14" t="s">
        <v>3</v>
      </c>
      <c r="AX966" s="14" t="s">
        <v>87</v>
      </c>
      <c r="AY966" s="212" t="s">
        <v>205</v>
      </c>
    </row>
    <row r="967" s="2" customFormat="1" ht="21.75" customHeight="1">
      <c r="A967" s="38"/>
      <c r="B967" s="188"/>
      <c r="C967" s="189" t="s">
        <v>1168</v>
      </c>
      <c r="D967" s="189" t="s">
        <v>207</v>
      </c>
      <c r="E967" s="190" t="s">
        <v>1169</v>
      </c>
      <c r="F967" s="191" t="s">
        <v>1170</v>
      </c>
      <c r="G967" s="192" t="s">
        <v>265</v>
      </c>
      <c r="H967" s="193">
        <v>108.214</v>
      </c>
      <c r="I967" s="194"/>
      <c r="J967" s="193">
        <f>ROUND(I967*H967,3)</f>
        <v>0</v>
      </c>
      <c r="K967" s="195"/>
      <c r="L967" s="39"/>
      <c r="M967" s="196" t="s">
        <v>1</v>
      </c>
      <c r="N967" s="197" t="s">
        <v>46</v>
      </c>
      <c r="O967" s="82"/>
      <c r="P967" s="198">
        <f>O967*H967</f>
        <v>0</v>
      </c>
      <c r="Q967" s="198">
        <v>0.0040000000000000001</v>
      </c>
      <c r="R967" s="198">
        <f>Q967*H967</f>
        <v>0.43285600000000002</v>
      </c>
      <c r="S967" s="198">
        <v>0</v>
      </c>
      <c r="T967" s="199">
        <f>S967*H967</f>
        <v>0</v>
      </c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R967" s="200" t="s">
        <v>299</v>
      </c>
      <c r="AT967" s="200" t="s">
        <v>207</v>
      </c>
      <c r="AU967" s="200" t="s">
        <v>91</v>
      </c>
      <c r="AY967" s="19" t="s">
        <v>205</v>
      </c>
      <c r="BE967" s="201">
        <f>IF(N967="základná",J967,0)</f>
        <v>0</v>
      </c>
      <c r="BF967" s="201">
        <f>IF(N967="znížená",J967,0)</f>
        <v>0</v>
      </c>
      <c r="BG967" s="201">
        <f>IF(N967="zákl. prenesená",J967,0)</f>
        <v>0</v>
      </c>
      <c r="BH967" s="201">
        <f>IF(N967="zníž. prenesená",J967,0)</f>
        <v>0</v>
      </c>
      <c r="BI967" s="201">
        <f>IF(N967="nulová",J967,0)</f>
        <v>0</v>
      </c>
      <c r="BJ967" s="19" t="s">
        <v>91</v>
      </c>
      <c r="BK967" s="202">
        <f>ROUND(I967*H967,3)</f>
        <v>0</v>
      </c>
      <c r="BL967" s="19" t="s">
        <v>299</v>
      </c>
      <c r="BM967" s="200" t="s">
        <v>1171</v>
      </c>
    </row>
    <row r="968" s="13" customFormat="1">
      <c r="A968" s="13"/>
      <c r="B968" s="203"/>
      <c r="C968" s="13"/>
      <c r="D968" s="204" t="s">
        <v>213</v>
      </c>
      <c r="E968" s="205" t="s">
        <v>1</v>
      </c>
      <c r="F968" s="206" t="s">
        <v>1172</v>
      </c>
      <c r="G968" s="13"/>
      <c r="H968" s="205" t="s">
        <v>1</v>
      </c>
      <c r="I968" s="207"/>
      <c r="J968" s="13"/>
      <c r="K968" s="13"/>
      <c r="L968" s="203"/>
      <c r="M968" s="208"/>
      <c r="N968" s="209"/>
      <c r="O968" s="209"/>
      <c r="P968" s="209"/>
      <c r="Q968" s="209"/>
      <c r="R968" s="209"/>
      <c r="S968" s="209"/>
      <c r="T968" s="210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05" t="s">
        <v>213</v>
      </c>
      <c r="AU968" s="205" t="s">
        <v>91</v>
      </c>
      <c r="AV968" s="13" t="s">
        <v>87</v>
      </c>
      <c r="AW968" s="13" t="s">
        <v>33</v>
      </c>
      <c r="AX968" s="13" t="s">
        <v>80</v>
      </c>
      <c r="AY968" s="205" t="s">
        <v>205</v>
      </c>
    </row>
    <row r="969" s="14" customFormat="1">
      <c r="A969" s="14"/>
      <c r="B969" s="211"/>
      <c r="C969" s="14"/>
      <c r="D969" s="204" t="s">
        <v>213</v>
      </c>
      <c r="E969" s="212" t="s">
        <v>1</v>
      </c>
      <c r="F969" s="213" t="s">
        <v>1173</v>
      </c>
      <c r="G969" s="14"/>
      <c r="H969" s="214">
        <v>4.6870000000000003</v>
      </c>
      <c r="I969" s="215"/>
      <c r="J969" s="14"/>
      <c r="K969" s="14"/>
      <c r="L969" s="211"/>
      <c r="M969" s="216"/>
      <c r="N969" s="217"/>
      <c r="O969" s="217"/>
      <c r="P969" s="217"/>
      <c r="Q969" s="217"/>
      <c r="R969" s="217"/>
      <c r="S969" s="217"/>
      <c r="T969" s="218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12" t="s">
        <v>213</v>
      </c>
      <c r="AU969" s="212" t="s">
        <v>91</v>
      </c>
      <c r="AV969" s="14" t="s">
        <v>91</v>
      </c>
      <c r="AW969" s="14" t="s">
        <v>33</v>
      </c>
      <c r="AX969" s="14" t="s">
        <v>80</v>
      </c>
      <c r="AY969" s="212" t="s">
        <v>205</v>
      </c>
    </row>
    <row r="970" s="14" customFormat="1">
      <c r="A970" s="14"/>
      <c r="B970" s="211"/>
      <c r="C970" s="14"/>
      <c r="D970" s="204" t="s">
        <v>213</v>
      </c>
      <c r="E970" s="212" t="s">
        <v>1</v>
      </c>
      <c r="F970" s="213" t="s">
        <v>1174</v>
      </c>
      <c r="G970" s="14"/>
      <c r="H970" s="214">
        <v>4.6870000000000003</v>
      </c>
      <c r="I970" s="215"/>
      <c r="J970" s="14"/>
      <c r="K970" s="14"/>
      <c r="L970" s="211"/>
      <c r="M970" s="216"/>
      <c r="N970" s="217"/>
      <c r="O970" s="217"/>
      <c r="P970" s="217"/>
      <c r="Q970" s="217"/>
      <c r="R970" s="217"/>
      <c r="S970" s="217"/>
      <c r="T970" s="218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12" t="s">
        <v>213</v>
      </c>
      <c r="AU970" s="212" t="s">
        <v>91</v>
      </c>
      <c r="AV970" s="14" t="s">
        <v>91</v>
      </c>
      <c r="AW970" s="14" t="s">
        <v>33</v>
      </c>
      <c r="AX970" s="14" t="s">
        <v>80</v>
      </c>
      <c r="AY970" s="212" t="s">
        <v>205</v>
      </c>
    </row>
    <row r="971" s="16" customFormat="1">
      <c r="A971" s="16"/>
      <c r="B971" s="237"/>
      <c r="C971" s="16"/>
      <c r="D971" s="204" t="s">
        <v>213</v>
      </c>
      <c r="E971" s="238" t="s">
        <v>1</v>
      </c>
      <c r="F971" s="239" t="s">
        <v>709</v>
      </c>
      <c r="G971" s="16"/>
      <c r="H971" s="240">
        <v>9.3740000000000006</v>
      </c>
      <c r="I971" s="241"/>
      <c r="J971" s="16"/>
      <c r="K971" s="16"/>
      <c r="L971" s="237"/>
      <c r="M971" s="242"/>
      <c r="N971" s="243"/>
      <c r="O971" s="243"/>
      <c r="P971" s="243"/>
      <c r="Q971" s="243"/>
      <c r="R971" s="243"/>
      <c r="S971" s="243"/>
      <c r="T971" s="244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T971" s="238" t="s">
        <v>213</v>
      </c>
      <c r="AU971" s="238" t="s">
        <v>91</v>
      </c>
      <c r="AV971" s="16" t="s">
        <v>221</v>
      </c>
      <c r="AW971" s="16" t="s">
        <v>33</v>
      </c>
      <c r="AX971" s="16" t="s">
        <v>80</v>
      </c>
      <c r="AY971" s="238" t="s">
        <v>205</v>
      </c>
    </row>
    <row r="972" s="13" customFormat="1">
      <c r="A972" s="13"/>
      <c r="B972" s="203"/>
      <c r="C972" s="13"/>
      <c r="D972" s="204" t="s">
        <v>213</v>
      </c>
      <c r="E972" s="205" t="s">
        <v>1</v>
      </c>
      <c r="F972" s="206" t="s">
        <v>1175</v>
      </c>
      <c r="G972" s="13"/>
      <c r="H972" s="205" t="s">
        <v>1</v>
      </c>
      <c r="I972" s="207"/>
      <c r="J972" s="13"/>
      <c r="K972" s="13"/>
      <c r="L972" s="203"/>
      <c r="M972" s="208"/>
      <c r="N972" s="209"/>
      <c r="O972" s="209"/>
      <c r="P972" s="209"/>
      <c r="Q972" s="209"/>
      <c r="R972" s="209"/>
      <c r="S972" s="209"/>
      <c r="T972" s="210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5" t="s">
        <v>213</v>
      </c>
      <c r="AU972" s="205" t="s">
        <v>91</v>
      </c>
      <c r="AV972" s="13" t="s">
        <v>87</v>
      </c>
      <c r="AW972" s="13" t="s">
        <v>33</v>
      </c>
      <c r="AX972" s="13" t="s">
        <v>80</v>
      </c>
      <c r="AY972" s="205" t="s">
        <v>205</v>
      </c>
    </row>
    <row r="973" s="14" customFormat="1">
      <c r="A973" s="14"/>
      <c r="B973" s="211"/>
      <c r="C973" s="14"/>
      <c r="D973" s="204" t="s">
        <v>213</v>
      </c>
      <c r="E973" s="212" t="s">
        <v>1</v>
      </c>
      <c r="F973" s="213" t="s">
        <v>1176</v>
      </c>
      <c r="G973" s="14"/>
      <c r="H973" s="214">
        <v>63.799999999999997</v>
      </c>
      <c r="I973" s="215"/>
      <c r="J973" s="14"/>
      <c r="K973" s="14"/>
      <c r="L973" s="211"/>
      <c r="M973" s="216"/>
      <c r="N973" s="217"/>
      <c r="O973" s="217"/>
      <c r="P973" s="217"/>
      <c r="Q973" s="217"/>
      <c r="R973" s="217"/>
      <c r="S973" s="217"/>
      <c r="T973" s="218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12" t="s">
        <v>213</v>
      </c>
      <c r="AU973" s="212" t="s">
        <v>91</v>
      </c>
      <c r="AV973" s="14" t="s">
        <v>91</v>
      </c>
      <c r="AW973" s="14" t="s">
        <v>33</v>
      </c>
      <c r="AX973" s="14" t="s">
        <v>80</v>
      </c>
      <c r="AY973" s="212" t="s">
        <v>205</v>
      </c>
    </row>
    <row r="974" s="16" customFormat="1">
      <c r="A974" s="16"/>
      <c r="B974" s="237"/>
      <c r="C974" s="16"/>
      <c r="D974" s="204" t="s">
        <v>213</v>
      </c>
      <c r="E974" s="238" t="s">
        <v>1</v>
      </c>
      <c r="F974" s="239" t="s">
        <v>709</v>
      </c>
      <c r="G974" s="16"/>
      <c r="H974" s="240">
        <v>63.799999999999997</v>
      </c>
      <c r="I974" s="241"/>
      <c r="J974" s="16"/>
      <c r="K974" s="16"/>
      <c r="L974" s="237"/>
      <c r="M974" s="242"/>
      <c r="N974" s="243"/>
      <c r="O974" s="243"/>
      <c r="P974" s="243"/>
      <c r="Q974" s="243"/>
      <c r="R974" s="243"/>
      <c r="S974" s="243"/>
      <c r="T974" s="244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T974" s="238" t="s">
        <v>213</v>
      </c>
      <c r="AU974" s="238" t="s">
        <v>91</v>
      </c>
      <c r="AV974" s="16" t="s">
        <v>221</v>
      </c>
      <c r="AW974" s="16" t="s">
        <v>33</v>
      </c>
      <c r="AX974" s="16" t="s">
        <v>80</v>
      </c>
      <c r="AY974" s="238" t="s">
        <v>205</v>
      </c>
    </row>
    <row r="975" s="13" customFormat="1">
      <c r="A975" s="13"/>
      <c r="B975" s="203"/>
      <c r="C975" s="13"/>
      <c r="D975" s="204" t="s">
        <v>213</v>
      </c>
      <c r="E975" s="205" t="s">
        <v>1</v>
      </c>
      <c r="F975" s="206" t="s">
        <v>1152</v>
      </c>
      <c r="G975" s="13"/>
      <c r="H975" s="205" t="s">
        <v>1</v>
      </c>
      <c r="I975" s="207"/>
      <c r="J975" s="13"/>
      <c r="K975" s="13"/>
      <c r="L975" s="203"/>
      <c r="M975" s="208"/>
      <c r="N975" s="209"/>
      <c r="O975" s="209"/>
      <c r="P975" s="209"/>
      <c r="Q975" s="209"/>
      <c r="R975" s="209"/>
      <c r="S975" s="209"/>
      <c r="T975" s="210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05" t="s">
        <v>213</v>
      </c>
      <c r="AU975" s="205" t="s">
        <v>91</v>
      </c>
      <c r="AV975" s="13" t="s">
        <v>87</v>
      </c>
      <c r="AW975" s="13" t="s">
        <v>33</v>
      </c>
      <c r="AX975" s="13" t="s">
        <v>80</v>
      </c>
      <c r="AY975" s="205" t="s">
        <v>205</v>
      </c>
    </row>
    <row r="976" s="14" customFormat="1">
      <c r="A976" s="14"/>
      <c r="B976" s="211"/>
      <c r="C976" s="14"/>
      <c r="D976" s="204" t="s">
        <v>213</v>
      </c>
      <c r="E976" s="212" t="s">
        <v>1</v>
      </c>
      <c r="F976" s="213" t="s">
        <v>1177</v>
      </c>
      <c r="G976" s="14"/>
      <c r="H976" s="214">
        <v>35.039999999999999</v>
      </c>
      <c r="I976" s="215"/>
      <c r="J976" s="14"/>
      <c r="K976" s="14"/>
      <c r="L976" s="211"/>
      <c r="M976" s="216"/>
      <c r="N976" s="217"/>
      <c r="O976" s="217"/>
      <c r="P976" s="217"/>
      <c r="Q976" s="217"/>
      <c r="R976" s="217"/>
      <c r="S976" s="217"/>
      <c r="T976" s="218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12" t="s">
        <v>213</v>
      </c>
      <c r="AU976" s="212" t="s">
        <v>91</v>
      </c>
      <c r="AV976" s="14" t="s">
        <v>91</v>
      </c>
      <c r="AW976" s="14" t="s">
        <v>33</v>
      </c>
      <c r="AX976" s="14" t="s">
        <v>80</v>
      </c>
      <c r="AY976" s="212" t="s">
        <v>205</v>
      </c>
    </row>
    <row r="977" s="16" customFormat="1">
      <c r="A977" s="16"/>
      <c r="B977" s="237"/>
      <c r="C977" s="16"/>
      <c r="D977" s="204" t="s">
        <v>213</v>
      </c>
      <c r="E977" s="238" t="s">
        <v>1</v>
      </c>
      <c r="F977" s="239" t="s">
        <v>709</v>
      </c>
      <c r="G977" s="16"/>
      <c r="H977" s="240">
        <v>35.039999999999999</v>
      </c>
      <c r="I977" s="241"/>
      <c r="J977" s="16"/>
      <c r="K977" s="16"/>
      <c r="L977" s="237"/>
      <c r="M977" s="242"/>
      <c r="N977" s="243"/>
      <c r="O977" s="243"/>
      <c r="P977" s="243"/>
      <c r="Q977" s="243"/>
      <c r="R977" s="243"/>
      <c r="S977" s="243"/>
      <c r="T977" s="244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T977" s="238" t="s">
        <v>213</v>
      </c>
      <c r="AU977" s="238" t="s">
        <v>91</v>
      </c>
      <c r="AV977" s="16" t="s">
        <v>221</v>
      </c>
      <c r="AW977" s="16" t="s">
        <v>33</v>
      </c>
      <c r="AX977" s="16" t="s">
        <v>80</v>
      </c>
      <c r="AY977" s="238" t="s">
        <v>205</v>
      </c>
    </row>
    <row r="978" s="15" customFormat="1">
      <c r="A978" s="15"/>
      <c r="B978" s="219"/>
      <c r="C978" s="15"/>
      <c r="D978" s="204" t="s">
        <v>213</v>
      </c>
      <c r="E978" s="220" t="s">
        <v>1</v>
      </c>
      <c r="F978" s="221" t="s">
        <v>216</v>
      </c>
      <c r="G978" s="15"/>
      <c r="H978" s="222">
        <v>108.214</v>
      </c>
      <c r="I978" s="223"/>
      <c r="J978" s="15"/>
      <c r="K978" s="15"/>
      <c r="L978" s="219"/>
      <c r="M978" s="224"/>
      <c r="N978" s="225"/>
      <c r="O978" s="225"/>
      <c r="P978" s="225"/>
      <c r="Q978" s="225"/>
      <c r="R978" s="225"/>
      <c r="S978" s="225"/>
      <c r="T978" s="226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20" t="s">
        <v>213</v>
      </c>
      <c r="AU978" s="220" t="s">
        <v>91</v>
      </c>
      <c r="AV978" s="15" t="s">
        <v>211</v>
      </c>
      <c r="AW978" s="15" t="s">
        <v>33</v>
      </c>
      <c r="AX978" s="15" t="s">
        <v>87</v>
      </c>
      <c r="AY978" s="220" t="s">
        <v>205</v>
      </c>
    </row>
    <row r="979" s="2" customFormat="1" ht="24.15" customHeight="1">
      <c r="A979" s="38"/>
      <c r="B979" s="188"/>
      <c r="C979" s="227" t="s">
        <v>1178</v>
      </c>
      <c r="D979" s="227" t="s">
        <v>276</v>
      </c>
      <c r="E979" s="228" t="s">
        <v>1179</v>
      </c>
      <c r="F979" s="229" t="s">
        <v>1180</v>
      </c>
      <c r="G979" s="230" t="s">
        <v>265</v>
      </c>
      <c r="H979" s="231">
        <v>9.5609999999999999</v>
      </c>
      <c r="I979" s="232"/>
      <c r="J979" s="231">
        <f>ROUND(I979*H979,3)</f>
        <v>0</v>
      </c>
      <c r="K979" s="233"/>
      <c r="L979" s="234"/>
      <c r="M979" s="235" t="s">
        <v>1</v>
      </c>
      <c r="N979" s="236" t="s">
        <v>46</v>
      </c>
      <c r="O979" s="82"/>
      <c r="P979" s="198">
        <f>O979*H979</f>
        <v>0</v>
      </c>
      <c r="Q979" s="198">
        <v>0.00165</v>
      </c>
      <c r="R979" s="198">
        <f>Q979*H979</f>
        <v>0.015775649999999999</v>
      </c>
      <c r="S979" s="198">
        <v>0</v>
      </c>
      <c r="T979" s="199">
        <f>S979*H979</f>
        <v>0</v>
      </c>
      <c r="U979" s="38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R979" s="200" t="s">
        <v>401</v>
      </c>
      <c r="AT979" s="200" t="s">
        <v>276</v>
      </c>
      <c r="AU979" s="200" t="s">
        <v>91</v>
      </c>
      <c r="AY979" s="19" t="s">
        <v>205</v>
      </c>
      <c r="BE979" s="201">
        <f>IF(N979="základná",J979,0)</f>
        <v>0</v>
      </c>
      <c r="BF979" s="201">
        <f>IF(N979="znížená",J979,0)</f>
        <v>0</v>
      </c>
      <c r="BG979" s="201">
        <f>IF(N979="zákl. prenesená",J979,0)</f>
        <v>0</v>
      </c>
      <c r="BH979" s="201">
        <f>IF(N979="zníž. prenesená",J979,0)</f>
        <v>0</v>
      </c>
      <c r="BI979" s="201">
        <f>IF(N979="nulová",J979,0)</f>
        <v>0</v>
      </c>
      <c r="BJ979" s="19" t="s">
        <v>91</v>
      </c>
      <c r="BK979" s="202">
        <f>ROUND(I979*H979,3)</f>
        <v>0</v>
      </c>
      <c r="BL979" s="19" t="s">
        <v>299</v>
      </c>
      <c r="BM979" s="200" t="s">
        <v>1181</v>
      </c>
    </row>
    <row r="980" s="14" customFormat="1">
      <c r="A980" s="14"/>
      <c r="B980" s="211"/>
      <c r="C980" s="14"/>
      <c r="D980" s="204" t="s">
        <v>213</v>
      </c>
      <c r="E980" s="14"/>
      <c r="F980" s="213" t="s">
        <v>1182</v>
      </c>
      <c r="G980" s="14"/>
      <c r="H980" s="214">
        <v>9.5609999999999999</v>
      </c>
      <c r="I980" s="215"/>
      <c r="J980" s="14"/>
      <c r="K980" s="14"/>
      <c r="L980" s="211"/>
      <c r="M980" s="216"/>
      <c r="N980" s="217"/>
      <c r="O980" s="217"/>
      <c r="P980" s="217"/>
      <c r="Q980" s="217"/>
      <c r="R980" s="217"/>
      <c r="S980" s="217"/>
      <c r="T980" s="218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12" t="s">
        <v>213</v>
      </c>
      <c r="AU980" s="212" t="s">
        <v>91</v>
      </c>
      <c r="AV980" s="14" t="s">
        <v>91</v>
      </c>
      <c r="AW980" s="14" t="s">
        <v>3</v>
      </c>
      <c r="AX980" s="14" t="s">
        <v>87</v>
      </c>
      <c r="AY980" s="212" t="s">
        <v>205</v>
      </c>
    </row>
    <row r="981" s="2" customFormat="1" ht="24.15" customHeight="1">
      <c r="A981" s="38"/>
      <c r="B981" s="188"/>
      <c r="C981" s="227" t="s">
        <v>1183</v>
      </c>
      <c r="D981" s="227" t="s">
        <v>276</v>
      </c>
      <c r="E981" s="228" t="s">
        <v>1155</v>
      </c>
      <c r="F981" s="229" t="s">
        <v>1156</v>
      </c>
      <c r="G981" s="230" t="s">
        <v>265</v>
      </c>
      <c r="H981" s="231">
        <v>65.075999999999993</v>
      </c>
      <c r="I981" s="232"/>
      <c r="J981" s="231">
        <f>ROUND(I981*H981,3)</f>
        <v>0</v>
      </c>
      <c r="K981" s="233"/>
      <c r="L981" s="234"/>
      <c r="M981" s="235" t="s">
        <v>1</v>
      </c>
      <c r="N981" s="236" t="s">
        <v>46</v>
      </c>
      <c r="O981" s="82"/>
      <c r="P981" s="198">
        <f>O981*H981</f>
        <v>0</v>
      </c>
      <c r="Q981" s="198">
        <v>0.0033</v>
      </c>
      <c r="R981" s="198">
        <f>Q981*H981</f>
        <v>0.21475079999999996</v>
      </c>
      <c r="S981" s="198">
        <v>0</v>
      </c>
      <c r="T981" s="199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200" t="s">
        <v>401</v>
      </c>
      <c r="AT981" s="200" t="s">
        <v>276</v>
      </c>
      <c r="AU981" s="200" t="s">
        <v>91</v>
      </c>
      <c r="AY981" s="19" t="s">
        <v>205</v>
      </c>
      <c r="BE981" s="201">
        <f>IF(N981="základná",J981,0)</f>
        <v>0</v>
      </c>
      <c r="BF981" s="201">
        <f>IF(N981="znížená",J981,0)</f>
        <v>0</v>
      </c>
      <c r="BG981" s="201">
        <f>IF(N981="zákl. prenesená",J981,0)</f>
        <v>0</v>
      </c>
      <c r="BH981" s="201">
        <f>IF(N981="zníž. prenesená",J981,0)</f>
        <v>0</v>
      </c>
      <c r="BI981" s="201">
        <f>IF(N981="nulová",J981,0)</f>
        <v>0</v>
      </c>
      <c r="BJ981" s="19" t="s">
        <v>91</v>
      </c>
      <c r="BK981" s="202">
        <f>ROUND(I981*H981,3)</f>
        <v>0</v>
      </c>
      <c r="BL981" s="19" t="s">
        <v>299</v>
      </c>
      <c r="BM981" s="200" t="s">
        <v>1184</v>
      </c>
    </row>
    <row r="982" s="14" customFormat="1">
      <c r="A982" s="14"/>
      <c r="B982" s="211"/>
      <c r="C982" s="14"/>
      <c r="D982" s="204" t="s">
        <v>213</v>
      </c>
      <c r="E982" s="14"/>
      <c r="F982" s="213" t="s">
        <v>1185</v>
      </c>
      <c r="G982" s="14"/>
      <c r="H982" s="214">
        <v>65.075999999999993</v>
      </c>
      <c r="I982" s="215"/>
      <c r="J982" s="14"/>
      <c r="K982" s="14"/>
      <c r="L982" s="211"/>
      <c r="M982" s="216"/>
      <c r="N982" s="217"/>
      <c r="O982" s="217"/>
      <c r="P982" s="217"/>
      <c r="Q982" s="217"/>
      <c r="R982" s="217"/>
      <c r="S982" s="217"/>
      <c r="T982" s="218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12" t="s">
        <v>213</v>
      </c>
      <c r="AU982" s="212" t="s">
        <v>91</v>
      </c>
      <c r="AV982" s="14" t="s">
        <v>91</v>
      </c>
      <c r="AW982" s="14" t="s">
        <v>3</v>
      </c>
      <c r="AX982" s="14" t="s">
        <v>87</v>
      </c>
      <c r="AY982" s="212" t="s">
        <v>205</v>
      </c>
    </row>
    <row r="983" s="2" customFormat="1" ht="24.15" customHeight="1">
      <c r="A983" s="38"/>
      <c r="B983" s="188"/>
      <c r="C983" s="227" t="s">
        <v>1186</v>
      </c>
      <c r="D983" s="227" t="s">
        <v>276</v>
      </c>
      <c r="E983" s="228" t="s">
        <v>1187</v>
      </c>
      <c r="F983" s="229" t="s">
        <v>1188</v>
      </c>
      <c r="G983" s="230" t="s">
        <v>265</v>
      </c>
      <c r="H983" s="231">
        <v>35.741</v>
      </c>
      <c r="I983" s="232"/>
      <c r="J983" s="231">
        <f>ROUND(I983*H983,3)</f>
        <v>0</v>
      </c>
      <c r="K983" s="233"/>
      <c r="L983" s="234"/>
      <c r="M983" s="235" t="s">
        <v>1</v>
      </c>
      <c r="N983" s="236" t="s">
        <v>46</v>
      </c>
      <c r="O983" s="82"/>
      <c r="P983" s="198">
        <f>O983*H983</f>
        <v>0</v>
      </c>
      <c r="Q983" s="198">
        <v>0.0066</v>
      </c>
      <c r="R983" s="198">
        <f>Q983*H983</f>
        <v>0.23589060000000001</v>
      </c>
      <c r="S983" s="198">
        <v>0</v>
      </c>
      <c r="T983" s="199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200" t="s">
        <v>401</v>
      </c>
      <c r="AT983" s="200" t="s">
        <v>276</v>
      </c>
      <c r="AU983" s="200" t="s">
        <v>91</v>
      </c>
      <c r="AY983" s="19" t="s">
        <v>205</v>
      </c>
      <c r="BE983" s="201">
        <f>IF(N983="základná",J983,0)</f>
        <v>0</v>
      </c>
      <c r="BF983" s="201">
        <f>IF(N983="znížená",J983,0)</f>
        <v>0</v>
      </c>
      <c r="BG983" s="201">
        <f>IF(N983="zákl. prenesená",J983,0)</f>
        <v>0</v>
      </c>
      <c r="BH983" s="201">
        <f>IF(N983="zníž. prenesená",J983,0)</f>
        <v>0</v>
      </c>
      <c r="BI983" s="201">
        <f>IF(N983="nulová",J983,0)</f>
        <v>0</v>
      </c>
      <c r="BJ983" s="19" t="s">
        <v>91</v>
      </c>
      <c r="BK983" s="202">
        <f>ROUND(I983*H983,3)</f>
        <v>0</v>
      </c>
      <c r="BL983" s="19" t="s">
        <v>299</v>
      </c>
      <c r="BM983" s="200" t="s">
        <v>1189</v>
      </c>
    </row>
    <row r="984" s="14" customFormat="1">
      <c r="A984" s="14"/>
      <c r="B984" s="211"/>
      <c r="C984" s="14"/>
      <c r="D984" s="204" t="s">
        <v>213</v>
      </c>
      <c r="E984" s="14"/>
      <c r="F984" s="213" t="s">
        <v>1190</v>
      </c>
      <c r="G984" s="14"/>
      <c r="H984" s="214">
        <v>35.741</v>
      </c>
      <c r="I984" s="215"/>
      <c r="J984" s="14"/>
      <c r="K984" s="14"/>
      <c r="L984" s="211"/>
      <c r="M984" s="216"/>
      <c r="N984" s="217"/>
      <c r="O984" s="217"/>
      <c r="P984" s="217"/>
      <c r="Q984" s="217"/>
      <c r="R984" s="217"/>
      <c r="S984" s="217"/>
      <c r="T984" s="218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12" t="s">
        <v>213</v>
      </c>
      <c r="AU984" s="212" t="s">
        <v>91</v>
      </c>
      <c r="AV984" s="14" t="s">
        <v>91</v>
      </c>
      <c r="AW984" s="14" t="s">
        <v>3</v>
      </c>
      <c r="AX984" s="14" t="s">
        <v>87</v>
      </c>
      <c r="AY984" s="212" t="s">
        <v>205</v>
      </c>
    </row>
    <row r="985" s="2" customFormat="1" ht="24.15" customHeight="1">
      <c r="A985" s="38"/>
      <c r="B985" s="188"/>
      <c r="C985" s="189" t="s">
        <v>1191</v>
      </c>
      <c r="D985" s="189" t="s">
        <v>207</v>
      </c>
      <c r="E985" s="190" t="s">
        <v>1192</v>
      </c>
      <c r="F985" s="191" t="s">
        <v>1193</v>
      </c>
      <c r="G985" s="192" t="s">
        <v>313</v>
      </c>
      <c r="H985" s="193">
        <v>5.7830000000000004</v>
      </c>
      <c r="I985" s="194"/>
      <c r="J985" s="193">
        <f>ROUND(I985*H985,3)</f>
        <v>0</v>
      </c>
      <c r="K985" s="195"/>
      <c r="L985" s="39"/>
      <c r="M985" s="196" t="s">
        <v>1</v>
      </c>
      <c r="N985" s="197" t="s">
        <v>46</v>
      </c>
      <c r="O985" s="82"/>
      <c r="P985" s="198">
        <f>O985*H985</f>
        <v>0</v>
      </c>
      <c r="Q985" s="198">
        <v>0</v>
      </c>
      <c r="R985" s="198">
        <f>Q985*H985</f>
        <v>0</v>
      </c>
      <c r="S985" s="198">
        <v>0</v>
      </c>
      <c r="T985" s="199">
        <f>S985*H985</f>
        <v>0</v>
      </c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R985" s="200" t="s">
        <v>299</v>
      </c>
      <c r="AT985" s="200" t="s">
        <v>207</v>
      </c>
      <c r="AU985" s="200" t="s">
        <v>91</v>
      </c>
      <c r="AY985" s="19" t="s">
        <v>205</v>
      </c>
      <c r="BE985" s="201">
        <f>IF(N985="základná",J985,0)</f>
        <v>0</v>
      </c>
      <c r="BF985" s="201">
        <f>IF(N985="znížená",J985,0)</f>
        <v>0</v>
      </c>
      <c r="BG985" s="201">
        <f>IF(N985="zákl. prenesená",J985,0)</f>
        <v>0</v>
      </c>
      <c r="BH985" s="201">
        <f>IF(N985="zníž. prenesená",J985,0)</f>
        <v>0</v>
      </c>
      <c r="BI985" s="201">
        <f>IF(N985="nulová",J985,0)</f>
        <v>0</v>
      </c>
      <c r="BJ985" s="19" t="s">
        <v>91</v>
      </c>
      <c r="BK985" s="202">
        <f>ROUND(I985*H985,3)</f>
        <v>0</v>
      </c>
      <c r="BL985" s="19" t="s">
        <v>299</v>
      </c>
      <c r="BM985" s="200" t="s">
        <v>1194</v>
      </c>
    </row>
    <row r="986" s="12" customFormat="1" ht="22.8" customHeight="1">
      <c r="A986" s="12"/>
      <c r="B986" s="175"/>
      <c r="C986" s="12"/>
      <c r="D986" s="176" t="s">
        <v>79</v>
      </c>
      <c r="E986" s="186" t="s">
        <v>1195</v>
      </c>
      <c r="F986" s="186" t="s">
        <v>1196</v>
      </c>
      <c r="G986" s="12"/>
      <c r="H986" s="12"/>
      <c r="I986" s="178"/>
      <c r="J986" s="187">
        <f>BK986</f>
        <v>0</v>
      </c>
      <c r="K986" s="12"/>
      <c r="L986" s="175"/>
      <c r="M986" s="180"/>
      <c r="N986" s="181"/>
      <c r="O986" s="181"/>
      <c r="P986" s="182">
        <f>SUM(P987:P1004)</f>
        <v>0</v>
      </c>
      <c r="Q986" s="181"/>
      <c r="R986" s="182">
        <f>SUM(R987:R1004)</f>
        <v>0.97047936000000012</v>
      </c>
      <c r="S986" s="181"/>
      <c r="T986" s="183">
        <f>SUM(T987:T1004)</f>
        <v>0</v>
      </c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R986" s="176" t="s">
        <v>91</v>
      </c>
      <c r="AT986" s="184" t="s">
        <v>79</v>
      </c>
      <c r="AU986" s="184" t="s">
        <v>87</v>
      </c>
      <c r="AY986" s="176" t="s">
        <v>205</v>
      </c>
      <c r="BK986" s="185">
        <f>SUM(BK987:BK1004)</f>
        <v>0</v>
      </c>
    </row>
    <row r="987" s="2" customFormat="1" ht="33" customHeight="1">
      <c r="A987" s="38"/>
      <c r="B987" s="188"/>
      <c r="C987" s="189" t="s">
        <v>1197</v>
      </c>
      <c r="D987" s="189" t="s">
        <v>207</v>
      </c>
      <c r="E987" s="190" t="s">
        <v>1198</v>
      </c>
      <c r="F987" s="191" t="s">
        <v>1199</v>
      </c>
      <c r="G987" s="192" t="s">
        <v>265</v>
      </c>
      <c r="H987" s="193">
        <v>32.466000000000001</v>
      </c>
      <c r="I987" s="194"/>
      <c r="J987" s="193">
        <f>ROUND(I987*H987,3)</f>
        <v>0</v>
      </c>
      <c r="K987" s="195"/>
      <c r="L987" s="39"/>
      <c r="M987" s="196" t="s">
        <v>1</v>
      </c>
      <c r="N987" s="197" t="s">
        <v>46</v>
      </c>
      <c r="O987" s="82"/>
      <c r="P987" s="198">
        <f>O987*H987</f>
        <v>0</v>
      </c>
      <c r="Q987" s="198">
        <v>0.01174</v>
      </c>
      <c r="R987" s="198">
        <f>Q987*H987</f>
        <v>0.38115084000000005</v>
      </c>
      <c r="S987" s="198">
        <v>0</v>
      </c>
      <c r="T987" s="199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00" t="s">
        <v>299</v>
      </c>
      <c r="AT987" s="200" t="s">
        <v>207</v>
      </c>
      <c r="AU987" s="200" t="s">
        <v>91</v>
      </c>
      <c r="AY987" s="19" t="s">
        <v>205</v>
      </c>
      <c r="BE987" s="201">
        <f>IF(N987="základná",J987,0)</f>
        <v>0</v>
      </c>
      <c r="BF987" s="201">
        <f>IF(N987="znížená",J987,0)</f>
        <v>0</v>
      </c>
      <c r="BG987" s="201">
        <f>IF(N987="zákl. prenesená",J987,0)</f>
        <v>0</v>
      </c>
      <c r="BH987" s="201">
        <f>IF(N987="zníž. prenesená",J987,0)</f>
        <v>0</v>
      </c>
      <c r="BI987" s="201">
        <f>IF(N987="nulová",J987,0)</f>
        <v>0</v>
      </c>
      <c r="BJ987" s="19" t="s">
        <v>91</v>
      </c>
      <c r="BK987" s="202">
        <f>ROUND(I987*H987,3)</f>
        <v>0</v>
      </c>
      <c r="BL987" s="19" t="s">
        <v>299</v>
      </c>
      <c r="BM987" s="200" t="s">
        <v>1200</v>
      </c>
    </row>
    <row r="988" s="14" customFormat="1">
      <c r="A988" s="14"/>
      <c r="B988" s="211"/>
      <c r="C988" s="14"/>
      <c r="D988" s="204" t="s">
        <v>213</v>
      </c>
      <c r="E988" s="212" t="s">
        <v>1</v>
      </c>
      <c r="F988" s="213" t="s">
        <v>1201</v>
      </c>
      <c r="G988" s="14"/>
      <c r="H988" s="214">
        <v>16.233000000000001</v>
      </c>
      <c r="I988" s="215"/>
      <c r="J988" s="14"/>
      <c r="K988" s="14"/>
      <c r="L988" s="211"/>
      <c r="M988" s="216"/>
      <c r="N988" s="217"/>
      <c r="O988" s="217"/>
      <c r="P988" s="217"/>
      <c r="Q988" s="217"/>
      <c r="R988" s="217"/>
      <c r="S988" s="217"/>
      <c r="T988" s="218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12" t="s">
        <v>213</v>
      </c>
      <c r="AU988" s="212" t="s">
        <v>91</v>
      </c>
      <c r="AV988" s="14" t="s">
        <v>91</v>
      </c>
      <c r="AW988" s="14" t="s">
        <v>33</v>
      </c>
      <c r="AX988" s="14" t="s">
        <v>80</v>
      </c>
      <c r="AY988" s="212" t="s">
        <v>205</v>
      </c>
    </row>
    <row r="989" s="14" customFormat="1">
      <c r="A989" s="14"/>
      <c r="B989" s="211"/>
      <c r="C989" s="14"/>
      <c r="D989" s="204" t="s">
        <v>213</v>
      </c>
      <c r="E989" s="212" t="s">
        <v>1</v>
      </c>
      <c r="F989" s="213" t="s">
        <v>1202</v>
      </c>
      <c r="G989" s="14"/>
      <c r="H989" s="214">
        <v>16.233000000000001</v>
      </c>
      <c r="I989" s="215"/>
      <c r="J989" s="14"/>
      <c r="K989" s="14"/>
      <c r="L989" s="211"/>
      <c r="M989" s="216"/>
      <c r="N989" s="217"/>
      <c r="O989" s="217"/>
      <c r="P989" s="217"/>
      <c r="Q989" s="217"/>
      <c r="R989" s="217"/>
      <c r="S989" s="217"/>
      <c r="T989" s="218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12" t="s">
        <v>213</v>
      </c>
      <c r="AU989" s="212" t="s">
        <v>91</v>
      </c>
      <c r="AV989" s="14" t="s">
        <v>91</v>
      </c>
      <c r="AW989" s="14" t="s">
        <v>33</v>
      </c>
      <c r="AX989" s="14" t="s">
        <v>80</v>
      </c>
      <c r="AY989" s="212" t="s">
        <v>205</v>
      </c>
    </row>
    <row r="990" s="15" customFormat="1">
      <c r="A990" s="15"/>
      <c r="B990" s="219"/>
      <c r="C990" s="15"/>
      <c r="D990" s="204" t="s">
        <v>213</v>
      </c>
      <c r="E990" s="220" t="s">
        <v>1</v>
      </c>
      <c r="F990" s="221" t="s">
        <v>216</v>
      </c>
      <c r="G990" s="15"/>
      <c r="H990" s="222">
        <v>32.466000000000001</v>
      </c>
      <c r="I990" s="223"/>
      <c r="J990" s="15"/>
      <c r="K990" s="15"/>
      <c r="L990" s="219"/>
      <c r="M990" s="224"/>
      <c r="N990" s="225"/>
      <c r="O990" s="225"/>
      <c r="P990" s="225"/>
      <c r="Q990" s="225"/>
      <c r="R990" s="225"/>
      <c r="S990" s="225"/>
      <c r="T990" s="22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20" t="s">
        <v>213</v>
      </c>
      <c r="AU990" s="220" t="s">
        <v>91</v>
      </c>
      <c r="AV990" s="15" t="s">
        <v>211</v>
      </c>
      <c r="AW990" s="15" t="s">
        <v>33</v>
      </c>
      <c r="AX990" s="15" t="s">
        <v>87</v>
      </c>
      <c r="AY990" s="220" t="s">
        <v>205</v>
      </c>
    </row>
    <row r="991" s="2" customFormat="1" ht="16.5" customHeight="1">
      <c r="A991" s="38"/>
      <c r="B991" s="188"/>
      <c r="C991" s="189" t="s">
        <v>1203</v>
      </c>
      <c r="D991" s="189" t="s">
        <v>207</v>
      </c>
      <c r="E991" s="190" t="s">
        <v>1204</v>
      </c>
      <c r="F991" s="191" t="s">
        <v>1205</v>
      </c>
      <c r="G991" s="192" t="s">
        <v>284</v>
      </c>
      <c r="H991" s="193">
        <v>89.278000000000006</v>
      </c>
      <c r="I991" s="194"/>
      <c r="J991" s="193">
        <f>ROUND(I991*H991,3)</f>
        <v>0</v>
      </c>
      <c r="K991" s="195"/>
      <c r="L991" s="39"/>
      <c r="M991" s="196" t="s">
        <v>1</v>
      </c>
      <c r="N991" s="197" t="s">
        <v>46</v>
      </c>
      <c r="O991" s="82"/>
      <c r="P991" s="198">
        <f>O991*H991</f>
        <v>0</v>
      </c>
      <c r="Q991" s="198">
        <v>6.0000000000000002E-05</v>
      </c>
      <c r="R991" s="198">
        <f>Q991*H991</f>
        <v>0.0053566800000000008</v>
      </c>
      <c r="S991" s="198">
        <v>0</v>
      </c>
      <c r="T991" s="199">
        <f>S991*H991</f>
        <v>0</v>
      </c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R991" s="200" t="s">
        <v>299</v>
      </c>
      <c r="AT991" s="200" t="s">
        <v>207</v>
      </c>
      <c r="AU991" s="200" t="s">
        <v>91</v>
      </c>
      <c r="AY991" s="19" t="s">
        <v>205</v>
      </c>
      <c r="BE991" s="201">
        <f>IF(N991="základná",J991,0)</f>
        <v>0</v>
      </c>
      <c r="BF991" s="201">
        <f>IF(N991="znížená",J991,0)</f>
        <v>0</v>
      </c>
      <c r="BG991" s="201">
        <f>IF(N991="zákl. prenesená",J991,0)</f>
        <v>0</v>
      </c>
      <c r="BH991" s="201">
        <f>IF(N991="zníž. prenesená",J991,0)</f>
        <v>0</v>
      </c>
      <c r="BI991" s="201">
        <f>IF(N991="nulová",J991,0)</f>
        <v>0</v>
      </c>
      <c r="BJ991" s="19" t="s">
        <v>91</v>
      </c>
      <c r="BK991" s="202">
        <f>ROUND(I991*H991,3)</f>
        <v>0</v>
      </c>
      <c r="BL991" s="19" t="s">
        <v>299</v>
      </c>
      <c r="BM991" s="200" t="s">
        <v>1206</v>
      </c>
    </row>
    <row r="992" s="14" customFormat="1">
      <c r="A992" s="14"/>
      <c r="B992" s="211"/>
      <c r="C992" s="14"/>
      <c r="D992" s="204" t="s">
        <v>213</v>
      </c>
      <c r="E992" s="212" t="s">
        <v>1</v>
      </c>
      <c r="F992" s="213" t="s">
        <v>1207</v>
      </c>
      <c r="G992" s="14"/>
      <c r="H992" s="214">
        <v>44.639000000000003</v>
      </c>
      <c r="I992" s="215"/>
      <c r="J992" s="14"/>
      <c r="K992" s="14"/>
      <c r="L992" s="211"/>
      <c r="M992" s="216"/>
      <c r="N992" s="217"/>
      <c r="O992" s="217"/>
      <c r="P992" s="217"/>
      <c r="Q992" s="217"/>
      <c r="R992" s="217"/>
      <c r="S992" s="217"/>
      <c r="T992" s="218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12" t="s">
        <v>213</v>
      </c>
      <c r="AU992" s="212" t="s">
        <v>91</v>
      </c>
      <c r="AV992" s="14" t="s">
        <v>91</v>
      </c>
      <c r="AW992" s="14" t="s">
        <v>33</v>
      </c>
      <c r="AX992" s="14" t="s">
        <v>80</v>
      </c>
      <c r="AY992" s="212" t="s">
        <v>205</v>
      </c>
    </row>
    <row r="993" s="14" customFormat="1">
      <c r="A993" s="14"/>
      <c r="B993" s="211"/>
      <c r="C993" s="14"/>
      <c r="D993" s="204" t="s">
        <v>213</v>
      </c>
      <c r="E993" s="212" t="s">
        <v>1</v>
      </c>
      <c r="F993" s="213" t="s">
        <v>1208</v>
      </c>
      <c r="G993" s="14"/>
      <c r="H993" s="214">
        <v>44.639000000000003</v>
      </c>
      <c r="I993" s="215"/>
      <c r="J993" s="14"/>
      <c r="K993" s="14"/>
      <c r="L993" s="211"/>
      <c r="M993" s="216"/>
      <c r="N993" s="217"/>
      <c r="O993" s="217"/>
      <c r="P993" s="217"/>
      <c r="Q993" s="217"/>
      <c r="R993" s="217"/>
      <c r="S993" s="217"/>
      <c r="T993" s="218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12" t="s">
        <v>213</v>
      </c>
      <c r="AU993" s="212" t="s">
        <v>91</v>
      </c>
      <c r="AV993" s="14" t="s">
        <v>91</v>
      </c>
      <c r="AW993" s="14" t="s">
        <v>33</v>
      </c>
      <c r="AX993" s="14" t="s">
        <v>80</v>
      </c>
      <c r="AY993" s="212" t="s">
        <v>205</v>
      </c>
    </row>
    <row r="994" s="15" customFormat="1">
      <c r="A994" s="15"/>
      <c r="B994" s="219"/>
      <c r="C994" s="15"/>
      <c r="D994" s="204" t="s">
        <v>213</v>
      </c>
      <c r="E994" s="220" t="s">
        <v>1</v>
      </c>
      <c r="F994" s="221" t="s">
        <v>216</v>
      </c>
      <c r="G994" s="15"/>
      <c r="H994" s="222">
        <v>89.278000000000006</v>
      </c>
      <c r="I994" s="223"/>
      <c r="J994" s="15"/>
      <c r="K994" s="15"/>
      <c r="L994" s="219"/>
      <c r="M994" s="224"/>
      <c r="N994" s="225"/>
      <c r="O994" s="225"/>
      <c r="P994" s="225"/>
      <c r="Q994" s="225"/>
      <c r="R994" s="225"/>
      <c r="S994" s="225"/>
      <c r="T994" s="226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T994" s="220" t="s">
        <v>213</v>
      </c>
      <c r="AU994" s="220" t="s">
        <v>91</v>
      </c>
      <c r="AV994" s="15" t="s">
        <v>211</v>
      </c>
      <c r="AW994" s="15" t="s">
        <v>33</v>
      </c>
      <c r="AX994" s="15" t="s">
        <v>87</v>
      </c>
      <c r="AY994" s="220" t="s">
        <v>205</v>
      </c>
    </row>
    <row r="995" s="2" customFormat="1" ht="33" customHeight="1">
      <c r="A995" s="38"/>
      <c r="B995" s="188"/>
      <c r="C995" s="227" t="s">
        <v>1209</v>
      </c>
      <c r="D995" s="227" t="s">
        <v>276</v>
      </c>
      <c r="E995" s="228" t="s">
        <v>1210</v>
      </c>
      <c r="F995" s="229" t="s">
        <v>1211</v>
      </c>
      <c r="G995" s="230" t="s">
        <v>210</v>
      </c>
      <c r="H995" s="231">
        <v>1.067</v>
      </c>
      <c r="I995" s="232"/>
      <c r="J995" s="231">
        <f>ROUND(I995*H995,3)</f>
        <v>0</v>
      </c>
      <c r="K995" s="233"/>
      <c r="L995" s="234"/>
      <c r="M995" s="235" t="s">
        <v>1</v>
      </c>
      <c r="N995" s="236" t="s">
        <v>46</v>
      </c>
      <c r="O995" s="82"/>
      <c r="P995" s="198">
        <f>O995*H995</f>
        <v>0</v>
      </c>
      <c r="Q995" s="198">
        <v>0.54000000000000004</v>
      </c>
      <c r="R995" s="198">
        <f>Q995*H995</f>
        <v>0.57618000000000003</v>
      </c>
      <c r="S995" s="198">
        <v>0</v>
      </c>
      <c r="T995" s="199">
        <f>S995*H995</f>
        <v>0</v>
      </c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R995" s="200" t="s">
        <v>401</v>
      </c>
      <c r="AT995" s="200" t="s">
        <v>276</v>
      </c>
      <c r="AU995" s="200" t="s">
        <v>91</v>
      </c>
      <c r="AY995" s="19" t="s">
        <v>205</v>
      </c>
      <c r="BE995" s="201">
        <f>IF(N995="základná",J995,0)</f>
        <v>0</v>
      </c>
      <c r="BF995" s="201">
        <f>IF(N995="znížená",J995,0)</f>
        <v>0</v>
      </c>
      <c r="BG995" s="201">
        <f>IF(N995="zákl. prenesená",J995,0)</f>
        <v>0</v>
      </c>
      <c r="BH995" s="201">
        <f>IF(N995="zníž. prenesená",J995,0)</f>
        <v>0</v>
      </c>
      <c r="BI995" s="201">
        <f>IF(N995="nulová",J995,0)</f>
        <v>0</v>
      </c>
      <c r="BJ995" s="19" t="s">
        <v>91</v>
      </c>
      <c r="BK995" s="202">
        <f>ROUND(I995*H995,3)</f>
        <v>0</v>
      </c>
      <c r="BL995" s="19" t="s">
        <v>299</v>
      </c>
      <c r="BM995" s="200" t="s">
        <v>1212</v>
      </c>
    </row>
    <row r="996" s="14" customFormat="1">
      <c r="A996" s="14"/>
      <c r="B996" s="211"/>
      <c r="C996" s="14"/>
      <c r="D996" s="204" t="s">
        <v>213</v>
      </c>
      <c r="E996" s="212" t="s">
        <v>1</v>
      </c>
      <c r="F996" s="213" t="s">
        <v>1213</v>
      </c>
      <c r="G996" s="14"/>
      <c r="H996" s="214">
        <v>0.46400000000000002</v>
      </c>
      <c r="I996" s="215"/>
      <c r="J996" s="14"/>
      <c r="K996" s="14"/>
      <c r="L996" s="211"/>
      <c r="M996" s="216"/>
      <c r="N996" s="217"/>
      <c r="O996" s="217"/>
      <c r="P996" s="217"/>
      <c r="Q996" s="217"/>
      <c r="R996" s="217"/>
      <c r="S996" s="217"/>
      <c r="T996" s="218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12" t="s">
        <v>213</v>
      </c>
      <c r="AU996" s="212" t="s">
        <v>91</v>
      </c>
      <c r="AV996" s="14" t="s">
        <v>91</v>
      </c>
      <c r="AW996" s="14" t="s">
        <v>33</v>
      </c>
      <c r="AX996" s="14" t="s">
        <v>80</v>
      </c>
      <c r="AY996" s="212" t="s">
        <v>205</v>
      </c>
    </row>
    <row r="997" s="14" customFormat="1">
      <c r="A997" s="14"/>
      <c r="B997" s="211"/>
      <c r="C997" s="14"/>
      <c r="D997" s="204" t="s">
        <v>213</v>
      </c>
      <c r="E997" s="212" t="s">
        <v>1</v>
      </c>
      <c r="F997" s="213" t="s">
        <v>1214</v>
      </c>
      <c r="G997" s="14"/>
      <c r="H997" s="214">
        <v>0.46400000000000002</v>
      </c>
      <c r="I997" s="215"/>
      <c r="J997" s="14"/>
      <c r="K997" s="14"/>
      <c r="L997" s="211"/>
      <c r="M997" s="216"/>
      <c r="N997" s="217"/>
      <c r="O997" s="217"/>
      <c r="P997" s="217"/>
      <c r="Q997" s="217"/>
      <c r="R997" s="217"/>
      <c r="S997" s="217"/>
      <c r="T997" s="218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12" t="s">
        <v>213</v>
      </c>
      <c r="AU997" s="212" t="s">
        <v>91</v>
      </c>
      <c r="AV997" s="14" t="s">
        <v>91</v>
      </c>
      <c r="AW997" s="14" t="s">
        <v>33</v>
      </c>
      <c r="AX997" s="14" t="s">
        <v>80</v>
      </c>
      <c r="AY997" s="212" t="s">
        <v>205</v>
      </c>
    </row>
    <row r="998" s="15" customFormat="1">
      <c r="A998" s="15"/>
      <c r="B998" s="219"/>
      <c r="C998" s="15"/>
      <c r="D998" s="204" t="s">
        <v>213</v>
      </c>
      <c r="E998" s="220" t="s">
        <v>1</v>
      </c>
      <c r="F998" s="221" t="s">
        <v>216</v>
      </c>
      <c r="G998" s="15"/>
      <c r="H998" s="222">
        <v>0.92800000000000005</v>
      </c>
      <c r="I998" s="223"/>
      <c r="J998" s="15"/>
      <c r="K998" s="15"/>
      <c r="L998" s="219"/>
      <c r="M998" s="224"/>
      <c r="N998" s="225"/>
      <c r="O998" s="225"/>
      <c r="P998" s="225"/>
      <c r="Q998" s="225"/>
      <c r="R998" s="225"/>
      <c r="S998" s="225"/>
      <c r="T998" s="226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20" t="s">
        <v>213</v>
      </c>
      <c r="AU998" s="220" t="s">
        <v>91</v>
      </c>
      <c r="AV998" s="15" t="s">
        <v>211</v>
      </c>
      <c r="AW998" s="15" t="s">
        <v>33</v>
      </c>
      <c r="AX998" s="15" t="s">
        <v>87</v>
      </c>
      <c r="AY998" s="220" t="s">
        <v>205</v>
      </c>
    </row>
    <row r="999" s="14" customFormat="1">
      <c r="A999" s="14"/>
      <c r="B999" s="211"/>
      <c r="C999" s="14"/>
      <c r="D999" s="204" t="s">
        <v>213</v>
      </c>
      <c r="E999" s="14"/>
      <c r="F999" s="213" t="s">
        <v>1215</v>
      </c>
      <c r="G999" s="14"/>
      <c r="H999" s="214">
        <v>1.067</v>
      </c>
      <c r="I999" s="215"/>
      <c r="J999" s="14"/>
      <c r="K999" s="14"/>
      <c r="L999" s="211"/>
      <c r="M999" s="216"/>
      <c r="N999" s="217"/>
      <c r="O999" s="217"/>
      <c r="P999" s="217"/>
      <c r="Q999" s="217"/>
      <c r="R999" s="217"/>
      <c r="S999" s="217"/>
      <c r="T999" s="218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12" t="s">
        <v>213</v>
      </c>
      <c r="AU999" s="212" t="s">
        <v>91</v>
      </c>
      <c r="AV999" s="14" t="s">
        <v>91</v>
      </c>
      <c r="AW999" s="14" t="s">
        <v>3</v>
      </c>
      <c r="AX999" s="14" t="s">
        <v>87</v>
      </c>
      <c r="AY999" s="212" t="s">
        <v>205</v>
      </c>
    </row>
    <row r="1000" s="2" customFormat="1" ht="33" customHeight="1">
      <c r="A1000" s="38"/>
      <c r="B1000" s="188"/>
      <c r="C1000" s="189" t="s">
        <v>1216</v>
      </c>
      <c r="D1000" s="189" t="s">
        <v>207</v>
      </c>
      <c r="E1000" s="190" t="s">
        <v>1217</v>
      </c>
      <c r="F1000" s="191" t="s">
        <v>1218</v>
      </c>
      <c r="G1000" s="192" t="s">
        <v>265</v>
      </c>
      <c r="H1000" s="193">
        <v>32.466000000000001</v>
      </c>
      <c r="I1000" s="194"/>
      <c r="J1000" s="193">
        <f>ROUND(I1000*H1000,3)</f>
        <v>0</v>
      </c>
      <c r="K1000" s="195"/>
      <c r="L1000" s="39"/>
      <c r="M1000" s="196" t="s">
        <v>1</v>
      </c>
      <c r="N1000" s="197" t="s">
        <v>46</v>
      </c>
      <c r="O1000" s="82"/>
      <c r="P1000" s="198">
        <f>O1000*H1000</f>
        <v>0</v>
      </c>
      <c r="Q1000" s="198">
        <v>0.00024000000000000001</v>
      </c>
      <c r="R1000" s="198">
        <f>Q1000*H1000</f>
        <v>0.0077918400000000004</v>
      </c>
      <c r="S1000" s="198">
        <v>0</v>
      </c>
      <c r="T1000" s="199">
        <f>S1000*H1000</f>
        <v>0</v>
      </c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R1000" s="200" t="s">
        <v>299</v>
      </c>
      <c r="AT1000" s="200" t="s">
        <v>207</v>
      </c>
      <c r="AU1000" s="200" t="s">
        <v>91</v>
      </c>
      <c r="AY1000" s="19" t="s">
        <v>205</v>
      </c>
      <c r="BE1000" s="201">
        <f>IF(N1000="základná",J1000,0)</f>
        <v>0</v>
      </c>
      <c r="BF1000" s="201">
        <f>IF(N1000="znížená",J1000,0)</f>
        <v>0</v>
      </c>
      <c r="BG1000" s="201">
        <f>IF(N1000="zákl. prenesená",J1000,0)</f>
        <v>0</v>
      </c>
      <c r="BH1000" s="201">
        <f>IF(N1000="zníž. prenesená",J1000,0)</f>
        <v>0</v>
      </c>
      <c r="BI1000" s="201">
        <f>IF(N1000="nulová",J1000,0)</f>
        <v>0</v>
      </c>
      <c r="BJ1000" s="19" t="s">
        <v>91</v>
      </c>
      <c r="BK1000" s="202">
        <f>ROUND(I1000*H1000,3)</f>
        <v>0</v>
      </c>
      <c r="BL1000" s="19" t="s">
        <v>299</v>
      </c>
      <c r="BM1000" s="200" t="s">
        <v>1219</v>
      </c>
    </row>
    <row r="1001" s="14" customFormat="1">
      <c r="A1001" s="14"/>
      <c r="B1001" s="211"/>
      <c r="C1001" s="14"/>
      <c r="D1001" s="204" t="s">
        <v>213</v>
      </c>
      <c r="E1001" s="212" t="s">
        <v>1</v>
      </c>
      <c r="F1001" s="213" t="s">
        <v>1201</v>
      </c>
      <c r="G1001" s="14"/>
      <c r="H1001" s="214">
        <v>16.233000000000001</v>
      </c>
      <c r="I1001" s="215"/>
      <c r="J1001" s="14"/>
      <c r="K1001" s="14"/>
      <c r="L1001" s="211"/>
      <c r="M1001" s="216"/>
      <c r="N1001" s="217"/>
      <c r="O1001" s="217"/>
      <c r="P1001" s="217"/>
      <c r="Q1001" s="217"/>
      <c r="R1001" s="217"/>
      <c r="S1001" s="217"/>
      <c r="T1001" s="218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12" t="s">
        <v>213</v>
      </c>
      <c r="AU1001" s="212" t="s">
        <v>91</v>
      </c>
      <c r="AV1001" s="14" t="s">
        <v>91</v>
      </c>
      <c r="AW1001" s="14" t="s">
        <v>33</v>
      </c>
      <c r="AX1001" s="14" t="s">
        <v>80</v>
      </c>
      <c r="AY1001" s="212" t="s">
        <v>205</v>
      </c>
    </row>
    <row r="1002" s="14" customFormat="1">
      <c r="A1002" s="14"/>
      <c r="B1002" s="211"/>
      <c r="C1002" s="14"/>
      <c r="D1002" s="204" t="s">
        <v>213</v>
      </c>
      <c r="E1002" s="212" t="s">
        <v>1</v>
      </c>
      <c r="F1002" s="213" t="s">
        <v>1202</v>
      </c>
      <c r="G1002" s="14"/>
      <c r="H1002" s="214">
        <v>16.233000000000001</v>
      </c>
      <c r="I1002" s="215"/>
      <c r="J1002" s="14"/>
      <c r="K1002" s="14"/>
      <c r="L1002" s="211"/>
      <c r="M1002" s="216"/>
      <c r="N1002" s="217"/>
      <c r="O1002" s="217"/>
      <c r="P1002" s="217"/>
      <c r="Q1002" s="217"/>
      <c r="R1002" s="217"/>
      <c r="S1002" s="217"/>
      <c r="T1002" s="218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12" t="s">
        <v>213</v>
      </c>
      <c r="AU1002" s="212" t="s">
        <v>91</v>
      </c>
      <c r="AV1002" s="14" t="s">
        <v>91</v>
      </c>
      <c r="AW1002" s="14" t="s">
        <v>33</v>
      </c>
      <c r="AX1002" s="14" t="s">
        <v>80</v>
      </c>
      <c r="AY1002" s="212" t="s">
        <v>205</v>
      </c>
    </row>
    <row r="1003" s="15" customFormat="1">
      <c r="A1003" s="15"/>
      <c r="B1003" s="219"/>
      <c r="C1003" s="15"/>
      <c r="D1003" s="204" t="s">
        <v>213</v>
      </c>
      <c r="E1003" s="220" t="s">
        <v>1</v>
      </c>
      <c r="F1003" s="221" t="s">
        <v>216</v>
      </c>
      <c r="G1003" s="15"/>
      <c r="H1003" s="222">
        <v>32.466000000000001</v>
      </c>
      <c r="I1003" s="223"/>
      <c r="J1003" s="15"/>
      <c r="K1003" s="15"/>
      <c r="L1003" s="219"/>
      <c r="M1003" s="224"/>
      <c r="N1003" s="225"/>
      <c r="O1003" s="225"/>
      <c r="P1003" s="225"/>
      <c r="Q1003" s="225"/>
      <c r="R1003" s="225"/>
      <c r="S1003" s="225"/>
      <c r="T1003" s="226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20" t="s">
        <v>213</v>
      </c>
      <c r="AU1003" s="220" t="s">
        <v>91</v>
      </c>
      <c r="AV1003" s="15" t="s">
        <v>211</v>
      </c>
      <c r="AW1003" s="15" t="s">
        <v>33</v>
      </c>
      <c r="AX1003" s="15" t="s">
        <v>87</v>
      </c>
      <c r="AY1003" s="220" t="s">
        <v>205</v>
      </c>
    </row>
    <row r="1004" s="2" customFormat="1" ht="24.15" customHeight="1">
      <c r="A1004" s="38"/>
      <c r="B1004" s="188"/>
      <c r="C1004" s="189" t="s">
        <v>1220</v>
      </c>
      <c r="D1004" s="189" t="s">
        <v>207</v>
      </c>
      <c r="E1004" s="190" t="s">
        <v>1221</v>
      </c>
      <c r="F1004" s="191" t="s">
        <v>1222</v>
      </c>
      <c r="G1004" s="192" t="s">
        <v>313</v>
      </c>
      <c r="H1004" s="193">
        <v>0.96999999999999997</v>
      </c>
      <c r="I1004" s="194"/>
      <c r="J1004" s="193">
        <f>ROUND(I1004*H1004,3)</f>
        <v>0</v>
      </c>
      <c r="K1004" s="195"/>
      <c r="L1004" s="39"/>
      <c r="M1004" s="196" t="s">
        <v>1</v>
      </c>
      <c r="N1004" s="197" t="s">
        <v>46</v>
      </c>
      <c r="O1004" s="82"/>
      <c r="P1004" s="198">
        <f>O1004*H1004</f>
        <v>0</v>
      </c>
      <c r="Q1004" s="198">
        <v>0</v>
      </c>
      <c r="R1004" s="198">
        <f>Q1004*H1004</f>
        <v>0</v>
      </c>
      <c r="S1004" s="198">
        <v>0</v>
      </c>
      <c r="T1004" s="199">
        <f>S1004*H1004</f>
        <v>0</v>
      </c>
      <c r="U1004" s="38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R1004" s="200" t="s">
        <v>299</v>
      </c>
      <c r="AT1004" s="200" t="s">
        <v>207</v>
      </c>
      <c r="AU1004" s="200" t="s">
        <v>91</v>
      </c>
      <c r="AY1004" s="19" t="s">
        <v>205</v>
      </c>
      <c r="BE1004" s="201">
        <f>IF(N1004="základná",J1004,0)</f>
        <v>0</v>
      </c>
      <c r="BF1004" s="201">
        <f>IF(N1004="znížená",J1004,0)</f>
        <v>0</v>
      </c>
      <c r="BG1004" s="201">
        <f>IF(N1004="zákl. prenesená",J1004,0)</f>
        <v>0</v>
      </c>
      <c r="BH1004" s="201">
        <f>IF(N1004="zníž. prenesená",J1004,0)</f>
        <v>0</v>
      </c>
      <c r="BI1004" s="201">
        <f>IF(N1004="nulová",J1004,0)</f>
        <v>0</v>
      </c>
      <c r="BJ1004" s="19" t="s">
        <v>91</v>
      </c>
      <c r="BK1004" s="202">
        <f>ROUND(I1004*H1004,3)</f>
        <v>0</v>
      </c>
      <c r="BL1004" s="19" t="s">
        <v>299</v>
      </c>
      <c r="BM1004" s="200" t="s">
        <v>1223</v>
      </c>
    </row>
    <row r="1005" s="12" customFormat="1" ht="22.8" customHeight="1">
      <c r="A1005" s="12"/>
      <c r="B1005" s="175"/>
      <c r="C1005" s="12"/>
      <c r="D1005" s="176" t="s">
        <v>79</v>
      </c>
      <c r="E1005" s="186" t="s">
        <v>1224</v>
      </c>
      <c r="F1005" s="186" t="s">
        <v>1225</v>
      </c>
      <c r="G1005" s="12"/>
      <c r="H1005" s="12"/>
      <c r="I1005" s="178"/>
      <c r="J1005" s="187">
        <f>BK1005</f>
        <v>0</v>
      </c>
      <c r="K1005" s="12"/>
      <c r="L1005" s="175"/>
      <c r="M1005" s="180"/>
      <c r="N1005" s="181"/>
      <c r="O1005" s="181"/>
      <c r="P1005" s="182">
        <f>SUM(P1006:P1038)</f>
        <v>0</v>
      </c>
      <c r="Q1005" s="181"/>
      <c r="R1005" s="182">
        <f>SUM(R1006:R1038)</f>
        <v>7.2434312800000002</v>
      </c>
      <c r="S1005" s="181"/>
      <c r="T1005" s="183">
        <f>SUM(T1006:T1038)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176" t="s">
        <v>91</v>
      </c>
      <c r="AT1005" s="184" t="s">
        <v>79</v>
      </c>
      <c r="AU1005" s="184" t="s">
        <v>87</v>
      </c>
      <c r="AY1005" s="176" t="s">
        <v>205</v>
      </c>
      <c r="BK1005" s="185">
        <f>SUM(BK1006:BK1038)</f>
        <v>0</v>
      </c>
    </row>
    <row r="1006" s="2" customFormat="1" ht="37.8" customHeight="1">
      <c r="A1006" s="38"/>
      <c r="B1006" s="188"/>
      <c r="C1006" s="189" t="s">
        <v>1226</v>
      </c>
      <c r="D1006" s="189" t="s">
        <v>207</v>
      </c>
      <c r="E1006" s="190" t="s">
        <v>1227</v>
      </c>
      <c r="F1006" s="191" t="s">
        <v>1228</v>
      </c>
      <c r="G1006" s="192" t="s">
        <v>265</v>
      </c>
      <c r="H1006" s="193">
        <v>52.037999999999997</v>
      </c>
      <c r="I1006" s="194"/>
      <c r="J1006" s="193">
        <f>ROUND(I1006*H1006,3)</f>
        <v>0</v>
      </c>
      <c r="K1006" s="195"/>
      <c r="L1006" s="39"/>
      <c r="M1006" s="196" t="s">
        <v>1</v>
      </c>
      <c r="N1006" s="197" t="s">
        <v>46</v>
      </c>
      <c r="O1006" s="82"/>
      <c r="P1006" s="198">
        <f>O1006*H1006</f>
        <v>0</v>
      </c>
      <c r="Q1006" s="198">
        <v>0.021760000000000002</v>
      </c>
      <c r="R1006" s="198">
        <f>Q1006*H1006</f>
        <v>1.1323468800000001</v>
      </c>
      <c r="S1006" s="198">
        <v>0</v>
      </c>
      <c r="T1006" s="199">
        <f>S1006*H1006</f>
        <v>0</v>
      </c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R1006" s="200" t="s">
        <v>299</v>
      </c>
      <c r="AT1006" s="200" t="s">
        <v>207</v>
      </c>
      <c r="AU1006" s="200" t="s">
        <v>91</v>
      </c>
      <c r="AY1006" s="19" t="s">
        <v>205</v>
      </c>
      <c r="BE1006" s="201">
        <f>IF(N1006="základná",J1006,0)</f>
        <v>0</v>
      </c>
      <c r="BF1006" s="201">
        <f>IF(N1006="znížená",J1006,0)</f>
        <v>0</v>
      </c>
      <c r="BG1006" s="201">
        <f>IF(N1006="zákl. prenesená",J1006,0)</f>
        <v>0</v>
      </c>
      <c r="BH1006" s="201">
        <f>IF(N1006="zníž. prenesená",J1006,0)</f>
        <v>0</v>
      </c>
      <c r="BI1006" s="201">
        <f>IF(N1006="nulová",J1006,0)</f>
        <v>0</v>
      </c>
      <c r="BJ1006" s="19" t="s">
        <v>91</v>
      </c>
      <c r="BK1006" s="202">
        <f>ROUND(I1006*H1006,3)</f>
        <v>0</v>
      </c>
      <c r="BL1006" s="19" t="s">
        <v>299</v>
      </c>
      <c r="BM1006" s="200" t="s">
        <v>1229</v>
      </c>
    </row>
    <row r="1007" s="13" customFormat="1">
      <c r="A1007" s="13"/>
      <c r="B1007" s="203"/>
      <c r="C1007" s="13"/>
      <c r="D1007" s="204" t="s">
        <v>213</v>
      </c>
      <c r="E1007" s="205" t="s">
        <v>1</v>
      </c>
      <c r="F1007" s="206" t="s">
        <v>1230</v>
      </c>
      <c r="G1007" s="13"/>
      <c r="H1007" s="205" t="s">
        <v>1</v>
      </c>
      <c r="I1007" s="207"/>
      <c r="J1007" s="13"/>
      <c r="K1007" s="13"/>
      <c r="L1007" s="203"/>
      <c r="M1007" s="208"/>
      <c r="N1007" s="209"/>
      <c r="O1007" s="209"/>
      <c r="P1007" s="209"/>
      <c r="Q1007" s="209"/>
      <c r="R1007" s="209"/>
      <c r="S1007" s="209"/>
      <c r="T1007" s="210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5" t="s">
        <v>213</v>
      </c>
      <c r="AU1007" s="205" t="s">
        <v>91</v>
      </c>
      <c r="AV1007" s="13" t="s">
        <v>87</v>
      </c>
      <c r="AW1007" s="13" t="s">
        <v>33</v>
      </c>
      <c r="AX1007" s="13" t="s">
        <v>80</v>
      </c>
      <c r="AY1007" s="205" t="s">
        <v>205</v>
      </c>
    </row>
    <row r="1008" s="14" customFormat="1">
      <c r="A1008" s="14"/>
      <c r="B1008" s="211"/>
      <c r="C1008" s="14"/>
      <c r="D1008" s="204" t="s">
        <v>213</v>
      </c>
      <c r="E1008" s="212" t="s">
        <v>1</v>
      </c>
      <c r="F1008" s="213" t="s">
        <v>1231</v>
      </c>
      <c r="G1008" s="14"/>
      <c r="H1008" s="214">
        <v>2.5</v>
      </c>
      <c r="I1008" s="215"/>
      <c r="J1008" s="14"/>
      <c r="K1008" s="14"/>
      <c r="L1008" s="211"/>
      <c r="M1008" s="216"/>
      <c r="N1008" s="217"/>
      <c r="O1008" s="217"/>
      <c r="P1008" s="217"/>
      <c r="Q1008" s="217"/>
      <c r="R1008" s="217"/>
      <c r="S1008" s="217"/>
      <c r="T1008" s="218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12" t="s">
        <v>213</v>
      </c>
      <c r="AU1008" s="212" t="s">
        <v>91</v>
      </c>
      <c r="AV1008" s="14" t="s">
        <v>91</v>
      </c>
      <c r="AW1008" s="14" t="s">
        <v>33</v>
      </c>
      <c r="AX1008" s="14" t="s">
        <v>80</v>
      </c>
      <c r="AY1008" s="212" t="s">
        <v>205</v>
      </c>
    </row>
    <row r="1009" s="14" customFormat="1">
      <c r="A1009" s="14"/>
      <c r="B1009" s="211"/>
      <c r="C1009" s="14"/>
      <c r="D1009" s="204" t="s">
        <v>213</v>
      </c>
      <c r="E1009" s="212" t="s">
        <v>1</v>
      </c>
      <c r="F1009" s="213" t="s">
        <v>1232</v>
      </c>
      <c r="G1009" s="14"/>
      <c r="H1009" s="214">
        <v>24.768999999999998</v>
      </c>
      <c r="I1009" s="215"/>
      <c r="J1009" s="14"/>
      <c r="K1009" s="14"/>
      <c r="L1009" s="211"/>
      <c r="M1009" s="216"/>
      <c r="N1009" s="217"/>
      <c r="O1009" s="217"/>
      <c r="P1009" s="217"/>
      <c r="Q1009" s="217"/>
      <c r="R1009" s="217"/>
      <c r="S1009" s="217"/>
      <c r="T1009" s="218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12" t="s">
        <v>213</v>
      </c>
      <c r="AU1009" s="212" t="s">
        <v>91</v>
      </c>
      <c r="AV1009" s="14" t="s">
        <v>91</v>
      </c>
      <c r="AW1009" s="14" t="s">
        <v>33</v>
      </c>
      <c r="AX1009" s="14" t="s">
        <v>80</v>
      </c>
      <c r="AY1009" s="212" t="s">
        <v>205</v>
      </c>
    </row>
    <row r="1010" s="14" customFormat="1">
      <c r="A1010" s="14"/>
      <c r="B1010" s="211"/>
      <c r="C1010" s="14"/>
      <c r="D1010" s="204" t="s">
        <v>213</v>
      </c>
      <c r="E1010" s="212" t="s">
        <v>1</v>
      </c>
      <c r="F1010" s="213" t="s">
        <v>1233</v>
      </c>
      <c r="G1010" s="14"/>
      <c r="H1010" s="214">
        <v>24.768999999999998</v>
      </c>
      <c r="I1010" s="215"/>
      <c r="J1010" s="14"/>
      <c r="K1010" s="14"/>
      <c r="L1010" s="211"/>
      <c r="M1010" s="216"/>
      <c r="N1010" s="217"/>
      <c r="O1010" s="217"/>
      <c r="P1010" s="217"/>
      <c r="Q1010" s="217"/>
      <c r="R1010" s="217"/>
      <c r="S1010" s="217"/>
      <c r="T1010" s="218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12" t="s">
        <v>213</v>
      </c>
      <c r="AU1010" s="212" t="s">
        <v>91</v>
      </c>
      <c r="AV1010" s="14" t="s">
        <v>91</v>
      </c>
      <c r="AW1010" s="14" t="s">
        <v>33</v>
      </c>
      <c r="AX1010" s="14" t="s">
        <v>80</v>
      </c>
      <c r="AY1010" s="212" t="s">
        <v>205</v>
      </c>
    </row>
    <row r="1011" s="15" customFormat="1">
      <c r="A1011" s="15"/>
      <c r="B1011" s="219"/>
      <c r="C1011" s="15"/>
      <c r="D1011" s="204" t="s">
        <v>213</v>
      </c>
      <c r="E1011" s="220" t="s">
        <v>1</v>
      </c>
      <c r="F1011" s="221" t="s">
        <v>216</v>
      </c>
      <c r="G1011" s="15"/>
      <c r="H1011" s="222">
        <v>52.037999999999997</v>
      </c>
      <c r="I1011" s="223"/>
      <c r="J1011" s="15"/>
      <c r="K1011" s="15"/>
      <c r="L1011" s="219"/>
      <c r="M1011" s="224"/>
      <c r="N1011" s="225"/>
      <c r="O1011" s="225"/>
      <c r="P1011" s="225"/>
      <c r="Q1011" s="225"/>
      <c r="R1011" s="225"/>
      <c r="S1011" s="225"/>
      <c r="T1011" s="226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T1011" s="220" t="s">
        <v>213</v>
      </c>
      <c r="AU1011" s="220" t="s">
        <v>91</v>
      </c>
      <c r="AV1011" s="15" t="s">
        <v>211</v>
      </c>
      <c r="AW1011" s="15" t="s">
        <v>33</v>
      </c>
      <c r="AX1011" s="15" t="s">
        <v>87</v>
      </c>
      <c r="AY1011" s="220" t="s">
        <v>205</v>
      </c>
    </row>
    <row r="1012" s="2" customFormat="1" ht="37.8" customHeight="1">
      <c r="A1012" s="38"/>
      <c r="B1012" s="188"/>
      <c r="C1012" s="189" t="s">
        <v>1234</v>
      </c>
      <c r="D1012" s="189" t="s">
        <v>207</v>
      </c>
      <c r="E1012" s="190" t="s">
        <v>1235</v>
      </c>
      <c r="F1012" s="191" t="s">
        <v>1236</v>
      </c>
      <c r="G1012" s="192" t="s">
        <v>265</v>
      </c>
      <c r="H1012" s="193">
        <v>358.16000000000003</v>
      </c>
      <c r="I1012" s="194"/>
      <c r="J1012" s="193">
        <f>ROUND(I1012*H1012,3)</f>
        <v>0</v>
      </c>
      <c r="K1012" s="195"/>
      <c r="L1012" s="39"/>
      <c r="M1012" s="196" t="s">
        <v>1</v>
      </c>
      <c r="N1012" s="197" t="s">
        <v>46</v>
      </c>
      <c r="O1012" s="82"/>
      <c r="P1012" s="198">
        <f>O1012*H1012</f>
        <v>0</v>
      </c>
      <c r="Q1012" s="198">
        <v>0.013440000000000001</v>
      </c>
      <c r="R1012" s="198">
        <f>Q1012*H1012</f>
        <v>4.8136704000000003</v>
      </c>
      <c r="S1012" s="198">
        <v>0</v>
      </c>
      <c r="T1012" s="199">
        <f>S1012*H1012</f>
        <v>0</v>
      </c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R1012" s="200" t="s">
        <v>299</v>
      </c>
      <c r="AT1012" s="200" t="s">
        <v>207</v>
      </c>
      <c r="AU1012" s="200" t="s">
        <v>91</v>
      </c>
      <c r="AY1012" s="19" t="s">
        <v>205</v>
      </c>
      <c r="BE1012" s="201">
        <f>IF(N1012="základná",J1012,0)</f>
        <v>0</v>
      </c>
      <c r="BF1012" s="201">
        <f>IF(N1012="znížená",J1012,0)</f>
        <v>0</v>
      </c>
      <c r="BG1012" s="201">
        <f>IF(N1012="zákl. prenesená",J1012,0)</f>
        <v>0</v>
      </c>
      <c r="BH1012" s="201">
        <f>IF(N1012="zníž. prenesená",J1012,0)</f>
        <v>0</v>
      </c>
      <c r="BI1012" s="201">
        <f>IF(N1012="nulová",J1012,0)</f>
        <v>0</v>
      </c>
      <c r="BJ1012" s="19" t="s">
        <v>91</v>
      </c>
      <c r="BK1012" s="202">
        <f>ROUND(I1012*H1012,3)</f>
        <v>0</v>
      </c>
      <c r="BL1012" s="19" t="s">
        <v>299</v>
      </c>
      <c r="BM1012" s="200" t="s">
        <v>1237</v>
      </c>
    </row>
    <row r="1013" s="13" customFormat="1">
      <c r="A1013" s="13"/>
      <c r="B1013" s="203"/>
      <c r="C1013" s="13"/>
      <c r="D1013" s="204" t="s">
        <v>213</v>
      </c>
      <c r="E1013" s="205" t="s">
        <v>1</v>
      </c>
      <c r="F1013" s="206" t="s">
        <v>1238</v>
      </c>
      <c r="G1013" s="13"/>
      <c r="H1013" s="205" t="s">
        <v>1</v>
      </c>
      <c r="I1013" s="207"/>
      <c r="J1013" s="13"/>
      <c r="K1013" s="13"/>
      <c r="L1013" s="203"/>
      <c r="M1013" s="208"/>
      <c r="N1013" s="209"/>
      <c r="O1013" s="209"/>
      <c r="P1013" s="209"/>
      <c r="Q1013" s="209"/>
      <c r="R1013" s="209"/>
      <c r="S1013" s="209"/>
      <c r="T1013" s="210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05" t="s">
        <v>213</v>
      </c>
      <c r="AU1013" s="205" t="s">
        <v>91</v>
      </c>
      <c r="AV1013" s="13" t="s">
        <v>87</v>
      </c>
      <c r="AW1013" s="13" t="s">
        <v>33</v>
      </c>
      <c r="AX1013" s="13" t="s">
        <v>80</v>
      </c>
      <c r="AY1013" s="205" t="s">
        <v>205</v>
      </c>
    </row>
    <row r="1014" s="14" customFormat="1">
      <c r="A1014" s="14"/>
      <c r="B1014" s="211"/>
      <c r="C1014" s="14"/>
      <c r="D1014" s="204" t="s">
        <v>213</v>
      </c>
      <c r="E1014" s="212" t="s">
        <v>1</v>
      </c>
      <c r="F1014" s="213" t="s">
        <v>1239</v>
      </c>
      <c r="G1014" s="14"/>
      <c r="H1014" s="214">
        <v>37.280000000000001</v>
      </c>
      <c r="I1014" s="215"/>
      <c r="J1014" s="14"/>
      <c r="K1014" s="14"/>
      <c r="L1014" s="211"/>
      <c r="M1014" s="216"/>
      <c r="N1014" s="217"/>
      <c r="O1014" s="217"/>
      <c r="P1014" s="217"/>
      <c r="Q1014" s="217"/>
      <c r="R1014" s="217"/>
      <c r="S1014" s="217"/>
      <c r="T1014" s="218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12" t="s">
        <v>213</v>
      </c>
      <c r="AU1014" s="212" t="s">
        <v>91</v>
      </c>
      <c r="AV1014" s="14" t="s">
        <v>91</v>
      </c>
      <c r="AW1014" s="14" t="s">
        <v>33</v>
      </c>
      <c r="AX1014" s="14" t="s">
        <v>80</v>
      </c>
      <c r="AY1014" s="212" t="s">
        <v>205</v>
      </c>
    </row>
    <row r="1015" s="14" customFormat="1">
      <c r="A1015" s="14"/>
      <c r="B1015" s="211"/>
      <c r="C1015" s="14"/>
      <c r="D1015" s="204" t="s">
        <v>213</v>
      </c>
      <c r="E1015" s="212" t="s">
        <v>1</v>
      </c>
      <c r="F1015" s="213" t="s">
        <v>1240</v>
      </c>
      <c r="G1015" s="14"/>
      <c r="H1015" s="214">
        <v>160.44</v>
      </c>
      <c r="I1015" s="215"/>
      <c r="J1015" s="14"/>
      <c r="K1015" s="14"/>
      <c r="L1015" s="211"/>
      <c r="M1015" s="216"/>
      <c r="N1015" s="217"/>
      <c r="O1015" s="217"/>
      <c r="P1015" s="217"/>
      <c r="Q1015" s="217"/>
      <c r="R1015" s="217"/>
      <c r="S1015" s="217"/>
      <c r="T1015" s="218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12" t="s">
        <v>213</v>
      </c>
      <c r="AU1015" s="212" t="s">
        <v>91</v>
      </c>
      <c r="AV1015" s="14" t="s">
        <v>91</v>
      </c>
      <c r="AW1015" s="14" t="s">
        <v>33</v>
      </c>
      <c r="AX1015" s="14" t="s">
        <v>80</v>
      </c>
      <c r="AY1015" s="212" t="s">
        <v>205</v>
      </c>
    </row>
    <row r="1016" s="14" customFormat="1">
      <c r="A1016" s="14"/>
      <c r="B1016" s="211"/>
      <c r="C1016" s="14"/>
      <c r="D1016" s="204" t="s">
        <v>213</v>
      </c>
      <c r="E1016" s="212" t="s">
        <v>1</v>
      </c>
      <c r="F1016" s="213" t="s">
        <v>1241</v>
      </c>
      <c r="G1016" s="14"/>
      <c r="H1016" s="214">
        <v>160.44</v>
      </c>
      <c r="I1016" s="215"/>
      <c r="J1016" s="14"/>
      <c r="K1016" s="14"/>
      <c r="L1016" s="211"/>
      <c r="M1016" s="216"/>
      <c r="N1016" s="217"/>
      <c r="O1016" s="217"/>
      <c r="P1016" s="217"/>
      <c r="Q1016" s="217"/>
      <c r="R1016" s="217"/>
      <c r="S1016" s="217"/>
      <c r="T1016" s="218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12" t="s">
        <v>213</v>
      </c>
      <c r="AU1016" s="212" t="s">
        <v>91</v>
      </c>
      <c r="AV1016" s="14" t="s">
        <v>91</v>
      </c>
      <c r="AW1016" s="14" t="s">
        <v>33</v>
      </c>
      <c r="AX1016" s="14" t="s">
        <v>80</v>
      </c>
      <c r="AY1016" s="212" t="s">
        <v>205</v>
      </c>
    </row>
    <row r="1017" s="15" customFormat="1">
      <c r="A1017" s="15"/>
      <c r="B1017" s="219"/>
      <c r="C1017" s="15"/>
      <c r="D1017" s="204" t="s">
        <v>213</v>
      </c>
      <c r="E1017" s="220" t="s">
        <v>1</v>
      </c>
      <c r="F1017" s="221" t="s">
        <v>216</v>
      </c>
      <c r="G1017" s="15"/>
      <c r="H1017" s="222">
        <v>358.15999999999997</v>
      </c>
      <c r="I1017" s="223"/>
      <c r="J1017" s="15"/>
      <c r="K1017" s="15"/>
      <c r="L1017" s="219"/>
      <c r="M1017" s="224"/>
      <c r="N1017" s="225"/>
      <c r="O1017" s="225"/>
      <c r="P1017" s="225"/>
      <c r="Q1017" s="225"/>
      <c r="R1017" s="225"/>
      <c r="S1017" s="225"/>
      <c r="T1017" s="226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20" t="s">
        <v>213</v>
      </c>
      <c r="AU1017" s="220" t="s">
        <v>91</v>
      </c>
      <c r="AV1017" s="15" t="s">
        <v>211</v>
      </c>
      <c r="AW1017" s="15" t="s">
        <v>33</v>
      </c>
      <c r="AX1017" s="15" t="s">
        <v>87</v>
      </c>
      <c r="AY1017" s="220" t="s">
        <v>205</v>
      </c>
    </row>
    <row r="1018" s="2" customFormat="1" ht="37.8" customHeight="1">
      <c r="A1018" s="38"/>
      <c r="B1018" s="188"/>
      <c r="C1018" s="189" t="s">
        <v>1242</v>
      </c>
      <c r="D1018" s="189" t="s">
        <v>207</v>
      </c>
      <c r="E1018" s="190" t="s">
        <v>1243</v>
      </c>
      <c r="F1018" s="191" t="s">
        <v>1244</v>
      </c>
      <c r="G1018" s="192" t="s">
        <v>265</v>
      </c>
      <c r="H1018" s="193">
        <v>94.5</v>
      </c>
      <c r="I1018" s="194"/>
      <c r="J1018" s="193">
        <f>ROUND(I1018*H1018,3)</f>
        <v>0</v>
      </c>
      <c r="K1018" s="195"/>
      <c r="L1018" s="39"/>
      <c r="M1018" s="196" t="s">
        <v>1</v>
      </c>
      <c r="N1018" s="197" t="s">
        <v>46</v>
      </c>
      <c r="O1018" s="82"/>
      <c r="P1018" s="198">
        <f>O1018*H1018</f>
        <v>0</v>
      </c>
      <c r="Q1018" s="198">
        <v>0.013440000000000001</v>
      </c>
      <c r="R1018" s="198">
        <f>Q1018*H1018</f>
        <v>1.2700800000000001</v>
      </c>
      <c r="S1018" s="198">
        <v>0</v>
      </c>
      <c r="T1018" s="199">
        <f>S1018*H1018</f>
        <v>0</v>
      </c>
      <c r="U1018" s="38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R1018" s="200" t="s">
        <v>299</v>
      </c>
      <c r="AT1018" s="200" t="s">
        <v>207</v>
      </c>
      <c r="AU1018" s="200" t="s">
        <v>91</v>
      </c>
      <c r="AY1018" s="19" t="s">
        <v>205</v>
      </c>
      <c r="BE1018" s="201">
        <f>IF(N1018="základná",J1018,0)</f>
        <v>0</v>
      </c>
      <c r="BF1018" s="201">
        <f>IF(N1018="znížená",J1018,0)</f>
        <v>0</v>
      </c>
      <c r="BG1018" s="201">
        <f>IF(N1018="zákl. prenesená",J1018,0)</f>
        <v>0</v>
      </c>
      <c r="BH1018" s="201">
        <f>IF(N1018="zníž. prenesená",J1018,0)</f>
        <v>0</v>
      </c>
      <c r="BI1018" s="201">
        <f>IF(N1018="nulová",J1018,0)</f>
        <v>0</v>
      </c>
      <c r="BJ1018" s="19" t="s">
        <v>91</v>
      </c>
      <c r="BK1018" s="202">
        <f>ROUND(I1018*H1018,3)</f>
        <v>0</v>
      </c>
      <c r="BL1018" s="19" t="s">
        <v>299</v>
      </c>
      <c r="BM1018" s="200" t="s">
        <v>1245</v>
      </c>
    </row>
    <row r="1019" s="13" customFormat="1">
      <c r="A1019" s="13"/>
      <c r="B1019" s="203"/>
      <c r="C1019" s="13"/>
      <c r="D1019" s="204" t="s">
        <v>213</v>
      </c>
      <c r="E1019" s="205" t="s">
        <v>1</v>
      </c>
      <c r="F1019" s="206" t="s">
        <v>1246</v>
      </c>
      <c r="G1019" s="13"/>
      <c r="H1019" s="205" t="s">
        <v>1</v>
      </c>
      <c r="I1019" s="207"/>
      <c r="J1019" s="13"/>
      <c r="K1019" s="13"/>
      <c r="L1019" s="203"/>
      <c r="M1019" s="208"/>
      <c r="N1019" s="209"/>
      <c r="O1019" s="209"/>
      <c r="P1019" s="209"/>
      <c r="Q1019" s="209"/>
      <c r="R1019" s="209"/>
      <c r="S1019" s="209"/>
      <c r="T1019" s="210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05" t="s">
        <v>213</v>
      </c>
      <c r="AU1019" s="205" t="s">
        <v>91</v>
      </c>
      <c r="AV1019" s="13" t="s">
        <v>87</v>
      </c>
      <c r="AW1019" s="13" t="s">
        <v>33</v>
      </c>
      <c r="AX1019" s="13" t="s">
        <v>80</v>
      </c>
      <c r="AY1019" s="205" t="s">
        <v>205</v>
      </c>
    </row>
    <row r="1020" s="14" customFormat="1">
      <c r="A1020" s="14"/>
      <c r="B1020" s="211"/>
      <c r="C1020" s="14"/>
      <c r="D1020" s="204" t="s">
        <v>213</v>
      </c>
      <c r="E1020" s="212" t="s">
        <v>1</v>
      </c>
      <c r="F1020" s="213" t="s">
        <v>1247</v>
      </c>
      <c r="G1020" s="14"/>
      <c r="H1020" s="214">
        <v>26.52</v>
      </c>
      <c r="I1020" s="215"/>
      <c r="J1020" s="14"/>
      <c r="K1020" s="14"/>
      <c r="L1020" s="211"/>
      <c r="M1020" s="216"/>
      <c r="N1020" s="217"/>
      <c r="O1020" s="217"/>
      <c r="P1020" s="217"/>
      <c r="Q1020" s="217"/>
      <c r="R1020" s="217"/>
      <c r="S1020" s="217"/>
      <c r="T1020" s="218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12" t="s">
        <v>213</v>
      </c>
      <c r="AU1020" s="212" t="s">
        <v>91</v>
      </c>
      <c r="AV1020" s="14" t="s">
        <v>91</v>
      </c>
      <c r="AW1020" s="14" t="s">
        <v>33</v>
      </c>
      <c r="AX1020" s="14" t="s">
        <v>80</v>
      </c>
      <c r="AY1020" s="212" t="s">
        <v>205</v>
      </c>
    </row>
    <row r="1021" s="14" customFormat="1">
      <c r="A1021" s="14"/>
      <c r="B1021" s="211"/>
      <c r="C1021" s="14"/>
      <c r="D1021" s="204" t="s">
        <v>213</v>
      </c>
      <c r="E1021" s="212" t="s">
        <v>1</v>
      </c>
      <c r="F1021" s="213" t="s">
        <v>1248</v>
      </c>
      <c r="G1021" s="14"/>
      <c r="H1021" s="214">
        <v>33.990000000000002</v>
      </c>
      <c r="I1021" s="215"/>
      <c r="J1021" s="14"/>
      <c r="K1021" s="14"/>
      <c r="L1021" s="211"/>
      <c r="M1021" s="216"/>
      <c r="N1021" s="217"/>
      <c r="O1021" s="217"/>
      <c r="P1021" s="217"/>
      <c r="Q1021" s="217"/>
      <c r="R1021" s="217"/>
      <c r="S1021" s="217"/>
      <c r="T1021" s="218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12" t="s">
        <v>213</v>
      </c>
      <c r="AU1021" s="212" t="s">
        <v>91</v>
      </c>
      <c r="AV1021" s="14" t="s">
        <v>91</v>
      </c>
      <c r="AW1021" s="14" t="s">
        <v>33</v>
      </c>
      <c r="AX1021" s="14" t="s">
        <v>80</v>
      </c>
      <c r="AY1021" s="212" t="s">
        <v>205</v>
      </c>
    </row>
    <row r="1022" s="14" customFormat="1">
      <c r="A1022" s="14"/>
      <c r="B1022" s="211"/>
      <c r="C1022" s="14"/>
      <c r="D1022" s="204" t="s">
        <v>213</v>
      </c>
      <c r="E1022" s="212" t="s">
        <v>1</v>
      </c>
      <c r="F1022" s="213" t="s">
        <v>1249</v>
      </c>
      <c r="G1022" s="14"/>
      <c r="H1022" s="214">
        <v>33.990000000000002</v>
      </c>
      <c r="I1022" s="215"/>
      <c r="J1022" s="14"/>
      <c r="K1022" s="14"/>
      <c r="L1022" s="211"/>
      <c r="M1022" s="216"/>
      <c r="N1022" s="217"/>
      <c r="O1022" s="217"/>
      <c r="P1022" s="217"/>
      <c r="Q1022" s="217"/>
      <c r="R1022" s="217"/>
      <c r="S1022" s="217"/>
      <c r="T1022" s="218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12" t="s">
        <v>213</v>
      </c>
      <c r="AU1022" s="212" t="s">
        <v>91</v>
      </c>
      <c r="AV1022" s="14" t="s">
        <v>91</v>
      </c>
      <c r="AW1022" s="14" t="s">
        <v>33</v>
      </c>
      <c r="AX1022" s="14" t="s">
        <v>80</v>
      </c>
      <c r="AY1022" s="212" t="s">
        <v>205</v>
      </c>
    </row>
    <row r="1023" s="15" customFormat="1">
      <c r="A1023" s="15"/>
      <c r="B1023" s="219"/>
      <c r="C1023" s="15"/>
      <c r="D1023" s="204" t="s">
        <v>213</v>
      </c>
      <c r="E1023" s="220" t="s">
        <v>1</v>
      </c>
      <c r="F1023" s="221" t="s">
        <v>216</v>
      </c>
      <c r="G1023" s="15"/>
      <c r="H1023" s="222">
        <v>94.5</v>
      </c>
      <c r="I1023" s="223"/>
      <c r="J1023" s="15"/>
      <c r="K1023" s="15"/>
      <c r="L1023" s="219"/>
      <c r="M1023" s="224"/>
      <c r="N1023" s="225"/>
      <c r="O1023" s="225"/>
      <c r="P1023" s="225"/>
      <c r="Q1023" s="225"/>
      <c r="R1023" s="225"/>
      <c r="S1023" s="225"/>
      <c r="T1023" s="226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20" t="s">
        <v>213</v>
      </c>
      <c r="AU1023" s="220" t="s">
        <v>91</v>
      </c>
      <c r="AV1023" s="15" t="s">
        <v>211</v>
      </c>
      <c r="AW1023" s="15" t="s">
        <v>33</v>
      </c>
      <c r="AX1023" s="15" t="s">
        <v>87</v>
      </c>
      <c r="AY1023" s="220" t="s">
        <v>205</v>
      </c>
    </row>
    <row r="1024" s="2" customFormat="1" ht="33" customHeight="1">
      <c r="A1024" s="38"/>
      <c r="B1024" s="188"/>
      <c r="C1024" s="189" t="s">
        <v>1250</v>
      </c>
      <c r="D1024" s="189" t="s">
        <v>207</v>
      </c>
      <c r="E1024" s="190" t="s">
        <v>1251</v>
      </c>
      <c r="F1024" s="191" t="s">
        <v>1252</v>
      </c>
      <c r="G1024" s="192" t="s">
        <v>284</v>
      </c>
      <c r="H1024" s="193">
        <v>546.67999999999995</v>
      </c>
      <c r="I1024" s="194"/>
      <c r="J1024" s="193">
        <f>ROUND(I1024*H1024,3)</f>
        <v>0</v>
      </c>
      <c r="K1024" s="195"/>
      <c r="L1024" s="39"/>
      <c r="M1024" s="196" t="s">
        <v>1</v>
      </c>
      <c r="N1024" s="197" t="s">
        <v>46</v>
      </c>
      <c r="O1024" s="82"/>
      <c r="P1024" s="198">
        <f>O1024*H1024</f>
        <v>0</v>
      </c>
      <c r="Q1024" s="198">
        <v>5.0000000000000002E-05</v>
      </c>
      <c r="R1024" s="198">
        <f>Q1024*H1024</f>
        <v>0.027333999999999997</v>
      </c>
      <c r="S1024" s="198">
        <v>0</v>
      </c>
      <c r="T1024" s="199">
        <f>S1024*H1024</f>
        <v>0</v>
      </c>
      <c r="U1024" s="38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R1024" s="200" t="s">
        <v>299</v>
      </c>
      <c r="AT1024" s="200" t="s">
        <v>207</v>
      </c>
      <c r="AU1024" s="200" t="s">
        <v>91</v>
      </c>
      <c r="AY1024" s="19" t="s">
        <v>205</v>
      </c>
      <c r="BE1024" s="201">
        <f>IF(N1024="základná",J1024,0)</f>
        <v>0</v>
      </c>
      <c r="BF1024" s="201">
        <f>IF(N1024="znížená",J1024,0)</f>
        <v>0</v>
      </c>
      <c r="BG1024" s="201">
        <f>IF(N1024="zákl. prenesená",J1024,0)</f>
        <v>0</v>
      </c>
      <c r="BH1024" s="201">
        <f>IF(N1024="zníž. prenesená",J1024,0)</f>
        <v>0</v>
      </c>
      <c r="BI1024" s="201">
        <f>IF(N1024="nulová",J1024,0)</f>
        <v>0</v>
      </c>
      <c r="BJ1024" s="19" t="s">
        <v>91</v>
      </c>
      <c r="BK1024" s="202">
        <f>ROUND(I1024*H1024,3)</f>
        <v>0</v>
      </c>
      <c r="BL1024" s="19" t="s">
        <v>299</v>
      </c>
      <c r="BM1024" s="200" t="s">
        <v>1253</v>
      </c>
    </row>
    <row r="1025" s="13" customFormat="1">
      <c r="A1025" s="13"/>
      <c r="B1025" s="203"/>
      <c r="C1025" s="13"/>
      <c r="D1025" s="204" t="s">
        <v>213</v>
      </c>
      <c r="E1025" s="205" t="s">
        <v>1</v>
      </c>
      <c r="F1025" s="206" t="s">
        <v>337</v>
      </c>
      <c r="G1025" s="13"/>
      <c r="H1025" s="205" t="s">
        <v>1</v>
      </c>
      <c r="I1025" s="207"/>
      <c r="J1025" s="13"/>
      <c r="K1025" s="13"/>
      <c r="L1025" s="203"/>
      <c r="M1025" s="208"/>
      <c r="N1025" s="209"/>
      <c r="O1025" s="209"/>
      <c r="P1025" s="209"/>
      <c r="Q1025" s="209"/>
      <c r="R1025" s="209"/>
      <c r="S1025" s="209"/>
      <c r="T1025" s="210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05" t="s">
        <v>213</v>
      </c>
      <c r="AU1025" s="205" t="s">
        <v>91</v>
      </c>
      <c r="AV1025" s="13" t="s">
        <v>87</v>
      </c>
      <c r="AW1025" s="13" t="s">
        <v>33</v>
      </c>
      <c r="AX1025" s="13" t="s">
        <v>80</v>
      </c>
      <c r="AY1025" s="205" t="s">
        <v>205</v>
      </c>
    </row>
    <row r="1026" s="14" customFormat="1">
      <c r="A1026" s="14"/>
      <c r="B1026" s="211"/>
      <c r="C1026" s="14"/>
      <c r="D1026" s="204" t="s">
        <v>213</v>
      </c>
      <c r="E1026" s="212" t="s">
        <v>1</v>
      </c>
      <c r="F1026" s="213" t="s">
        <v>1254</v>
      </c>
      <c r="G1026" s="14"/>
      <c r="H1026" s="214">
        <v>7</v>
      </c>
      <c r="I1026" s="215"/>
      <c r="J1026" s="14"/>
      <c r="K1026" s="14"/>
      <c r="L1026" s="211"/>
      <c r="M1026" s="216"/>
      <c r="N1026" s="217"/>
      <c r="O1026" s="217"/>
      <c r="P1026" s="217"/>
      <c r="Q1026" s="217"/>
      <c r="R1026" s="217"/>
      <c r="S1026" s="217"/>
      <c r="T1026" s="218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12" t="s">
        <v>213</v>
      </c>
      <c r="AU1026" s="212" t="s">
        <v>91</v>
      </c>
      <c r="AV1026" s="14" t="s">
        <v>91</v>
      </c>
      <c r="AW1026" s="14" t="s">
        <v>33</v>
      </c>
      <c r="AX1026" s="14" t="s">
        <v>80</v>
      </c>
      <c r="AY1026" s="212" t="s">
        <v>205</v>
      </c>
    </row>
    <row r="1027" s="14" customFormat="1">
      <c r="A1027" s="14"/>
      <c r="B1027" s="211"/>
      <c r="C1027" s="14"/>
      <c r="D1027" s="204" t="s">
        <v>213</v>
      </c>
      <c r="E1027" s="212" t="s">
        <v>1</v>
      </c>
      <c r="F1027" s="213" t="s">
        <v>1255</v>
      </c>
      <c r="G1027" s="14"/>
      <c r="H1027" s="214">
        <v>45.240000000000002</v>
      </c>
      <c r="I1027" s="215"/>
      <c r="J1027" s="14"/>
      <c r="K1027" s="14"/>
      <c r="L1027" s="211"/>
      <c r="M1027" s="216"/>
      <c r="N1027" s="217"/>
      <c r="O1027" s="217"/>
      <c r="P1027" s="217"/>
      <c r="Q1027" s="217"/>
      <c r="R1027" s="217"/>
      <c r="S1027" s="217"/>
      <c r="T1027" s="218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12" t="s">
        <v>213</v>
      </c>
      <c r="AU1027" s="212" t="s">
        <v>91</v>
      </c>
      <c r="AV1027" s="14" t="s">
        <v>91</v>
      </c>
      <c r="AW1027" s="14" t="s">
        <v>33</v>
      </c>
      <c r="AX1027" s="14" t="s">
        <v>80</v>
      </c>
      <c r="AY1027" s="212" t="s">
        <v>205</v>
      </c>
    </row>
    <row r="1028" s="14" customFormat="1">
      <c r="A1028" s="14"/>
      <c r="B1028" s="211"/>
      <c r="C1028" s="14"/>
      <c r="D1028" s="204" t="s">
        <v>213</v>
      </c>
      <c r="E1028" s="212" t="s">
        <v>1</v>
      </c>
      <c r="F1028" s="213" t="s">
        <v>1256</v>
      </c>
      <c r="G1028" s="14"/>
      <c r="H1028" s="214">
        <v>44.020000000000003</v>
      </c>
      <c r="I1028" s="215"/>
      <c r="J1028" s="14"/>
      <c r="K1028" s="14"/>
      <c r="L1028" s="211"/>
      <c r="M1028" s="216"/>
      <c r="N1028" s="217"/>
      <c r="O1028" s="217"/>
      <c r="P1028" s="217"/>
      <c r="Q1028" s="217"/>
      <c r="R1028" s="217"/>
      <c r="S1028" s="217"/>
      <c r="T1028" s="218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12" t="s">
        <v>213</v>
      </c>
      <c r="AU1028" s="212" t="s">
        <v>91</v>
      </c>
      <c r="AV1028" s="14" t="s">
        <v>91</v>
      </c>
      <c r="AW1028" s="14" t="s">
        <v>33</v>
      </c>
      <c r="AX1028" s="14" t="s">
        <v>80</v>
      </c>
      <c r="AY1028" s="212" t="s">
        <v>205</v>
      </c>
    </row>
    <row r="1029" s="13" customFormat="1">
      <c r="A1029" s="13"/>
      <c r="B1029" s="203"/>
      <c r="C1029" s="13"/>
      <c r="D1029" s="204" t="s">
        <v>213</v>
      </c>
      <c r="E1029" s="205" t="s">
        <v>1</v>
      </c>
      <c r="F1029" s="206" t="s">
        <v>339</v>
      </c>
      <c r="G1029" s="13"/>
      <c r="H1029" s="205" t="s">
        <v>1</v>
      </c>
      <c r="I1029" s="207"/>
      <c r="J1029" s="13"/>
      <c r="K1029" s="13"/>
      <c r="L1029" s="203"/>
      <c r="M1029" s="208"/>
      <c r="N1029" s="209"/>
      <c r="O1029" s="209"/>
      <c r="P1029" s="209"/>
      <c r="Q1029" s="209"/>
      <c r="R1029" s="209"/>
      <c r="S1029" s="209"/>
      <c r="T1029" s="210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05" t="s">
        <v>213</v>
      </c>
      <c r="AU1029" s="205" t="s">
        <v>91</v>
      </c>
      <c r="AV1029" s="13" t="s">
        <v>87</v>
      </c>
      <c r="AW1029" s="13" t="s">
        <v>33</v>
      </c>
      <c r="AX1029" s="13" t="s">
        <v>80</v>
      </c>
      <c r="AY1029" s="205" t="s">
        <v>205</v>
      </c>
    </row>
    <row r="1030" s="14" customFormat="1">
      <c r="A1030" s="14"/>
      <c r="B1030" s="211"/>
      <c r="C1030" s="14"/>
      <c r="D1030" s="204" t="s">
        <v>213</v>
      </c>
      <c r="E1030" s="212" t="s">
        <v>1</v>
      </c>
      <c r="F1030" s="213" t="s">
        <v>1257</v>
      </c>
      <c r="G1030" s="14"/>
      <c r="H1030" s="214">
        <v>35.770000000000003</v>
      </c>
      <c r="I1030" s="215"/>
      <c r="J1030" s="14"/>
      <c r="K1030" s="14"/>
      <c r="L1030" s="211"/>
      <c r="M1030" s="216"/>
      <c r="N1030" s="217"/>
      <c r="O1030" s="217"/>
      <c r="P1030" s="217"/>
      <c r="Q1030" s="217"/>
      <c r="R1030" s="217"/>
      <c r="S1030" s="217"/>
      <c r="T1030" s="218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12" t="s">
        <v>213</v>
      </c>
      <c r="AU1030" s="212" t="s">
        <v>91</v>
      </c>
      <c r="AV1030" s="14" t="s">
        <v>91</v>
      </c>
      <c r="AW1030" s="14" t="s">
        <v>33</v>
      </c>
      <c r="AX1030" s="14" t="s">
        <v>80</v>
      </c>
      <c r="AY1030" s="212" t="s">
        <v>205</v>
      </c>
    </row>
    <row r="1031" s="14" customFormat="1">
      <c r="A1031" s="14"/>
      <c r="B1031" s="211"/>
      <c r="C1031" s="14"/>
      <c r="D1031" s="204" t="s">
        <v>213</v>
      </c>
      <c r="E1031" s="212" t="s">
        <v>1</v>
      </c>
      <c r="F1031" s="213" t="s">
        <v>1258</v>
      </c>
      <c r="G1031" s="14"/>
      <c r="H1031" s="214">
        <v>135.63999999999999</v>
      </c>
      <c r="I1031" s="215"/>
      <c r="J1031" s="14"/>
      <c r="K1031" s="14"/>
      <c r="L1031" s="211"/>
      <c r="M1031" s="216"/>
      <c r="N1031" s="217"/>
      <c r="O1031" s="217"/>
      <c r="P1031" s="217"/>
      <c r="Q1031" s="217"/>
      <c r="R1031" s="217"/>
      <c r="S1031" s="217"/>
      <c r="T1031" s="218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12" t="s">
        <v>213</v>
      </c>
      <c r="AU1031" s="212" t="s">
        <v>91</v>
      </c>
      <c r="AV1031" s="14" t="s">
        <v>91</v>
      </c>
      <c r="AW1031" s="14" t="s">
        <v>33</v>
      </c>
      <c r="AX1031" s="14" t="s">
        <v>80</v>
      </c>
      <c r="AY1031" s="212" t="s">
        <v>205</v>
      </c>
    </row>
    <row r="1032" s="14" customFormat="1">
      <c r="A1032" s="14"/>
      <c r="B1032" s="211"/>
      <c r="C1032" s="14"/>
      <c r="D1032" s="204" t="s">
        <v>213</v>
      </c>
      <c r="E1032" s="212" t="s">
        <v>1</v>
      </c>
      <c r="F1032" s="213" t="s">
        <v>1259</v>
      </c>
      <c r="G1032" s="14"/>
      <c r="H1032" s="214">
        <v>53.799999999999997</v>
      </c>
      <c r="I1032" s="215"/>
      <c r="J1032" s="14"/>
      <c r="K1032" s="14"/>
      <c r="L1032" s="211"/>
      <c r="M1032" s="216"/>
      <c r="N1032" s="217"/>
      <c r="O1032" s="217"/>
      <c r="P1032" s="217"/>
      <c r="Q1032" s="217"/>
      <c r="R1032" s="217"/>
      <c r="S1032" s="217"/>
      <c r="T1032" s="218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12" t="s">
        <v>213</v>
      </c>
      <c r="AU1032" s="212" t="s">
        <v>91</v>
      </c>
      <c r="AV1032" s="14" t="s">
        <v>91</v>
      </c>
      <c r="AW1032" s="14" t="s">
        <v>33</v>
      </c>
      <c r="AX1032" s="14" t="s">
        <v>80</v>
      </c>
      <c r="AY1032" s="212" t="s">
        <v>205</v>
      </c>
    </row>
    <row r="1033" s="13" customFormat="1">
      <c r="A1033" s="13"/>
      <c r="B1033" s="203"/>
      <c r="C1033" s="13"/>
      <c r="D1033" s="204" t="s">
        <v>213</v>
      </c>
      <c r="E1033" s="205" t="s">
        <v>1</v>
      </c>
      <c r="F1033" s="206" t="s">
        <v>342</v>
      </c>
      <c r="G1033" s="13"/>
      <c r="H1033" s="205" t="s">
        <v>1</v>
      </c>
      <c r="I1033" s="207"/>
      <c r="J1033" s="13"/>
      <c r="K1033" s="13"/>
      <c r="L1033" s="203"/>
      <c r="M1033" s="208"/>
      <c r="N1033" s="209"/>
      <c r="O1033" s="209"/>
      <c r="P1033" s="209"/>
      <c r="Q1033" s="209"/>
      <c r="R1033" s="209"/>
      <c r="S1033" s="209"/>
      <c r="T1033" s="210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05" t="s">
        <v>213</v>
      </c>
      <c r="AU1033" s="205" t="s">
        <v>91</v>
      </c>
      <c r="AV1033" s="13" t="s">
        <v>87</v>
      </c>
      <c r="AW1033" s="13" t="s">
        <v>33</v>
      </c>
      <c r="AX1033" s="13" t="s">
        <v>80</v>
      </c>
      <c r="AY1033" s="205" t="s">
        <v>205</v>
      </c>
    </row>
    <row r="1034" s="14" customFormat="1">
      <c r="A1034" s="14"/>
      <c r="B1034" s="211"/>
      <c r="C1034" s="14"/>
      <c r="D1034" s="204" t="s">
        <v>213</v>
      </c>
      <c r="E1034" s="212" t="s">
        <v>1</v>
      </c>
      <c r="F1034" s="213" t="s">
        <v>1257</v>
      </c>
      <c r="G1034" s="14"/>
      <c r="H1034" s="214">
        <v>35.770000000000003</v>
      </c>
      <c r="I1034" s="215"/>
      <c r="J1034" s="14"/>
      <c r="K1034" s="14"/>
      <c r="L1034" s="211"/>
      <c r="M1034" s="216"/>
      <c r="N1034" s="217"/>
      <c r="O1034" s="217"/>
      <c r="P1034" s="217"/>
      <c r="Q1034" s="217"/>
      <c r="R1034" s="217"/>
      <c r="S1034" s="217"/>
      <c r="T1034" s="218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12" t="s">
        <v>213</v>
      </c>
      <c r="AU1034" s="212" t="s">
        <v>91</v>
      </c>
      <c r="AV1034" s="14" t="s">
        <v>91</v>
      </c>
      <c r="AW1034" s="14" t="s">
        <v>33</v>
      </c>
      <c r="AX1034" s="14" t="s">
        <v>80</v>
      </c>
      <c r="AY1034" s="212" t="s">
        <v>205</v>
      </c>
    </row>
    <row r="1035" s="14" customFormat="1">
      <c r="A1035" s="14"/>
      <c r="B1035" s="211"/>
      <c r="C1035" s="14"/>
      <c r="D1035" s="204" t="s">
        <v>213</v>
      </c>
      <c r="E1035" s="212" t="s">
        <v>1</v>
      </c>
      <c r="F1035" s="213" t="s">
        <v>1258</v>
      </c>
      <c r="G1035" s="14"/>
      <c r="H1035" s="214">
        <v>135.63999999999999</v>
      </c>
      <c r="I1035" s="215"/>
      <c r="J1035" s="14"/>
      <c r="K1035" s="14"/>
      <c r="L1035" s="211"/>
      <c r="M1035" s="216"/>
      <c r="N1035" s="217"/>
      <c r="O1035" s="217"/>
      <c r="P1035" s="217"/>
      <c r="Q1035" s="217"/>
      <c r="R1035" s="217"/>
      <c r="S1035" s="217"/>
      <c r="T1035" s="218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12" t="s">
        <v>213</v>
      </c>
      <c r="AU1035" s="212" t="s">
        <v>91</v>
      </c>
      <c r="AV1035" s="14" t="s">
        <v>91</v>
      </c>
      <c r="AW1035" s="14" t="s">
        <v>33</v>
      </c>
      <c r="AX1035" s="14" t="s">
        <v>80</v>
      </c>
      <c r="AY1035" s="212" t="s">
        <v>205</v>
      </c>
    </row>
    <row r="1036" s="14" customFormat="1">
      <c r="A1036" s="14"/>
      <c r="B1036" s="211"/>
      <c r="C1036" s="14"/>
      <c r="D1036" s="204" t="s">
        <v>213</v>
      </c>
      <c r="E1036" s="212" t="s">
        <v>1</v>
      </c>
      <c r="F1036" s="213" t="s">
        <v>1259</v>
      </c>
      <c r="G1036" s="14"/>
      <c r="H1036" s="214">
        <v>53.799999999999997</v>
      </c>
      <c r="I1036" s="215"/>
      <c r="J1036" s="14"/>
      <c r="K1036" s="14"/>
      <c r="L1036" s="211"/>
      <c r="M1036" s="216"/>
      <c r="N1036" s="217"/>
      <c r="O1036" s="217"/>
      <c r="P1036" s="217"/>
      <c r="Q1036" s="217"/>
      <c r="R1036" s="217"/>
      <c r="S1036" s="217"/>
      <c r="T1036" s="218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12" t="s">
        <v>213</v>
      </c>
      <c r="AU1036" s="212" t="s">
        <v>91</v>
      </c>
      <c r="AV1036" s="14" t="s">
        <v>91</v>
      </c>
      <c r="AW1036" s="14" t="s">
        <v>33</v>
      </c>
      <c r="AX1036" s="14" t="s">
        <v>80</v>
      </c>
      <c r="AY1036" s="212" t="s">
        <v>205</v>
      </c>
    </row>
    <row r="1037" s="15" customFormat="1">
      <c r="A1037" s="15"/>
      <c r="B1037" s="219"/>
      <c r="C1037" s="15"/>
      <c r="D1037" s="204" t="s">
        <v>213</v>
      </c>
      <c r="E1037" s="220" t="s">
        <v>1</v>
      </c>
      <c r="F1037" s="221" t="s">
        <v>216</v>
      </c>
      <c r="G1037" s="15"/>
      <c r="H1037" s="222">
        <v>546.67999999999995</v>
      </c>
      <c r="I1037" s="223"/>
      <c r="J1037" s="15"/>
      <c r="K1037" s="15"/>
      <c r="L1037" s="219"/>
      <c r="M1037" s="224"/>
      <c r="N1037" s="225"/>
      <c r="O1037" s="225"/>
      <c r="P1037" s="225"/>
      <c r="Q1037" s="225"/>
      <c r="R1037" s="225"/>
      <c r="S1037" s="225"/>
      <c r="T1037" s="226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20" t="s">
        <v>213</v>
      </c>
      <c r="AU1037" s="220" t="s">
        <v>91</v>
      </c>
      <c r="AV1037" s="15" t="s">
        <v>211</v>
      </c>
      <c r="AW1037" s="15" t="s">
        <v>33</v>
      </c>
      <c r="AX1037" s="15" t="s">
        <v>87</v>
      </c>
      <c r="AY1037" s="220" t="s">
        <v>205</v>
      </c>
    </row>
    <row r="1038" s="2" customFormat="1" ht="24.15" customHeight="1">
      <c r="A1038" s="38"/>
      <c r="B1038" s="188"/>
      <c r="C1038" s="189" t="s">
        <v>1260</v>
      </c>
      <c r="D1038" s="189" t="s">
        <v>207</v>
      </c>
      <c r="E1038" s="190" t="s">
        <v>1261</v>
      </c>
      <c r="F1038" s="191" t="s">
        <v>1262</v>
      </c>
      <c r="G1038" s="192" t="s">
        <v>313</v>
      </c>
      <c r="H1038" s="193">
        <v>7.2430000000000003</v>
      </c>
      <c r="I1038" s="194"/>
      <c r="J1038" s="193">
        <f>ROUND(I1038*H1038,3)</f>
        <v>0</v>
      </c>
      <c r="K1038" s="195"/>
      <c r="L1038" s="39"/>
      <c r="M1038" s="196" t="s">
        <v>1</v>
      </c>
      <c r="N1038" s="197" t="s">
        <v>46</v>
      </c>
      <c r="O1038" s="82"/>
      <c r="P1038" s="198">
        <f>O1038*H1038</f>
        <v>0</v>
      </c>
      <c r="Q1038" s="198">
        <v>0</v>
      </c>
      <c r="R1038" s="198">
        <f>Q1038*H1038</f>
        <v>0</v>
      </c>
      <c r="S1038" s="198">
        <v>0</v>
      </c>
      <c r="T1038" s="199">
        <f>S1038*H1038</f>
        <v>0</v>
      </c>
      <c r="U1038" s="38"/>
      <c r="V1038" s="38"/>
      <c r="W1038" s="38"/>
      <c r="X1038" s="38"/>
      <c r="Y1038" s="38"/>
      <c r="Z1038" s="38"/>
      <c r="AA1038" s="38"/>
      <c r="AB1038" s="38"/>
      <c r="AC1038" s="38"/>
      <c r="AD1038" s="38"/>
      <c r="AE1038" s="38"/>
      <c r="AR1038" s="200" t="s">
        <v>299</v>
      </c>
      <c r="AT1038" s="200" t="s">
        <v>207</v>
      </c>
      <c r="AU1038" s="200" t="s">
        <v>91</v>
      </c>
      <c r="AY1038" s="19" t="s">
        <v>205</v>
      </c>
      <c r="BE1038" s="201">
        <f>IF(N1038="základná",J1038,0)</f>
        <v>0</v>
      </c>
      <c r="BF1038" s="201">
        <f>IF(N1038="znížená",J1038,0)</f>
        <v>0</v>
      </c>
      <c r="BG1038" s="201">
        <f>IF(N1038="zákl. prenesená",J1038,0)</f>
        <v>0</v>
      </c>
      <c r="BH1038" s="201">
        <f>IF(N1038="zníž. prenesená",J1038,0)</f>
        <v>0</v>
      </c>
      <c r="BI1038" s="201">
        <f>IF(N1038="nulová",J1038,0)</f>
        <v>0</v>
      </c>
      <c r="BJ1038" s="19" t="s">
        <v>91</v>
      </c>
      <c r="BK1038" s="202">
        <f>ROUND(I1038*H1038,3)</f>
        <v>0</v>
      </c>
      <c r="BL1038" s="19" t="s">
        <v>299</v>
      </c>
      <c r="BM1038" s="200" t="s">
        <v>1263</v>
      </c>
    </row>
    <row r="1039" s="12" customFormat="1" ht="22.8" customHeight="1">
      <c r="A1039" s="12"/>
      <c r="B1039" s="175"/>
      <c r="C1039" s="12"/>
      <c r="D1039" s="176" t="s">
        <v>79</v>
      </c>
      <c r="E1039" s="186" t="s">
        <v>1264</v>
      </c>
      <c r="F1039" s="186" t="s">
        <v>1265</v>
      </c>
      <c r="G1039" s="12"/>
      <c r="H1039" s="12"/>
      <c r="I1039" s="178"/>
      <c r="J1039" s="187">
        <f>BK1039</f>
        <v>0</v>
      </c>
      <c r="K1039" s="12"/>
      <c r="L1039" s="175"/>
      <c r="M1039" s="180"/>
      <c r="N1039" s="181"/>
      <c r="O1039" s="181"/>
      <c r="P1039" s="182">
        <f>SUM(P1040:P1060)</f>
        <v>0</v>
      </c>
      <c r="Q1039" s="181"/>
      <c r="R1039" s="182">
        <f>SUM(R1040:R1060)</f>
        <v>0.90378999999999998</v>
      </c>
      <c r="S1039" s="181"/>
      <c r="T1039" s="183">
        <f>SUM(T1040:T1060)</f>
        <v>0</v>
      </c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R1039" s="176" t="s">
        <v>91</v>
      </c>
      <c r="AT1039" s="184" t="s">
        <v>79</v>
      </c>
      <c r="AU1039" s="184" t="s">
        <v>87</v>
      </c>
      <c r="AY1039" s="176" t="s">
        <v>205</v>
      </c>
      <c r="BK1039" s="185">
        <f>SUM(BK1040:BK1060)</f>
        <v>0</v>
      </c>
    </row>
    <row r="1040" s="2" customFormat="1" ht="24.15" customHeight="1">
      <c r="A1040" s="38"/>
      <c r="B1040" s="188"/>
      <c r="C1040" s="189" t="s">
        <v>1266</v>
      </c>
      <c r="D1040" s="189" t="s">
        <v>207</v>
      </c>
      <c r="E1040" s="190" t="s">
        <v>1267</v>
      </c>
      <c r="F1040" s="191" t="s">
        <v>1268</v>
      </c>
      <c r="G1040" s="192" t="s">
        <v>284</v>
      </c>
      <c r="H1040" s="193">
        <v>28</v>
      </c>
      <c r="I1040" s="194"/>
      <c r="J1040" s="193">
        <f>ROUND(I1040*H1040,3)</f>
        <v>0</v>
      </c>
      <c r="K1040" s="195"/>
      <c r="L1040" s="39"/>
      <c r="M1040" s="196" t="s">
        <v>1</v>
      </c>
      <c r="N1040" s="197" t="s">
        <v>46</v>
      </c>
      <c r="O1040" s="82"/>
      <c r="P1040" s="198">
        <f>O1040*H1040</f>
        <v>0</v>
      </c>
      <c r="Q1040" s="198">
        <v>0.0040000000000000001</v>
      </c>
      <c r="R1040" s="198">
        <f>Q1040*H1040</f>
        <v>0.112</v>
      </c>
      <c r="S1040" s="198">
        <v>0</v>
      </c>
      <c r="T1040" s="199">
        <f>S1040*H1040</f>
        <v>0</v>
      </c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R1040" s="200" t="s">
        <v>299</v>
      </c>
      <c r="AT1040" s="200" t="s">
        <v>207</v>
      </c>
      <c r="AU1040" s="200" t="s">
        <v>91</v>
      </c>
      <c r="AY1040" s="19" t="s">
        <v>205</v>
      </c>
      <c r="BE1040" s="201">
        <f>IF(N1040="základná",J1040,0)</f>
        <v>0</v>
      </c>
      <c r="BF1040" s="201">
        <f>IF(N1040="znížená",J1040,0)</f>
        <v>0</v>
      </c>
      <c r="BG1040" s="201">
        <f>IF(N1040="zákl. prenesená",J1040,0)</f>
        <v>0</v>
      </c>
      <c r="BH1040" s="201">
        <f>IF(N1040="zníž. prenesená",J1040,0)</f>
        <v>0</v>
      </c>
      <c r="BI1040" s="201">
        <f>IF(N1040="nulová",J1040,0)</f>
        <v>0</v>
      </c>
      <c r="BJ1040" s="19" t="s">
        <v>91</v>
      </c>
      <c r="BK1040" s="202">
        <f>ROUND(I1040*H1040,3)</f>
        <v>0</v>
      </c>
      <c r="BL1040" s="19" t="s">
        <v>299</v>
      </c>
      <c r="BM1040" s="200" t="s">
        <v>1269</v>
      </c>
    </row>
    <row r="1041" s="13" customFormat="1">
      <c r="A1041" s="13"/>
      <c r="B1041" s="203"/>
      <c r="C1041" s="13"/>
      <c r="D1041" s="204" t="s">
        <v>213</v>
      </c>
      <c r="E1041" s="205" t="s">
        <v>1</v>
      </c>
      <c r="F1041" s="206" t="s">
        <v>1270</v>
      </c>
      <c r="G1041" s="13"/>
      <c r="H1041" s="205" t="s">
        <v>1</v>
      </c>
      <c r="I1041" s="207"/>
      <c r="J1041" s="13"/>
      <c r="K1041" s="13"/>
      <c r="L1041" s="203"/>
      <c r="M1041" s="208"/>
      <c r="N1041" s="209"/>
      <c r="O1041" s="209"/>
      <c r="P1041" s="209"/>
      <c r="Q1041" s="209"/>
      <c r="R1041" s="209"/>
      <c r="S1041" s="209"/>
      <c r="T1041" s="210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05" t="s">
        <v>213</v>
      </c>
      <c r="AU1041" s="205" t="s">
        <v>91</v>
      </c>
      <c r="AV1041" s="13" t="s">
        <v>87</v>
      </c>
      <c r="AW1041" s="13" t="s">
        <v>33</v>
      </c>
      <c r="AX1041" s="13" t="s">
        <v>80</v>
      </c>
      <c r="AY1041" s="205" t="s">
        <v>205</v>
      </c>
    </row>
    <row r="1042" s="14" customFormat="1">
      <c r="A1042" s="14"/>
      <c r="B1042" s="211"/>
      <c r="C1042" s="14"/>
      <c r="D1042" s="204" t="s">
        <v>213</v>
      </c>
      <c r="E1042" s="212" t="s">
        <v>1</v>
      </c>
      <c r="F1042" s="213" t="s">
        <v>1271</v>
      </c>
      <c r="G1042" s="14"/>
      <c r="H1042" s="214">
        <v>28</v>
      </c>
      <c r="I1042" s="215"/>
      <c r="J1042" s="14"/>
      <c r="K1042" s="14"/>
      <c r="L1042" s="211"/>
      <c r="M1042" s="216"/>
      <c r="N1042" s="217"/>
      <c r="O1042" s="217"/>
      <c r="P1042" s="217"/>
      <c r="Q1042" s="217"/>
      <c r="R1042" s="217"/>
      <c r="S1042" s="217"/>
      <c r="T1042" s="218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12" t="s">
        <v>213</v>
      </c>
      <c r="AU1042" s="212" t="s">
        <v>91</v>
      </c>
      <c r="AV1042" s="14" t="s">
        <v>91</v>
      </c>
      <c r="AW1042" s="14" t="s">
        <v>33</v>
      </c>
      <c r="AX1042" s="14" t="s">
        <v>80</v>
      </c>
      <c r="AY1042" s="212" t="s">
        <v>205</v>
      </c>
    </row>
    <row r="1043" s="15" customFormat="1">
      <c r="A1043" s="15"/>
      <c r="B1043" s="219"/>
      <c r="C1043" s="15"/>
      <c r="D1043" s="204" t="s">
        <v>213</v>
      </c>
      <c r="E1043" s="220" t="s">
        <v>1</v>
      </c>
      <c r="F1043" s="221" t="s">
        <v>216</v>
      </c>
      <c r="G1043" s="15"/>
      <c r="H1043" s="222">
        <v>28</v>
      </c>
      <c r="I1043" s="223"/>
      <c r="J1043" s="15"/>
      <c r="K1043" s="15"/>
      <c r="L1043" s="219"/>
      <c r="M1043" s="224"/>
      <c r="N1043" s="225"/>
      <c r="O1043" s="225"/>
      <c r="P1043" s="225"/>
      <c r="Q1043" s="225"/>
      <c r="R1043" s="225"/>
      <c r="S1043" s="225"/>
      <c r="T1043" s="226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T1043" s="220" t="s">
        <v>213</v>
      </c>
      <c r="AU1043" s="220" t="s">
        <v>91</v>
      </c>
      <c r="AV1043" s="15" t="s">
        <v>211</v>
      </c>
      <c r="AW1043" s="15" t="s">
        <v>33</v>
      </c>
      <c r="AX1043" s="15" t="s">
        <v>87</v>
      </c>
      <c r="AY1043" s="220" t="s">
        <v>205</v>
      </c>
    </row>
    <row r="1044" s="2" customFormat="1" ht="24.15" customHeight="1">
      <c r="A1044" s="38"/>
      <c r="B1044" s="188"/>
      <c r="C1044" s="189" t="s">
        <v>1272</v>
      </c>
      <c r="D1044" s="189" t="s">
        <v>207</v>
      </c>
      <c r="E1044" s="190" t="s">
        <v>1273</v>
      </c>
      <c r="F1044" s="191" t="s">
        <v>1274</v>
      </c>
      <c r="G1044" s="192" t="s">
        <v>284</v>
      </c>
      <c r="H1044" s="193">
        <v>138</v>
      </c>
      <c r="I1044" s="194"/>
      <c r="J1044" s="193">
        <f>ROUND(I1044*H1044,3)</f>
        <v>0</v>
      </c>
      <c r="K1044" s="195"/>
      <c r="L1044" s="39"/>
      <c r="M1044" s="196" t="s">
        <v>1</v>
      </c>
      <c r="N1044" s="197" t="s">
        <v>46</v>
      </c>
      <c r="O1044" s="82"/>
      <c r="P1044" s="198">
        <f>O1044*H1044</f>
        <v>0</v>
      </c>
      <c r="Q1044" s="198">
        <v>0.0032799999999999999</v>
      </c>
      <c r="R1044" s="198">
        <f>Q1044*H1044</f>
        <v>0.45263999999999999</v>
      </c>
      <c r="S1044" s="198">
        <v>0</v>
      </c>
      <c r="T1044" s="199">
        <f>S1044*H1044</f>
        <v>0</v>
      </c>
      <c r="U1044" s="38"/>
      <c r="V1044" s="38"/>
      <c r="W1044" s="38"/>
      <c r="X1044" s="38"/>
      <c r="Y1044" s="38"/>
      <c r="Z1044" s="38"/>
      <c r="AA1044" s="38"/>
      <c r="AB1044" s="38"/>
      <c r="AC1044" s="38"/>
      <c r="AD1044" s="38"/>
      <c r="AE1044" s="38"/>
      <c r="AR1044" s="200" t="s">
        <v>299</v>
      </c>
      <c r="AT1044" s="200" t="s">
        <v>207</v>
      </c>
      <c r="AU1044" s="200" t="s">
        <v>91</v>
      </c>
      <c r="AY1044" s="19" t="s">
        <v>205</v>
      </c>
      <c r="BE1044" s="201">
        <f>IF(N1044="základná",J1044,0)</f>
        <v>0</v>
      </c>
      <c r="BF1044" s="201">
        <f>IF(N1044="znížená",J1044,0)</f>
        <v>0</v>
      </c>
      <c r="BG1044" s="201">
        <f>IF(N1044="zákl. prenesená",J1044,0)</f>
        <v>0</v>
      </c>
      <c r="BH1044" s="201">
        <f>IF(N1044="zníž. prenesená",J1044,0)</f>
        <v>0</v>
      </c>
      <c r="BI1044" s="201">
        <f>IF(N1044="nulová",J1044,0)</f>
        <v>0</v>
      </c>
      <c r="BJ1044" s="19" t="s">
        <v>91</v>
      </c>
      <c r="BK1044" s="202">
        <f>ROUND(I1044*H1044,3)</f>
        <v>0</v>
      </c>
      <c r="BL1044" s="19" t="s">
        <v>299</v>
      </c>
      <c r="BM1044" s="200" t="s">
        <v>1275</v>
      </c>
    </row>
    <row r="1045" s="13" customFormat="1">
      <c r="A1045" s="13"/>
      <c r="B1045" s="203"/>
      <c r="C1045" s="13"/>
      <c r="D1045" s="204" t="s">
        <v>213</v>
      </c>
      <c r="E1045" s="205" t="s">
        <v>1</v>
      </c>
      <c r="F1045" s="206" t="s">
        <v>1270</v>
      </c>
      <c r="G1045" s="13"/>
      <c r="H1045" s="205" t="s">
        <v>1</v>
      </c>
      <c r="I1045" s="207"/>
      <c r="J1045" s="13"/>
      <c r="K1045" s="13"/>
      <c r="L1045" s="203"/>
      <c r="M1045" s="208"/>
      <c r="N1045" s="209"/>
      <c r="O1045" s="209"/>
      <c r="P1045" s="209"/>
      <c r="Q1045" s="209"/>
      <c r="R1045" s="209"/>
      <c r="S1045" s="209"/>
      <c r="T1045" s="210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05" t="s">
        <v>213</v>
      </c>
      <c r="AU1045" s="205" t="s">
        <v>91</v>
      </c>
      <c r="AV1045" s="13" t="s">
        <v>87</v>
      </c>
      <c r="AW1045" s="13" t="s">
        <v>33</v>
      </c>
      <c r="AX1045" s="13" t="s">
        <v>80</v>
      </c>
      <c r="AY1045" s="205" t="s">
        <v>205</v>
      </c>
    </row>
    <row r="1046" s="14" customFormat="1">
      <c r="A1046" s="14"/>
      <c r="B1046" s="211"/>
      <c r="C1046" s="14"/>
      <c r="D1046" s="204" t="s">
        <v>213</v>
      </c>
      <c r="E1046" s="212" t="s">
        <v>1</v>
      </c>
      <c r="F1046" s="213" t="s">
        <v>1276</v>
      </c>
      <c r="G1046" s="14"/>
      <c r="H1046" s="214">
        <v>138</v>
      </c>
      <c r="I1046" s="215"/>
      <c r="J1046" s="14"/>
      <c r="K1046" s="14"/>
      <c r="L1046" s="211"/>
      <c r="M1046" s="216"/>
      <c r="N1046" s="217"/>
      <c r="O1046" s="217"/>
      <c r="P1046" s="217"/>
      <c r="Q1046" s="217"/>
      <c r="R1046" s="217"/>
      <c r="S1046" s="217"/>
      <c r="T1046" s="218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12" t="s">
        <v>213</v>
      </c>
      <c r="AU1046" s="212" t="s">
        <v>91</v>
      </c>
      <c r="AV1046" s="14" t="s">
        <v>91</v>
      </c>
      <c r="AW1046" s="14" t="s">
        <v>33</v>
      </c>
      <c r="AX1046" s="14" t="s">
        <v>80</v>
      </c>
      <c r="AY1046" s="212" t="s">
        <v>205</v>
      </c>
    </row>
    <row r="1047" s="15" customFormat="1">
      <c r="A1047" s="15"/>
      <c r="B1047" s="219"/>
      <c r="C1047" s="15"/>
      <c r="D1047" s="204" t="s">
        <v>213</v>
      </c>
      <c r="E1047" s="220" t="s">
        <v>1</v>
      </c>
      <c r="F1047" s="221" t="s">
        <v>216</v>
      </c>
      <c r="G1047" s="15"/>
      <c r="H1047" s="222">
        <v>138</v>
      </c>
      <c r="I1047" s="223"/>
      <c r="J1047" s="15"/>
      <c r="K1047" s="15"/>
      <c r="L1047" s="219"/>
      <c r="M1047" s="224"/>
      <c r="N1047" s="225"/>
      <c r="O1047" s="225"/>
      <c r="P1047" s="225"/>
      <c r="Q1047" s="225"/>
      <c r="R1047" s="225"/>
      <c r="S1047" s="225"/>
      <c r="T1047" s="226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T1047" s="220" t="s">
        <v>213</v>
      </c>
      <c r="AU1047" s="220" t="s">
        <v>91</v>
      </c>
      <c r="AV1047" s="15" t="s">
        <v>211</v>
      </c>
      <c r="AW1047" s="15" t="s">
        <v>33</v>
      </c>
      <c r="AX1047" s="15" t="s">
        <v>87</v>
      </c>
      <c r="AY1047" s="220" t="s">
        <v>205</v>
      </c>
    </row>
    <row r="1048" s="2" customFormat="1" ht="24.15" customHeight="1">
      <c r="A1048" s="38"/>
      <c r="B1048" s="188"/>
      <c r="C1048" s="189" t="s">
        <v>1277</v>
      </c>
      <c r="D1048" s="189" t="s">
        <v>207</v>
      </c>
      <c r="E1048" s="190" t="s">
        <v>1278</v>
      </c>
      <c r="F1048" s="191" t="s">
        <v>1279</v>
      </c>
      <c r="G1048" s="192" t="s">
        <v>284</v>
      </c>
      <c r="H1048" s="193">
        <v>34</v>
      </c>
      <c r="I1048" s="194"/>
      <c r="J1048" s="193">
        <f>ROUND(I1048*H1048,3)</f>
        <v>0</v>
      </c>
      <c r="K1048" s="195"/>
      <c r="L1048" s="39"/>
      <c r="M1048" s="196" t="s">
        <v>1</v>
      </c>
      <c r="N1048" s="197" t="s">
        <v>46</v>
      </c>
      <c r="O1048" s="82"/>
      <c r="P1048" s="198">
        <f>O1048*H1048</f>
        <v>0</v>
      </c>
      <c r="Q1048" s="198">
        <v>0.0051799999999999997</v>
      </c>
      <c r="R1048" s="198">
        <f>Q1048*H1048</f>
        <v>0.17612</v>
      </c>
      <c r="S1048" s="198">
        <v>0</v>
      </c>
      <c r="T1048" s="199">
        <f>S1048*H1048</f>
        <v>0</v>
      </c>
      <c r="U1048" s="38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R1048" s="200" t="s">
        <v>299</v>
      </c>
      <c r="AT1048" s="200" t="s">
        <v>207</v>
      </c>
      <c r="AU1048" s="200" t="s">
        <v>91</v>
      </c>
      <c r="AY1048" s="19" t="s">
        <v>205</v>
      </c>
      <c r="BE1048" s="201">
        <f>IF(N1048="základná",J1048,0)</f>
        <v>0</v>
      </c>
      <c r="BF1048" s="201">
        <f>IF(N1048="znížená",J1048,0)</f>
        <v>0</v>
      </c>
      <c r="BG1048" s="201">
        <f>IF(N1048="zákl. prenesená",J1048,0)</f>
        <v>0</v>
      </c>
      <c r="BH1048" s="201">
        <f>IF(N1048="zníž. prenesená",J1048,0)</f>
        <v>0</v>
      </c>
      <c r="BI1048" s="201">
        <f>IF(N1048="nulová",J1048,0)</f>
        <v>0</v>
      </c>
      <c r="BJ1048" s="19" t="s">
        <v>91</v>
      </c>
      <c r="BK1048" s="202">
        <f>ROUND(I1048*H1048,3)</f>
        <v>0</v>
      </c>
      <c r="BL1048" s="19" t="s">
        <v>299</v>
      </c>
      <c r="BM1048" s="200" t="s">
        <v>1280</v>
      </c>
    </row>
    <row r="1049" s="13" customFormat="1">
      <c r="A1049" s="13"/>
      <c r="B1049" s="203"/>
      <c r="C1049" s="13"/>
      <c r="D1049" s="204" t="s">
        <v>213</v>
      </c>
      <c r="E1049" s="205" t="s">
        <v>1</v>
      </c>
      <c r="F1049" s="206" t="s">
        <v>1270</v>
      </c>
      <c r="G1049" s="13"/>
      <c r="H1049" s="205" t="s">
        <v>1</v>
      </c>
      <c r="I1049" s="207"/>
      <c r="J1049" s="13"/>
      <c r="K1049" s="13"/>
      <c r="L1049" s="203"/>
      <c r="M1049" s="208"/>
      <c r="N1049" s="209"/>
      <c r="O1049" s="209"/>
      <c r="P1049" s="209"/>
      <c r="Q1049" s="209"/>
      <c r="R1049" s="209"/>
      <c r="S1049" s="209"/>
      <c r="T1049" s="210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05" t="s">
        <v>213</v>
      </c>
      <c r="AU1049" s="205" t="s">
        <v>91</v>
      </c>
      <c r="AV1049" s="13" t="s">
        <v>87</v>
      </c>
      <c r="AW1049" s="13" t="s">
        <v>33</v>
      </c>
      <c r="AX1049" s="13" t="s">
        <v>80</v>
      </c>
      <c r="AY1049" s="205" t="s">
        <v>205</v>
      </c>
    </row>
    <row r="1050" s="14" customFormat="1">
      <c r="A1050" s="14"/>
      <c r="B1050" s="211"/>
      <c r="C1050" s="14"/>
      <c r="D1050" s="204" t="s">
        <v>213</v>
      </c>
      <c r="E1050" s="212" t="s">
        <v>1</v>
      </c>
      <c r="F1050" s="213" t="s">
        <v>1281</v>
      </c>
      <c r="G1050" s="14"/>
      <c r="H1050" s="214">
        <v>34</v>
      </c>
      <c r="I1050" s="215"/>
      <c r="J1050" s="14"/>
      <c r="K1050" s="14"/>
      <c r="L1050" s="211"/>
      <c r="M1050" s="216"/>
      <c r="N1050" s="217"/>
      <c r="O1050" s="217"/>
      <c r="P1050" s="217"/>
      <c r="Q1050" s="217"/>
      <c r="R1050" s="217"/>
      <c r="S1050" s="217"/>
      <c r="T1050" s="218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12" t="s">
        <v>213</v>
      </c>
      <c r="AU1050" s="212" t="s">
        <v>91</v>
      </c>
      <c r="AV1050" s="14" t="s">
        <v>91</v>
      </c>
      <c r="AW1050" s="14" t="s">
        <v>33</v>
      </c>
      <c r="AX1050" s="14" t="s">
        <v>80</v>
      </c>
      <c r="AY1050" s="212" t="s">
        <v>205</v>
      </c>
    </row>
    <row r="1051" s="15" customFormat="1">
      <c r="A1051" s="15"/>
      <c r="B1051" s="219"/>
      <c r="C1051" s="15"/>
      <c r="D1051" s="204" t="s">
        <v>213</v>
      </c>
      <c r="E1051" s="220" t="s">
        <v>1</v>
      </c>
      <c r="F1051" s="221" t="s">
        <v>216</v>
      </c>
      <c r="G1051" s="15"/>
      <c r="H1051" s="222">
        <v>34</v>
      </c>
      <c r="I1051" s="223"/>
      <c r="J1051" s="15"/>
      <c r="K1051" s="15"/>
      <c r="L1051" s="219"/>
      <c r="M1051" s="224"/>
      <c r="N1051" s="225"/>
      <c r="O1051" s="225"/>
      <c r="P1051" s="225"/>
      <c r="Q1051" s="225"/>
      <c r="R1051" s="225"/>
      <c r="S1051" s="225"/>
      <c r="T1051" s="226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20" t="s">
        <v>213</v>
      </c>
      <c r="AU1051" s="220" t="s">
        <v>91</v>
      </c>
      <c r="AV1051" s="15" t="s">
        <v>211</v>
      </c>
      <c r="AW1051" s="15" t="s">
        <v>33</v>
      </c>
      <c r="AX1051" s="15" t="s">
        <v>87</v>
      </c>
      <c r="AY1051" s="220" t="s">
        <v>205</v>
      </c>
    </row>
    <row r="1052" s="2" customFormat="1" ht="24.15" customHeight="1">
      <c r="A1052" s="38"/>
      <c r="B1052" s="188"/>
      <c r="C1052" s="189" t="s">
        <v>1282</v>
      </c>
      <c r="D1052" s="189" t="s">
        <v>207</v>
      </c>
      <c r="E1052" s="190" t="s">
        <v>1283</v>
      </c>
      <c r="F1052" s="191" t="s">
        <v>1284</v>
      </c>
      <c r="G1052" s="192" t="s">
        <v>284</v>
      </c>
      <c r="H1052" s="193">
        <v>66</v>
      </c>
      <c r="I1052" s="194"/>
      <c r="J1052" s="193">
        <f>ROUND(I1052*H1052,3)</f>
        <v>0</v>
      </c>
      <c r="K1052" s="195"/>
      <c r="L1052" s="39"/>
      <c r="M1052" s="196" t="s">
        <v>1</v>
      </c>
      <c r="N1052" s="197" t="s">
        <v>46</v>
      </c>
      <c r="O1052" s="82"/>
      <c r="P1052" s="198">
        <f>O1052*H1052</f>
        <v>0</v>
      </c>
      <c r="Q1052" s="198">
        <v>0.0016999999999999999</v>
      </c>
      <c r="R1052" s="198">
        <f>Q1052*H1052</f>
        <v>0.11219999999999999</v>
      </c>
      <c r="S1052" s="198">
        <v>0</v>
      </c>
      <c r="T1052" s="199">
        <f>S1052*H1052</f>
        <v>0</v>
      </c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R1052" s="200" t="s">
        <v>299</v>
      </c>
      <c r="AT1052" s="200" t="s">
        <v>207</v>
      </c>
      <c r="AU1052" s="200" t="s">
        <v>91</v>
      </c>
      <c r="AY1052" s="19" t="s">
        <v>205</v>
      </c>
      <c r="BE1052" s="201">
        <f>IF(N1052="základná",J1052,0)</f>
        <v>0</v>
      </c>
      <c r="BF1052" s="201">
        <f>IF(N1052="znížená",J1052,0)</f>
        <v>0</v>
      </c>
      <c r="BG1052" s="201">
        <f>IF(N1052="zákl. prenesená",J1052,0)</f>
        <v>0</v>
      </c>
      <c r="BH1052" s="201">
        <f>IF(N1052="zníž. prenesená",J1052,0)</f>
        <v>0</v>
      </c>
      <c r="BI1052" s="201">
        <f>IF(N1052="nulová",J1052,0)</f>
        <v>0</v>
      </c>
      <c r="BJ1052" s="19" t="s">
        <v>91</v>
      </c>
      <c r="BK1052" s="202">
        <f>ROUND(I1052*H1052,3)</f>
        <v>0</v>
      </c>
      <c r="BL1052" s="19" t="s">
        <v>299</v>
      </c>
      <c r="BM1052" s="200" t="s">
        <v>1285</v>
      </c>
    </row>
    <row r="1053" s="13" customFormat="1">
      <c r="A1053" s="13"/>
      <c r="B1053" s="203"/>
      <c r="C1053" s="13"/>
      <c r="D1053" s="204" t="s">
        <v>213</v>
      </c>
      <c r="E1053" s="205" t="s">
        <v>1</v>
      </c>
      <c r="F1053" s="206" t="s">
        <v>1270</v>
      </c>
      <c r="G1053" s="13"/>
      <c r="H1053" s="205" t="s">
        <v>1</v>
      </c>
      <c r="I1053" s="207"/>
      <c r="J1053" s="13"/>
      <c r="K1053" s="13"/>
      <c r="L1053" s="203"/>
      <c r="M1053" s="208"/>
      <c r="N1053" s="209"/>
      <c r="O1053" s="209"/>
      <c r="P1053" s="209"/>
      <c r="Q1053" s="209"/>
      <c r="R1053" s="209"/>
      <c r="S1053" s="209"/>
      <c r="T1053" s="210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05" t="s">
        <v>213</v>
      </c>
      <c r="AU1053" s="205" t="s">
        <v>91</v>
      </c>
      <c r="AV1053" s="13" t="s">
        <v>87</v>
      </c>
      <c r="AW1053" s="13" t="s">
        <v>33</v>
      </c>
      <c r="AX1053" s="13" t="s">
        <v>80</v>
      </c>
      <c r="AY1053" s="205" t="s">
        <v>205</v>
      </c>
    </row>
    <row r="1054" s="14" customFormat="1">
      <c r="A1054" s="14"/>
      <c r="B1054" s="211"/>
      <c r="C1054" s="14"/>
      <c r="D1054" s="204" t="s">
        <v>213</v>
      </c>
      <c r="E1054" s="212" t="s">
        <v>1</v>
      </c>
      <c r="F1054" s="213" t="s">
        <v>1286</v>
      </c>
      <c r="G1054" s="14"/>
      <c r="H1054" s="214">
        <v>66</v>
      </c>
      <c r="I1054" s="215"/>
      <c r="J1054" s="14"/>
      <c r="K1054" s="14"/>
      <c r="L1054" s="211"/>
      <c r="M1054" s="216"/>
      <c r="N1054" s="217"/>
      <c r="O1054" s="217"/>
      <c r="P1054" s="217"/>
      <c r="Q1054" s="217"/>
      <c r="R1054" s="217"/>
      <c r="S1054" s="217"/>
      <c r="T1054" s="218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12" t="s">
        <v>213</v>
      </c>
      <c r="AU1054" s="212" t="s">
        <v>91</v>
      </c>
      <c r="AV1054" s="14" t="s">
        <v>91</v>
      </c>
      <c r="AW1054" s="14" t="s">
        <v>33</v>
      </c>
      <c r="AX1054" s="14" t="s">
        <v>80</v>
      </c>
      <c r="AY1054" s="212" t="s">
        <v>205</v>
      </c>
    </row>
    <row r="1055" s="15" customFormat="1">
      <c r="A1055" s="15"/>
      <c r="B1055" s="219"/>
      <c r="C1055" s="15"/>
      <c r="D1055" s="204" t="s">
        <v>213</v>
      </c>
      <c r="E1055" s="220" t="s">
        <v>1</v>
      </c>
      <c r="F1055" s="221" t="s">
        <v>216</v>
      </c>
      <c r="G1055" s="15"/>
      <c r="H1055" s="222">
        <v>66</v>
      </c>
      <c r="I1055" s="223"/>
      <c r="J1055" s="15"/>
      <c r="K1055" s="15"/>
      <c r="L1055" s="219"/>
      <c r="M1055" s="224"/>
      <c r="N1055" s="225"/>
      <c r="O1055" s="225"/>
      <c r="P1055" s="225"/>
      <c r="Q1055" s="225"/>
      <c r="R1055" s="225"/>
      <c r="S1055" s="225"/>
      <c r="T1055" s="226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20" t="s">
        <v>213</v>
      </c>
      <c r="AU1055" s="220" t="s">
        <v>91</v>
      </c>
      <c r="AV1055" s="15" t="s">
        <v>211</v>
      </c>
      <c r="AW1055" s="15" t="s">
        <v>33</v>
      </c>
      <c r="AX1055" s="15" t="s">
        <v>87</v>
      </c>
      <c r="AY1055" s="220" t="s">
        <v>205</v>
      </c>
    </row>
    <row r="1056" s="2" customFormat="1" ht="24.15" customHeight="1">
      <c r="A1056" s="38"/>
      <c r="B1056" s="188"/>
      <c r="C1056" s="189" t="s">
        <v>1287</v>
      </c>
      <c r="D1056" s="189" t="s">
        <v>207</v>
      </c>
      <c r="E1056" s="190" t="s">
        <v>1288</v>
      </c>
      <c r="F1056" s="191" t="s">
        <v>1289</v>
      </c>
      <c r="G1056" s="192" t="s">
        <v>284</v>
      </c>
      <c r="H1056" s="193">
        <v>23</v>
      </c>
      <c r="I1056" s="194"/>
      <c r="J1056" s="193">
        <f>ROUND(I1056*H1056,3)</f>
        <v>0</v>
      </c>
      <c r="K1056" s="195"/>
      <c r="L1056" s="39"/>
      <c r="M1056" s="196" t="s">
        <v>1</v>
      </c>
      <c r="N1056" s="197" t="s">
        <v>46</v>
      </c>
      <c r="O1056" s="82"/>
      <c r="P1056" s="198">
        <f>O1056*H1056</f>
        <v>0</v>
      </c>
      <c r="Q1056" s="198">
        <v>0.0022100000000000002</v>
      </c>
      <c r="R1056" s="198">
        <f>Q1056*H1056</f>
        <v>0.05083</v>
      </c>
      <c r="S1056" s="198">
        <v>0</v>
      </c>
      <c r="T1056" s="199">
        <f>S1056*H1056</f>
        <v>0</v>
      </c>
      <c r="U1056" s="38"/>
      <c r="V1056" s="38"/>
      <c r="W1056" s="38"/>
      <c r="X1056" s="38"/>
      <c r="Y1056" s="38"/>
      <c r="Z1056" s="38"/>
      <c r="AA1056" s="38"/>
      <c r="AB1056" s="38"/>
      <c r="AC1056" s="38"/>
      <c r="AD1056" s="38"/>
      <c r="AE1056" s="38"/>
      <c r="AR1056" s="200" t="s">
        <v>299</v>
      </c>
      <c r="AT1056" s="200" t="s">
        <v>207</v>
      </c>
      <c r="AU1056" s="200" t="s">
        <v>91</v>
      </c>
      <c r="AY1056" s="19" t="s">
        <v>205</v>
      </c>
      <c r="BE1056" s="201">
        <f>IF(N1056="základná",J1056,0)</f>
        <v>0</v>
      </c>
      <c r="BF1056" s="201">
        <f>IF(N1056="znížená",J1056,0)</f>
        <v>0</v>
      </c>
      <c r="BG1056" s="201">
        <f>IF(N1056="zákl. prenesená",J1056,0)</f>
        <v>0</v>
      </c>
      <c r="BH1056" s="201">
        <f>IF(N1056="zníž. prenesená",J1056,0)</f>
        <v>0</v>
      </c>
      <c r="BI1056" s="201">
        <f>IF(N1056="nulová",J1056,0)</f>
        <v>0</v>
      </c>
      <c r="BJ1056" s="19" t="s">
        <v>91</v>
      </c>
      <c r="BK1056" s="202">
        <f>ROUND(I1056*H1056,3)</f>
        <v>0</v>
      </c>
      <c r="BL1056" s="19" t="s">
        <v>299</v>
      </c>
      <c r="BM1056" s="200" t="s">
        <v>1290</v>
      </c>
    </row>
    <row r="1057" s="13" customFormat="1">
      <c r="A1057" s="13"/>
      <c r="B1057" s="203"/>
      <c r="C1057" s="13"/>
      <c r="D1057" s="204" t="s">
        <v>213</v>
      </c>
      <c r="E1057" s="205" t="s">
        <v>1</v>
      </c>
      <c r="F1057" s="206" t="s">
        <v>1270</v>
      </c>
      <c r="G1057" s="13"/>
      <c r="H1057" s="205" t="s">
        <v>1</v>
      </c>
      <c r="I1057" s="207"/>
      <c r="J1057" s="13"/>
      <c r="K1057" s="13"/>
      <c r="L1057" s="203"/>
      <c r="M1057" s="208"/>
      <c r="N1057" s="209"/>
      <c r="O1057" s="209"/>
      <c r="P1057" s="209"/>
      <c r="Q1057" s="209"/>
      <c r="R1057" s="209"/>
      <c r="S1057" s="209"/>
      <c r="T1057" s="210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05" t="s">
        <v>213</v>
      </c>
      <c r="AU1057" s="205" t="s">
        <v>91</v>
      </c>
      <c r="AV1057" s="13" t="s">
        <v>87</v>
      </c>
      <c r="AW1057" s="13" t="s">
        <v>33</v>
      </c>
      <c r="AX1057" s="13" t="s">
        <v>80</v>
      </c>
      <c r="AY1057" s="205" t="s">
        <v>205</v>
      </c>
    </row>
    <row r="1058" s="14" customFormat="1">
      <c r="A1058" s="14"/>
      <c r="B1058" s="211"/>
      <c r="C1058" s="14"/>
      <c r="D1058" s="204" t="s">
        <v>213</v>
      </c>
      <c r="E1058" s="212" t="s">
        <v>1</v>
      </c>
      <c r="F1058" s="213" t="s">
        <v>1291</v>
      </c>
      <c r="G1058" s="14"/>
      <c r="H1058" s="214">
        <v>23</v>
      </c>
      <c r="I1058" s="215"/>
      <c r="J1058" s="14"/>
      <c r="K1058" s="14"/>
      <c r="L1058" s="211"/>
      <c r="M1058" s="216"/>
      <c r="N1058" s="217"/>
      <c r="O1058" s="217"/>
      <c r="P1058" s="217"/>
      <c r="Q1058" s="217"/>
      <c r="R1058" s="217"/>
      <c r="S1058" s="217"/>
      <c r="T1058" s="218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12" t="s">
        <v>213</v>
      </c>
      <c r="AU1058" s="212" t="s">
        <v>91</v>
      </c>
      <c r="AV1058" s="14" t="s">
        <v>91</v>
      </c>
      <c r="AW1058" s="14" t="s">
        <v>33</v>
      </c>
      <c r="AX1058" s="14" t="s">
        <v>80</v>
      </c>
      <c r="AY1058" s="212" t="s">
        <v>205</v>
      </c>
    </row>
    <row r="1059" s="15" customFormat="1">
      <c r="A1059" s="15"/>
      <c r="B1059" s="219"/>
      <c r="C1059" s="15"/>
      <c r="D1059" s="204" t="s">
        <v>213</v>
      </c>
      <c r="E1059" s="220" t="s">
        <v>1</v>
      </c>
      <c r="F1059" s="221" t="s">
        <v>216</v>
      </c>
      <c r="G1059" s="15"/>
      <c r="H1059" s="222">
        <v>23</v>
      </c>
      <c r="I1059" s="223"/>
      <c r="J1059" s="15"/>
      <c r="K1059" s="15"/>
      <c r="L1059" s="219"/>
      <c r="M1059" s="224"/>
      <c r="N1059" s="225"/>
      <c r="O1059" s="225"/>
      <c r="P1059" s="225"/>
      <c r="Q1059" s="225"/>
      <c r="R1059" s="225"/>
      <c r="S1059" s="225"/>
      <c r="T1059" s="226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20" t="s">
        <v>213</v>
      </c>
      <c r="AU1059" s="220" t="s">
        <v>91</v>
      </c>
      <c r="AV1059" s="15" t="s">
        <v>211</v>
      </c>
      <c r="AW1059" s="15" t="s">
        <v>33</v>
      </c>
      <c r="AX1059" s="15" t="s">
        <v>87</v>
      </c>
      <c r="AY1059" s="220" t="s">
        <v>205</v>
      </c>
    </row>
    <row r="1060" s="2" customFormat="1" ht="24.15" customHeight="1">
      <c r="A1060" s="38"/>
      <c r="B1060" s="188"/>
      <c r="C1060" s="189" t="s">
        <v>1292</v>
      </c>
      <c r="D1060" s="189" t="s">
        <v>207</v>
      </c>
      <c r="E1060" s="190" t="s">
        <v>1293</v>
      </c>
      <c r="F1060" s="191" t="s">
        <v>1294</v>
      </c>
      <c r="G1060" s="192" t="s">
        <v>313</v>
      </c>
      <c r="H1060" s="193">
        <v>0.90400000000000003</v>
      </c>
      <c r="I1060" s="194"/>
      <c r="J1060" s="193">
        <f>ROUND(I1060*H1060,3)</f>
        <v>0</v>
      </c>
      <c r="K1060" s="195"/>
      <c r="L1060" s="39"/>
      <c r="M1060" s="196" t="s">
        <v>1</v>
      </c>
      <c r="N1060" s="197" t="s">
        <v>46</v>
      </c>
      <c r="O1060" s="82"/>
      <c r="P1060" s="198">
        <f>O1060*H1060</f>
        <v>0</v>
      </c>
      <c r="Q1060" s="198">
        <v>0</v>
      </c>
      <c r="R1060" s="198">
        <f>Q1060*H1060</f>
        <v>0</v>
      </c>
      <c r="S1060" s="198">
        <v>0</v>
      </c>
      <c r="T1060" s="199">
        <f>S1060*H1060</f>
        <v>0</v>
      </c>
      <c r="U1060" s="38"/>
      <c r="V1060" s="38"/>
      <c r="W1060" s="38"/>
      <c r="X1060" s="38"/>
      <c r="Y1060" s="38"/>
      <c r="Z1060" s="38"/>
      <c r="AA1060" s="38"/>
      <c r="AB1060" s="38"/>
      <c r="AC1060" s="38"/>
      <c r="AD1060" s="38"/>
      <c r="AE1060" s="38"/>
      <c r="AR1060" s="200" t="s">
        <v>299</v>
      </c>
      <c r="AT1060" s="200" t="s">
        <v>207</v>
      </c>
      <c r="AU1060" s="200" t="s">
        <v>91</v>
      </c>
      <c r="AY1060" s="19" t="s">
        <v>205</v>
      </c>
      <c r="BE1060" s="201">
        <f>IF(N1060="základná",J1060,0)</f>
        <v>0</v>
      </c>
      <c r="BF1060" s="201">
        <f>IF(N1060="znížená",J1060,0)</f>
        <v>0</v>
      </c>
      <c r="BG1060" s="201">
        <f>IF(N1060="zákl. prenesená",J1060,0)</f>
        <v>0</v>
      </c>
      <c r="BH1060" s="201">
        <f>IF(N1060="zníž. prenesená",J1060,0)</f>
        <v>0</v>
      </c>
      <c r="BI1060" s="201">
        <f>IF(N1060="nulová",J1060,0)</f>
        <v>0</v>
      </c>
      <c r="BJ1060" s="19" t="s">
        <v>91</v>
      </c>
      <c r="BK1060" s="202">
        <f>ROUND(I1060*H1060,3)</f>
        <v>0</v>
      </c>
      <c r="BL1060" s="19" t="s">
        <v>299</v>
      </c>
      <c r="BM1060" s="200" t="s">
        <v>1295</v>
      </c>
    </row>
    <row r="1061" s="12" customFormat="1" ht="22.8" customHeight="1">
      <c r="A1061" s="12"/>
      <c r="B1061" s="175"/>
      <c r="C1061" s="12"/>
      <c r="D1061" s="176" t="s">
        <v>79</v>
      </c>
      <c r="E1061" s="186" t="s">
        <v>1296</v>
      </c>
      <c r="F1061" s="186" t="s">
        <v>1297</v>
      </c>
      <c r="G1061" s="12"/>
      <c r="H1061" s="12"/>
      <c r="I1061" s="178"/>
      <c r="J1061" s="187">
        <f>BK1061</f>
        <v>0</v>
      </c>
      <c r="K1061" s="12"/>
      <c r="L1061" s="175"/>
      <c r="M1061" s="180"/>
      <c r="N1061" s="181"/>
      <c r="O1061" s="181"/>
      <c r="P1061" s="182">
        <f>SUM(P1062:P1150)</f>
        <v>0</v>
      </c>
      <c r="Q1061" s="181"/>
      <c r="R1061" s="182">
        <f>SUM(R1062:R1150)</f>
        <v>5.4768220000000012</v>
      </c>
      <c r="S1061" s="181"/>
      <c r="T1061" s="183">
        <f>SUM(T1062:T1150)</f>
        <v>0</v>
      </c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R1061" s="176" t="s">
        <v>91</v>
      </c>
      <c r="AT1061" s="184" t="s">
        <v>79</v>
      </c>
      <c r="AU1061" s="184" t="s">
        <v>87</v>
      </c>
      <c r="AY1061" s="176" t="s">
        <v>205</v>
      </c>
      <c r="BK1061" s="185">
        <f>SUM(BK1062:BK1150)</f>
        <v>0</v>
      </c>
    </row>
    <row r="1062" s="2" customFormat="1" ht="37.8" customHeight="1">
      <c r="A1062" s="38"/>
      <c r="B1062" s="188"/>
      <c r="C1062" s="189" t="s">
        <v>1298</v>
      </c>
      <c r="D1062" s="189" t="s">
        <v>207</v>
      </c>
      <c r="E1062" s="190" t="s">
        <v>1299</v>
      </c>
      <c r="F1062" s="191" t="s">
        <v>1300</v>
      </c>
      <c r="G1062" s="192" t="s">
        <v>348</v>
      </c>
      <c r="H1062" s="193">
        <v>2</v>
      </c>
      <c r="I1062" s="194"/>
      <c r="J1062" s="193">
        <f>ROUND(I1062*H1062,3)</f>
        <v>0</v>
      </c>
      <c r="K1062" s="195"/>
      <c r="L1062" s="39"/>
      <c r="M1062" s="196" t="s">
        <v>1</v>
      </c>
      <c r="N1062" s="197" t="s">
        <v>46</v>
      </c>
      <c r="O1062" s="82"/>
      <c r="P1062" s="198">
        <f>O1062*H1062</f>
        <v>0</v>
      </c>
      <c r="Q1062" s="198">
        <v>0.0010499999999999999</v>
      </c>
      <c r="R1062" s="198">
        <f>Q1062*H1062</f>
        <v>0.0020999999999999999</v>
      </c>
      <c r="S1062" s="198">
        <v>0</v>
      </c>
      <c r="T1062" s="199">
        <f>S1062*H1062</f>
        <v>0</v>
      </c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R1062" s="200" t="s">
        <v>299</v>
      </c>
      <c r="AT1062" s="200" t="s">
        <v>207</v>
      </c>
      <c r="AU1062" s="200" t="s">
        <v>91</v>
      </c>
      <c r="AY1062" s="19" t="s">
        <v>205</v>
      </c>
      <c r="BE1062" s="201">
        <f>IF(N1062="základná",J1062,0)</f>
        <v>0</v>
      </c>
      <c r="BF1062" s="201">
        <f>IF(N1062="znížená",J1062,0)</f>
        <v>0</v>
      </c>
      <c r="BG1062" s="201">
        <f>IF(N1062="zákl. prenesená",J1062,0)</f>
        <v>0</v>
      </c>
      <c r="BH1062" s="201">
        <f>IF(N1062="zníž. prenesená",J1062,0)</f>
        <v>0</v>
      </c>
      <c r="BI1062" s="201">
        <f>IF(N1062="nulová",J1062,0)</f>
        <v>0</v>
      </c>
      <c r="BJ1062" s="19" t="s">
        <v>91</v>
      </c>
      <c r="BK1062" s="202">
        <f>ROUND(I1062*H1062,3)</f>
        <v>0</v>
      </c>
      <c r="BL1062" s="19" t="s">
        <v>299</v>
      </c>
      <c r="BM1062" s="200" t="s">
        <v>1301</v>
      </c>
    </row>
    <row r="1063" s="14" customFormat="1">
      <c r="A1063" s="14"/>
      <c r="B1063" s="211"/>
      <c r="C1063" s="14"/>
      <c r="D1063" s="204" t="s">
        <v>213</v>
      </c>
      <c r="E1063" s="212" t="s">
        <v>1</v>
      </c>
      <c r="F1063" s="213" t="s">
        <v>1302</v>
      </c>
      <c r="G1063" s="14"/>
      <c r="H1063" s="214">
        <v>2</v>
      </c>
      <c r="I1063" s="215"/>
      <c r="J1063" s="14"/>
      <c r="K1063" s="14"/>
      <c r="L1063" s="211"/>
      <c r="M1063" s="216"/>
      <c r="N1063" s="217"/>
      <c r="O1063" s="217"/>
      <c r="P1063" s="217"/>
      <c r="Q1063" s="217"/>
      <c r="R1063" s="217"/>
      <c r="S1063" s="217"/>
      <c r="T1063" s="218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12" t="s">
        <v>213</v>
      </c>
      <c r="AU1063" s="212" t="s">
        <v>91</v>
      </c>
      <c r="AV1063" s="14" t="s">
        <v>91</v>
      </c>
      <c r="AW1063" s="14" t="s">
        <v>33</v>
      </c>
      <c r="AX1063" s="14" t="s">
        <v>80</v>
      </c>
      <c r="AY1063" s="212" t="s">
        <v>205</v>
      </c>
    </row>
    <row r="1064" s="15" customFormat="1">
      <c r="A1064" s="15"/>
      <c r="B1064" s="219"/>
      <c r="C1064" s="15"/>
      <c r="D1064" s="204" t="s">
        <v>213</v>
      </c>
      <c r="E1064" s="220" t="s">
        <v>1</v>
      </c>
      <c r="F1064" s="221" t="s">
        <v>216</v>
      </c>
      <c r="G1064" s="15"/>
      <c r="H1064" s="222">
        <v>2</v>
      </c>
      <c r="I1064" s="223"/>
      <c r="J1064" s="15"/>
      <c r="K1064" s="15"/>
      <c r="L1064" s="219"/>
      <c r="M1064" s="224"/>
      <c r="N1064" s="225"/>
      <c r="O1064" s="225"/>
      <c r="P1064" s="225"/>
      <c r="Q1064" s="225"/>
      <c r="R1064" s="225"/>
      <c r="S1064" s="225"/>
      <c r="T1064" s="226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20" t="s">
        <v>213</v>
      </c>
      <c r="AU1064" s="220" t="s">
        <v>91</v>
      </c>
      <c r="AV1064" s="15" t="s">
        <v>211</v>
      </c>
      <c r="AW1064" s="15" t="s">
        <v>33</v>
      </c>
      <c r="AX1064" s="15" t="s">
        <v>87</v>
      </c>
      <c r="AY1064" s="220" t="s">
        <v>205</v>
      </c>
    </row>
    <row r="1065" s="2" customFormat="1" ht="33" customHeight="1">
      <c r="A1065" s="38"/>
      <c r="B1065" s="188"/>
      <c r="C1065" s="227" t="s">
        <v>1303</v>
      </c>
      <c r="D1065" s="227" t="s">
        <v>276</v>
      </c>
      <c r="E1065" s="228" t="s">
        <v>1304</v>
      </c>
      <c r="F1065" s="229" t="s">
        <v>1305</v>
      </c>
      <c r="G1065" s="230" t="s">
        <v>348</v>
      </c>
      <c r="H1065" s="231">
        <v>2</v>
      </c>
      <c r="I1065" s="232"/>
      <c r="J1065" s="231">
        <f>ROUND(I1065*H1065,3)</f>
        <v>0</v>
      </c>
      <c r="K1065" s="233"/>
      <c r="L1065" s="234"/>
      <c r="M1065" s="235" t="s">
        <v>1</v>
      </c>
      <c r="N1065" s="236" t="s">
        <v>46</v>
      </c>
      <c r="O1065" s="82"/>
      <c r="P1065" s="198">
        <f>O1065*H1065</f>
        <v>0</v>
      </c>
      <c r="Q1065" s="198">
        <v>0.0049199999999999999</v>
      </c>
      <c r="R1065" s="198">
        <f>Q1065*H1065</f>
        <v>0.0098399999999999998</v>
      </c>
      <c r="S1065" s="198">
        <v>0</v>
      </c>
      <c r="T1065" s="199">
        <f>S1065*H1065</f>
        <v>0</v>
      </c>
      <c r="U1065" s="38"/>
      <c r="V1065" s="38"/>
      <c r="W1065" s="38"/>
      <c r="X1065" s="38"/>
      <c r="Y1065" s="38"/>
      <c r="Z1065" s="38"/>
      <c r="AA1065" s="38"/>
      <c r="AB1065" s="38"/>
      <c r="AC1065" s="38"/>
      <c r="AD1065" s="38"/>
      <c r="AE1065" s="38"/>
      <c r="AR1065" s="200" t="s">
        <v>401</v>
      </c>
      <c r="AT1065" s="200" t="s">
        <v>276</v>
      </c>
      <c r="AU1065" s="200" t="s">
        <v>91</v>
      </c>
      <c r="AY1065" s="19" t="s">
        <v>205</v>
      </c>
      <c r="BE1065" s="201">
        <f>IF(N1065="základná",J1065,0)</f>
        <v>0</v>
      </c>
      <c r="BF1065" s="201">
        <f>IF(N1065="znížená",J1065,0)</f>
        <v>0</v>
      </c>
      <c r="BG1065" s="201">
        <f>IF(N1065="zákl. prenesená",J1065,0)</f>
        <v>0</v>
      </c>
      <c r="BH1065" s="201">
        <f>IF(N1065="zníž. prenesená",J1065,0)</f>
        <v>0</v>
      </c>
      <c r="BI1065" s="201">
        <f>IF(N1065="nulová",J1065,0)</f>
        <v>0</v>
      </c>
      <c r="BJ1065" s="19" t="s">
        <v>91</v>
      </c>
      <c r="BK1065" s="202">
        <f>ROUND(I1065*H1065,3)</f>
        <v>0</v>
      </c>
      <c r="BL1065" s="19" t="s">
        <v>299</v>
      </c>
      <c r="BM1065" s="200" t="s">
        <v>1306</v>
      </c>
    </row>
    <row r="1066" s="2" customFormat="1" ht="16.5" customHeight="1">
      <c r="A1066" s="38"/>
      <c r="B1066" s="188"/>
      <c r="C1066" s="227" t="s">
        <v>1307</v>
      </c>
      <c r="D1066" s="227" t="s">
        <v>276</v>
      </c>
      <c r="E1066" s="228" t="s">
        <v>1308</v>
      </c>
      <c r="F1066" s="229" t="s">
        <v>1309</v>
      </c>
      <c r="G1066" s="230" t="s">
        <v>1310</v>
      </c>
      <c r="H1066" s="231">
        <v>2</v>
      </c>
      <c r="I1066" s="232"/>
      <c r="J1066" s="231">
        <f>ROUND(I1066*H1066,3)</f>
        <v>0</v>
      </c>
      <c r="K1066" s="233"/>
      <c r="L1066" s="234"/>
      <c r="M1066" s="235" t="s">
        <v>1</v>
      </c>
      <c r="N1066" s="236" t="s">
        <v>46</v>
      </c>
      <c r="O1066" s="82"/>
      <c r="P1066" s="198">
        <f>O1066*H1066</f>
        <v>0</v>
      </c>
      <c r="Q1066" s="198">
        <v>0.0022000000000000001</v>
      </c>
      <c r="R1066" s="198">
        <f>Q1066*H1066</f>
        <v>0.0044000000000000003</v>
      </c>
      <c r="S1066" s="198">
        <v>0</v>
      </c>
      <c r="T1066" s="199">
        <f>S1066*H1066</f>
        <v>0</v>
      </c>
      <c r="U1066" s="38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R1066" s="200" t="s">
        <v>401</v>
      </c>
      <c r="AT1066" s="200" t="s">
        <v>276</v>
      </c>
      <c r="AU1066" s="200" t="s">
        <v>91</v>
      </c>
      <c r="AY1066" s="19" t="s">
        <v>205</v>
      </c>
      <c r="BE1066" s="201">
        <f>IF(N1066="základná",J1066,0)</f>
        <v>0</v>
      </c>
      <c r="BF1066" s="201">
        <f>IF(N1066="znížená",J1066,0)</f>
        <v>0</v>
      </c>
      <c r="BG1066" s="201">
        <f>IF(N1066="zákl. prenesená",J1066,0)</f>
        <v>0</v>
      </c>
      <c r="BH1066" s="201">
        <f>IF(N1066="zníž. prenesená",J1066,0)</f>
        <v>0</v>
      </c>
      <c r="BI1066" s="201">
        <f>IF(N1066="nulová",J1066,0)</f>
        <v>0</v>
      </c>
      <c r="BJ1066" s="19" t="s">
        <v>91</v>
      </c>
      <c r="BK1066" s="202">
        <f>ROUND(I1066*H1066,3)</f>
        <v>0</v>
      </c>
      <c r="BL1066" s="19" t="s">
        <v>299</v>
      </c>
      <c r="BM1066" s="200" t="s">
        <v>1311</v>
      </c>
    </row>
    <row r="1067" s="2" customFormat="1" ht="21.75" customHeight="1">
      <c r="A1067" s="38"/>
      <c r="B1067" s="188"/>
      <c r="C1067" s="227" t="s">
        <v>1312</v>
      </c>
      <c r="D1067" s="227" t="s">
        <v>276</v>
      </c>
      <c r="E1067" s="228" t="s">
        <v>1313</v>
      </c>
      <c r="F1067" s="229" t="s">
        <v>1314</v>
      </c>
      <c r="G1067" s="230" t="s">
        <v>284</v>
      </c>
      <c r="H1067" s="231">
        <v>4</v>
      </c>
      <c r="I1067" s="232"/>
      <c r="J1067" s="231">
        <f>ROUND(I1067*H1067,3)</f>
        <v>0</v>
      </c>
      <c r="K1067" s="233"/>
      <c r="L1067" s="234"/>
      <c r="M1067" s="235" t="s">
        <v>1</v>
      </c>
      <c r="N1067" s="236" t="s">
        <v>46</v>
      </c>
      <c r="O1067" s="82"/>
      <c r="P1067" s="198">
        <f>O1067*H1067</f>
        <v>0</v>
      </c>
      <c r="Q1067" s="198">
        <v>0.00084999999999999995</v>
      </c>
      <c r="R1067" s="198">
        <f>Q1067*H1067</f>
        <v>0.0033999999999999998</v>
      </c>
      <c r="S1067" s="198">
        <v>0</v>
      </c>
      <c r="T1067" s="199">
        <f>S1067*H1067</f>
        <v>0</v>
      </c>
      <c r="U1067" s="38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R1067" s="200" t="s">
        <v>401</v>
      </c>
      <c r="AT1067" s="200" t="s">
        <v>276</v>
      </c>
      <c r="AU1067" s="200" t="s">
        <v>91</v>
      </c>
      <c r="AY1067" s="19" t="s">
        <v>205</v>
      </c>
      <c r="BE1067" s="201">
        <f>IF(N1067="základná",J1067,0)</f>
        <v>0</v>
      </c>
      <c r="BF1067" s="201">
        <f>IF(N1067="znížená",J1067,0)</f>
        <v>0</v>
      </c>
      <c r="BG1067" s="201">
        <f>IF(N1067="zákl. prenesená",J1067,0)</f>
        <v>0</v>
      </c>
      <c r="BH1067" s="201">
        <f>IF(N1067="zníž. prenesená",J1067,0)</f>
        <v>0</v>
      </c>
      <c r="BI1067" s="201">
        <f>IF(N1067="nulová",J1067,0)</f>
        <v>0</v>
      </c>
      <c r="BJ1067" s="19" t="s">
        <v>91</v>
      </c>
      <c r="BK1067" s="202">
        <f>ROUND(I1067*H1067,3)</f>
        <v>0</v>
      </c>
      <c r="BL1067" s="19" t="s">
        <v>299</v>
      </c>
      <c r="BM1067" s="200" t="s">
        <v>1315</v>
      </c>
    </row>
    <row r="1068" s="2" customFormat="1" ht="37.8" customHeight="1">
      <c r="A1068" s="38"/>
      <c r="B1068" s="188"/>
      <c r="C1068" s="189" t="s">
        <v>1316</v>
      </c>
      <c r="D1068" s="189" t="s">
        <v>207</v>
      </c>
      <c r="E1068" s="190" t="s">
        <v>1317</v>
      </c>
      <c r="F1068" s="191" t="s">
        <v>1318</v>
      </c>
      <c r="G1068" s="192" t="s">
        <v>348</v>
      </c>
      <c r="H1068" s="193">
        <v>4</v>
      </c>
      <c r="I1068" s="194"/>
      <c r="J1068" s="193">
        <f>ROUND(I1068*H1068,3)</f>
        <v>0</v>
      </c>
      <c r="K1068" s="195"/>
      <c r="L1068" s="39"/>
      <c r="M1068" s="196" t="s">
        <v>1</v>
      </c>
      <c r="N1068" s="197" t="s">
        <v>46</v>
      </c>
      <c r="O1068" s="82"/>
      <c r="P1068" s="198">
        <f>O1068*H1068</f>
        <v>0</v>
      </c>
      <c r="Q1068" s="198">
        <v>0.0025400000000000002</v>
      </c>
      <c r="R1068" s="198">
        <f>Q1068*H1068</f>
        <v>0.010160000000000001</v>
      </c>
      <c r="S1068" s="198">
        <v>0</v>
      </c>
      <c r="T1068" s="199">
        <f>S1068*H1068</f>
        <v>0</v>
      </c>
      <c r="U1068" s="38"/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R1068" s="200" t="s">
        <v>299</v>
      </c>
      <c r="AT1068" s="200" t="s">
        <v>207</v>
      </c>
      <c r="AU1068" s="200" t="s">
        <v>91</v>
      </c>
      <c r="AY1068" s="19" t="s">
        <v>205</v>
      </c>
      <c r="BE1068" s="201">
        <f>IF(N1068="základná",J1068,0)</f>
        <v>0</v>
      </c>
      <c r="BF1068" s="201">
        <f>IF(N1068="znížená",J1068,0)</f>
        <v>0</v>
      </c>
      <c r="BG1068" s="201">
        <f>IF(N1068="zákl. prenesená",J1068,0)</f>
        <v>0</v>
      </c>
      <c r="BH1068" s="201">
        <f>IF(N1068="zníž. prenesená",J1068,0)</f>
        <v>0</v>
      </c>
      <c r="BI1068" s="201">
        <f>IF(N1068="nulová",J1068,0)</f>
        <v>0</v>
      </c>
      <c r="BJ1068" s="19" t="s">
        <v>91</v>
      </c>
      <c r="BK1068" s="202">
        <f>ROUND(I1068*H1068,3)</f>
        <v>0</v>
      </c>
      <c r="BL1068" s="19" t="s">
        <v>299</v>
      </c>
      <c r="BM1068" s="200" t="s">
        <v>1319</v>
      </c>
    </row>
    <row r="1069" s="14" customFormat="1">
      <c r="A1069" s="14"/>
      <c r="B1069" s="211"/>
      <c r="C1069" s="14"/>
      <c r="D1069" s="204" t="s">
        <v>213</v>
      </c>
      <c r="E1069" s="212" t="s">
        <v>1</v>
      </c>
      <c r="F1069" s="213" t="s">
        <v>1320</v>
      </c>
      <c r="G1069" s="14"/>
      <c r="H1069" s="214">
        <v>2</v>
      </c>
      <c r="I1069" s="215"/>
      <c r="J1069" s="14"/>
      <c r="K1069" s="14"/>
      <c r="L1069" s="211"/>
      <c r="M1069" s="216"/>
      <c r="N1069" s="217"/>
      <c r="O1069" s="217"/>
      <c r="P1069" s="217"/>
      <c r="Q1069" s="217"/>
      <c r="R1069" s="217"/>
      <c r="S1069" s="217"/>
      <c r="T1069" s="218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12" t="s">
        <v>213</v>
      </c>
      <c r="AU1069" s="212" t="s">
        <v>91</v>
      </c>
      <c r="AV1069" s="14" t="s">
        <v>91</v>
      </c>
      <c r="AW1069" s="14" t="s">
        <v>33</v>
      </c>
      <c r="AX1069" s="14" t="s">
        <v>80</v>
      </c>
      <c r="AY1069" s="212" t="s">
        <v>205</v>
      </c>
    </row>
    <row r="1070" s="14" customFormat="1">
      <c r="A1070" s="14"/>
      <c r="B1070" s="211"/>
      <c r="C1070" s="14"/>
      <c r="D1070" s="204" t="s">
        <v>213</v>
      </c>
      <c r="E1070" s="212" t="s">
        <v>1</v>
      </c>
      <c r="F1070" s="213" t="s">
        <v>1321</v>
      </c>
      <c r="G1070" s="14"/>
      <c r="H1070" s="214">
        <v>2</v>
      </c>
      <c r="I1070" s="215"/>
      <c r="J1070" s="14"/>
      <c r="K1070" s="14"/>
      <c r="L1070" s="211"/>
      <c r="M1070" s="216"/>
      <c r="N1070" s="217"/>
      <c r="O1070" s="217"/>
      <c r="P1070" s="217"/>
      <c r="Q1070" s="217"/>
      <c r="R1070" s="217"/>
      <c r="S1070" s="217"/>
      <c r="T1070" s="218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12" t="s">
        <v>213</v>
      </c>
      <c r="AU1070" s="212" t="s">
        <v>91</v>
      </c>
      <c r="AV1070" s="14" t="s">
        <v>91</v>
      </c>
      <c r="AW1070" s="14" t="s">
        <v>33</v>
      </c>
      <c r="AX1070" s="14" t="s">
        <v>80</v>
      </c>
      <c r="AY1070" s="212" t="s">
        <v>205</v>
      </c>
    </row>
    <row r="1071" s="15" customFormat="1">
      <c r="A1071" s="15"/>
      <c r="B1071" s="219"/>
      <c r="C1071" s="15"/>
      <c r="D1071" s="204" t="s">
        <v>213</v>
      </c>
      <c r="E1071" s="220" t="s">
        <v>1</v>
      </c>
      <c r="F1071" s="221" t="s">
        <v>216</v>
      </c>
      <c r="G1071" s="15"/>
      <c r="H1071" s="222">
        <v>4</v>
      </c>
      <c r="I1071" s="223"/>
      <c r="J1071" s="15"/>
      <c r="K1071" s="15"/>
      <c r="L1071" s="219"/>
      <c r="M1071" s="224"/>
      <c r="N1071" s="225"/>
      <c r="O1071" s="225"/>
      <c r="P1071" s="225"/>
      <c r="Q1071" s="225"/>
      <c r="R1071" s="225"/>
      <c r="S1071" s="225"/>
      <c r="T1071" s="226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20" t="s">
        <v>213</v>
      </c>
      <c r="AU1071" s="220" t="s">
        <v>91</v>
      </c>
      <c r="AV1071" s="15" t="s">
        <v>211</v>
      </c>
      <c r="AW1071" s="15" t="s">
        <v>33</v>
      </c>
      <c r="AX1071" s="15" t="s">
        <v>87</v>
      </c>
      <c r="AY1071" s="220" t="s">
        <v>205</v>
      </c>
    </row>
    <row r="1072" s="2" customFormat="1" ht="37.8" customHeight="1">
      <c r="A1072" s="38"/>
      <c r="B1072" s="188"/>
      <c r="C1072" s="227" t="s">
        <v>1322</v>
      </c>
      <c r="D1072" s="227" t="s">
        <v>276</v>
      </c>
      <c r="E1072" s="228" t="s">
        <v>1323</v>
      </c>
      <c r="F1072" s="229" t="s">
        <v>1324</v>
      </c>
      <c r="G1072" s="230" t="s">
        <v>348</v>
      </c>
      <c r="H1072" s="231">
        <v>4</v>
      </c>
      <c r="I1072" s="232"/>
      <c r="J1072" s="231">
        <f>ROUND(I1072*H1072,3)</f>
        <v>0</v>
      </c>
      <c r="K1072" s="233"/>
      <c r="L1072" s="234"/>
      <c r="M1072" s="235" t="s">
        <v>1</v>
      </c>
      <c r="N1072" s="236" t="s">
        <v>46</v>
      </c>
      <c r="O1072" s="82"/>
      <c r="P1072" s="198">
        <f>O1072*H1072</f>
        <v>0</v>
      </c>
      <c r="Q1072" s="198">
        <v>0.0054900000000000001</v>
      </c>
      <c r="R1072" s="198">
        <f>Q1072*H1072</f>
        <v>0.02196</v>
      </c>
      <c r="S1072" s="198">
        <v>0</v>
      </c>
      <c r="T1072" s="199">
        <f>S1072*H1072</f>
        <v>0</v>
      </c>
      <c r="U1072" s="38"/>
      <c r="V1072" s="38"/>
      <c r="W1072" s="38"/>
      <c r="X1072" s="38"/>
      <c r="Y1072" s="38"/>
      <c r="Z1072" s="38"/>
      <c r="AA1072" s="38"/>
      <c r="AB1072" s="38"/>
      <c r="AC1072" s="38"/>
      <c r="AD1072" s="38"/>
      <c r="AE1072" s="38"/>
      <c r="AR1072" s="200" t="s">
        <v>401</v>
      </c>
      <c r="AT1072" s="200" t="s">
        <v>276</v>
      </c>
      <c r="AU1072" s="200" t="s">
        <v>91</v>
      </c>
      <c r="AY1072" s="19" t="s">
        <v>205</v>
      </c>
      <c r="BE1072" s="201">
        <f>IF(N1072="základná",J1072,0)</f>
        <v>0</v>
      </c>
      <c r="BF1072" s="201">
        <f>IF(N1072="znížená",J1072,0)</f>
        <v>0</v>
      </c>
      <c r="BG1072" s="201">
        <f>IF(N1072="zákl. prenesená",J1072,0)</f>
        <v>0</v>
      </c>
      <c r="BH1072" s="201">
        <f>IF(N1072="zníž. prenesená",J1072,0)</f>
        <v>0</v>
      </c>
      <c r="BI1072" s="201">
        <f>IF(N1072="nulová",J1072,0)</f>
        <v>0</v>
      </c>
      <c r="BJ1072" s="19" t="s">
        <v>91</v>
      </c>
      <c r="BK1072" s="202">
        <f>ROUND(I1072*H1072,3)</f>
        <v>0</v>
      </c>
      <c r="BL1072" s="19" t="s">
        <v>299</v>
      </c>
      <c r="BM1072" s="200" t="s">
        <v>1325</v>
      </c>
    </row>
    <row r="1073" s="2" customFormat="1" ht="16.5" customHeight="1">
      <c r="A1073" s="38"/>
      <c r="B1073" s="188"/>
      <c r="C1073" s="227" t="s">
        <v>1326</v>
      </c>
      <c r="D1073" s="227" t="s">
        <v>276</v>
      </c>
      <c r="E1073" s="228" t="s">
        <v>1308</v>
      </c>
      <c r="F1073" s="229" t="s">
        <v>1309</v>
      </c>
      <c r="G1073" s="230" t="s">
        <v>1310</v>
      </c>
      <c r="H1073" s="231">
        <v>4</v>
      </c>
      <c r="I1073" s="232"/>
      <c r="J1073" s="231">
        <f>ROUND(I1073*H1073,3)</f>
        <v>0</v>
      </c>
      <c r="K1073" s="233"/>
      <c r="L1073" s="234"/>
      <c r="M1073" s="235" t="s">
        <v>1</v>
      </c>
      <c r="N1073" s="236" t="s">
        <v>46</v>
      </c>
      <c r="O1073" s="82"/>
      <c r="P1073" s="198">
        <f>O1073*H1073</f>
        <v>0</v>
      </c>
      <c r="Q1073" s="198">
        <v>0.0022000000000000001</v>
      </c>
      <c r="R1073" s="198">
        <f>Q1073*H1073</f>
        <v>0.0088000000000000005</v>
      </c>
      <c r="S1073" s="198">
        <v>0</v>
      </c>
      <c r="T1073" s="199">
        <f>S1073*H1073</f>
        <v>0</v>
      </c>
      <c r="U1073" s="38"/>
      <c r="V1073" s="38"/>
      <c r="W1073" s="38"/>
      <c r="X1073" s="38"/>
      <c r="Y1073" s="38"/>
      <c r="Z1073" s="38"/>
      <c r="AA1073" s="38"/>
      <c r="AB1073" s="38"/>
      <c r="AC1073" s="38"/>
      <c r="AD1073" s="38"/>
      <c r="AE1073" s="38"/>
      <c r="AR1073" s="200" t="s">
        <v>401</v>
      </c>
      <c r="AT1073" s="200" t="s">
        <v>276</v>
      </c>
      <c r="AU1073" s="200" t="s">
        <v>91</v>
      </c>
      <c r="AY1073" s="19" t="s">
        <v>205</v>
      </c>
      <c r="BE1073" s="201">
        <f>IF(N1073="základná",J1073,0)</f>
        <v>0</v>
      </c>
      <c r="BF1073" s="201">
        <f>IF(N1073="znížená",J1073,0)</f>
        <v>0</v>
      </c>
      <c r="BG1073" s="201">
        <f>IF(N1073="zákl. prenesená",J1073,0)</f>
        <v>0</v>
      </c>
      <c r="BH1073" s="201">
        <f>IF(N1073="zníž. prenesená",J1073,0)</f>
        <v>0</v>
      </c>
      <c r="BI1073" s="201">
        <f>IF(N1073="nulová",J1073,0)</f>
        <v>0</v>
      </c>
      <c r="BJ1073" s="19" t="s">
        <v>91</v>
      </c>
      <c r="BK1073" s="202">
        <f>ROUND(I1073*H1073,3)</f>
        <v>0</v>
      </c>
      <c r="BL1073" s="19" t="s">
        <v>299</v>
      </c>
      <c r="BM1073" s="200" t="s">
        <v>1327</v>
      </c>
    </row>
    <row r="1074" s="2" customFormat="1" ht="21.75" customHeight="1">
      <c r="A1074" s="38"/>
      <c r="B1074" s="188"/>
      <c r="C1074" s="227" t="s">
        <v>1328</v>
      </c>
      <c r="D1074" s="227" t="s">
        <v>276</v>
      </c>
      <c r="E1074" s="228" t="s">
        <v>1313</v>
      </c>
      <c r="F1074" s="229" t="s">
        <v>1314</v>
      </c>
      <c r="G1074" s="230" t="s">
        <v>284</v>
      </c>
      <c r="H1074" s="231">
        <v>10</v>
      </c>
      <c r="I1074" s="232"/>
      <c r="J1074" s="231">
        <f>ROUND(I1074*H1074,3)</f>
        <v>0</v>
      </c>
      <c r="K1074" s="233"/>
      <c r="L1074" s="234"/>
      <c r="M1074" s="235" t="s">
        <v>1</v>
      </c>
      <c r="N1074" s="236" t="s">
        <v>46</v>
      </c>
      <c r="O1074" s="82"/>
      <c r="P1074" s="198">
        <f>O1074*H1074</f>
        <v>0</v>
      </c>
      <c r="Q1074" s="198">
        <v>0.00084999999999999995</v>
      </c>
      <c r="R1074" s="198">
        <f>Q1074*H1074</f>
        <v>0.0084999999999999989</v>
      </c>
      <c r="S1074" s="198">
        <v>0</v>
      </c>
      <c r="T1074" s="199">
        <f>S1074*H1074</f>
        <v>0</v>
      </c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R1074" s="200" t="s">
        <v>401</v>
      </c>
      <c r="AT1074" s="200" t="s">
        <v>276</v>
      </c>
      <c r="AU1074" s="200" t="s">
        <v>91</v>
      </c>
      <c r="AY1074" s="19" t="s">
        <v>205</v>
      </c>
      <c r="BE1074" s="201">
        <f>IF(N1074="základná",J1074,0)</f>
        <v>0</v>
      </c>
      <c r="BF1074" s="201">
        <f>IF(N1074="znížená",J1074,0)</f>
        <v>0</v>
      </c>
      <c r="BG1074" s="201">
        <f>IF(N1074="zákl. prenesená",J1074,0)</f>
        <v>0</v>
      </c>
      <c r="BH1074" s="201">
        <f>IF(N1074="zníž. prenesená",J1074,0)</f>
        <v>0</v>
      </c>
      <c r="BI1074" s="201">
        <f>IF(N1074="nulová",J1074,0)</f>
        <v>0</v>
      </c>
      <c r="BJ1074" s="19" t="s">
        <v>91</v>
      </c>
      <c r="BK1074" s="202">
        <f>ROUND(I1074*H1074,3)</f>
        <v>0</v>
      </c>
      <c r="BL1074" s="19" t="s">
        <v>299</v>
      </c>
      <c r="BM1074" s="200" t="s">
        <v>1329</v>
      </c>
    </row>
    <row r="1075" s="2" customFormat="1" ht="21.75" customHeight="1">
      <c r="A1075" s="38"/>
      <c r="B1075" s="188"/>
      <c r="C1075" s="189" t="s">
        <v>1330</v>
      </c>
      <c r="D1075" s="189" t="s">
        <v>207</v>
      </c>
      <c r="E1075" s="190" t="s">
        <v>1331</v>
      </c>
      <c r="F1075" s="191" t="s">
        <v>1332</v>
      </c>
      <c r="G1075" s="192" t="s">
        <v>348</v>
      </c>
      <c r="H1075" s="193">
        <v>2</v>
      </c>
      <c r="I1075" s="194"/>
      <c r="J1075" s="193">
        <f>ROUND(I1075*H1075,3)</f>
        <v>0</v>
      </c>
      <c r="K1075" s="195"/>
      <c r="L1075" s="39"/>
      <c r="M1075" s="196" t="s">
        <v>1</v>
      </c>
      <c r="N1075" s="197" t="s">
        <v>46</v>
      </c>
      <c r="O1075" s="82"/>
      <c r="P1075" s="198">
        <f>O1075*H1075</f>
        <v>0</v>
      </c>
      <c r="Q1075" s="198">
        <v>0.0011999999999999999</v>
      </c>
      <c r="R1075" s="198">
        <f>Q1075*H1075</f>
        <v>0.0023999999999999998</v>
      </c>
      <c r="S1075" s="198">
        <v>0</v>
      </c>
      <c r="T1075" s="199">
        <f>S1075*H1075</f>
        <v>0</v>
      </c>
      <c r="U1075" s="38"/>
      <c r="V1075" s="38"/>
      <c r="W1075" s="38"/>
      <c r="X1075" s="38"/>
      <c r="Y1075" s="38"/>
      <c r="Z1075" s="38"/>
      <c r="AA1075" s="38"/>
      <c r="AB1075" s="38"/>
      <c r="AC1075" s="38"/>
      <c r="AD1075" s="38"/>
      <c r="AE1075" s="38"/>
      <c r="AR1075" s="200" t="s">
        <v>299</v>
      </c>
      <c r="AT1075" s="200" t="s">
        <v>207</v>
      </c>
      <c r="AU1075" s="200" t="s">
        <v>91</v>
      </c>
      <c r="AY1075" s="19" t="s">
        <v>205</v>
      </c>
      <c r="BE1075" s="201">
        <f>IF(N1075="základná",J1075,0)</f>
        <v>0</v>
      </c>
      <c r="BF1075" s="201">
        <f>IF(N1075="znížená",J1075,0)</f>
        <v>0</v>
      </c>
      <c r="BG1075" s="201">
        <f>IF(N1075="zákl. prenesená",J1075,0)</f>
        <v>0</v>
      </c>
      <c r="BH1075" s="201">
        <f>IF(N1075="zníž. prenesená",J1075,0)</f>
        <v>0</v>
      </c>
      <c r="BI1075" s="201">
        <f>IF(N1075="nulová",J1075,0)</f>
        <v>0</v>
      </c>
      <c r="BJ1075" s="19" t="s">
        <v>91</v>
      </c>
      <c r="BK1075" s="202">
        <f>ROUND(I1075*H1075,3)</f>
        <v>0</v>
      </c>
      <c r="BL1075" s="19" t="s">
        <v>299</v>
      </c>
      <c r="BM1075" s="200" t="s">
        <v>1333</v>
      </c>
    </row>
    <row r="1076" s="14" customFormat="1">
      <c r="A1076" s="14"/>
      <c r="B1076" s="211"/>
      <c r="C1076" s="14"/>
      <c r="D1076" s="204" t="s">
        <v>213</v>
      </c>
      <c r="E1076" s="212" t="s">
        <v>1</v>
      </c>
      <c r="F1076" s="213" t="s">
        <v>1334</v>
      </c>
      <c r="G1076" s="14"/>
      <c r="H1076" s="214">
        <v>1</v>
      </c>
      <c r="I1076" s="215"/>
      <c r="J1076" s="14"/>
      <c r="K1076" s="14"/>
      <c r="L1076" s="211"/>
      <c r="M1076" s="216"/>
      <c r="N1076" s="217"/>
      <c r="O1076" s="217"/>
      <c r="P1076" s="217"/>
      <c r="Q1076" s="217"/>
      <c r="R1076" s="217"/>
      <c r="S1076" s="217"/>
      <c r="T1076" s="218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12" t="s">
        <v>213</v>
      </c>
      <c r="AU1076" s="212" t="s">
        <v>91</v>
      </c>
      <c r="AV1076" s="14" t="s">
        <v>91</v>
      </c>
      <c r="AW1076" s="14" t="s">
        <v>33</v>
      </c>
      <c r="AX1076" s="14" t="s">
        <v>80</v>
      </c>
      <c r="AY1076" s="212" t="s">
        <v>205</v>
      </c>
    </row>
    <row r="1077" s="14" customFormat="1">
      <c r="A1077" s="14"/>
      <c r="B1077" s="211"/>
      <c r="C1077" s="14"/>
      <c r="D1077" s="204" t="s">
        <v>213</v>
      </c>
      <c r="E1077" s="212" t="s">
        <v>1</v>
      </c>
      <c r="F1077" s="213" t="s">
        <v>1335</v>
      </c>
      <c r="G1077" s="14"/>
      <c r="H1077" s="214">
        <v>1</v>
      </c>
      <c r="I1077" s="215"/>
      <c r="J1077" s="14"/>
      <c r="K1077" s="14"/>
      <c r="L1077" s="211"/>
      <c r="M1077" s="216"/>
      <c r="N1077" s="217"/>
      <c r="O1077" s="217"/>
      <c r="P1077" s="217"/>
      <c r="Q1077" s="217"/>
      <c r="R1077" s="217"/>
      <c r="S1077" s="217"/>
      <c r="T1077" s="218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12" t="s">
        <v>213</v>
      </c>
      <c r="AU1077" s="212" t="s">
        <v>91</v>
      </c>
      <c r="AV1077" s="14" t="s">
        <v>91</v>
      </c>
      <c r="AW1077" s="14" t="s">
        <v>33</v>
      </c>
      <c r="AX1077" s="14" t="s">
        <v>80</v>
      </c>
      <c r="AY1077" s="212" t="s">
        <v>205</v>
      </c>
    </row>
    <row r="1078" s="15" customFormat="1">
      <c r="A1078" s="15"/>
      <c r="B1078" s="219"/>
      <c r="C1078" s="15"/>
      <c r="D1078" s="204" t="s">
        <v>213</v>
      </c>
      <c r="E1078" s="220" t="s">
        <v>1</v>
      </c>
      <c r="F1078" s="221" t="s">
        <v>216</v>
      </c>
      <c r="G1078" s="15"/>
      <c r="H1078" s="222">
        <v>2</v>
      </c>
      <c r="I1078" s="223"/>
      <c r="J1078" s="15"/>
      <c r="K1078" s="15"/>
      <c r="L1078" s="219"/>
      <c r="M1078" s="224"/>
      <c r="N1078" s="225"/>
      <c r="O1078" s="225"/>
      <c r="P1078" s="225"/>
      <c r="Q1078" s="225"/>
      <c r="R1078" s="225"/>
      <c r="S1078" s="225"/>
      <c r="T1078" s="226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20" t="s">
        <v>213</v>
      </c>
      <c r="AU1078" s="220" t="s">
        <v>91</v>
      </c>
      <c r="AV1078" s="15" t="s">
        <v>211</v>
      </c>
      <c r="AW1078" s="15" t="s">
        <v>33</v>
      </c>
      <c r="AX1078" s="15" t="s">
        <v>87</v>
      </c>
      <c r="AY1078" s="220" t="s">
        <v>205</v>
      </c>
    </row>
    <row r="1079" s="2" customFormat="1" ht="49.05" customHeight="1">
      <c r="A1079" s="38"/>
      <c r="B1079" s="188"/>
      <c r="C1079" s="227" t="s">
        <v>1336</v>
      </c>
      <c r="D1079" s="227" t="s">
        <v>276</v>
      </c>
      <c r="E1079" s="228" t="s">
        <v>1337</v>
      </c>
      <c r="F1079" s="229" t="s">
        <v>1338</v>
      </c>
      <c r="G1079" s="230" t="s">
        <v>348</v>
      </c>
      <c r="H1079" s="231">
        <v>1</v>
      </c>
      <c r="I1079" s="232"/>
      <c r="J1079" s="231">
        <f>ROUND(I1079*H1079,3)</f>
        <v>0</v>
      </c>
      <c r="K1079" s="233"/>
      <c r="L1079" s="234"/>
      <c r="M1079" s="235" t="s">
        <v>1</v>
      </c>
      <c r="N1079" s="236" t="s">
        <v>46</v>
      </c>
      <c r="O1079" s="82"/>
      <c r="P1079" s="198">
        <f>O1079*H1079</f>
        <v>0</v>
      </c>
      <c r="Q1079" s="198">
        <v>0.185</v>
      </c>
      <c r="R1079" s="198">
        <f>Q1079*H1079</f>
        <v>0.185</v>
      </c>
      <c r="S1079" s="198">
        <v>0</v>
      </c>
      <c r="T1079" s="199">
        <f>S1079*H1079</f>
        <v>0</v>
      </c>
      <c r="U1079" s="38"/>
      <c r="V1079" s="38"/>
      <c r="W1079" s="38"/>
      <c r="X1079" s="38"/>
      <c r="Y1079" s="38"/>
      <c r="Z1079" s="38"/>
      <c r="AA1079" s="38"/>
      <c r="AB1079" s="38"/>
      <c r="AC1079" s="38"/>
      <c r="AD1079" s="38"/>
      <c r="AE1079" s="38"/>
      <c r="AR1079" s="200" t="s">
        <v>401</v>
      </c>
      <c r="AT1079" s="200" t="s">
        <v>276</v>
      </c>
      <c r="AU1079" s="200" t="s">
        <v>91</v>
      </c>
      <c r="AY1079" s="19" t="s">
        <v>205</v>
      </c>
      <c r="BE1079" s="201">
        <f>IF(N1079="základná",J1079,0)</f>
        <v>0</v>
      </c>
      <c r="BF1079" s="201">
        <f>IF(N1079="znížená",J1079,0)</f>
        <v>0</v>
      </c>
      <c r="BG1079" s="201">
        <f>IF(N1079="zákl. prenesená",J1079,0)</f>
        <v>0</v>
      </c>
      <c r="BH1079" s="201">
        <f>IF(N1079="zníž. prenesená",J1079,0)</f>
        <v>0</v>
      </c>
      <c r="BI1079" s="201">
        <f>IF(N1079="nulová",J1079,0)</f>
        <v>0</v>
      </c>
      <c r="BJ1079" s="19" t="s">
        <v>91</v>
      </c>
      <c r="BK1079" s="202">
        <f>ROUND(I1079*H1079,3)</f>
        <v>0</v>
      </c>
      <c r="BL1079" s="19" t="s">
        <v>299</v>
      </c>
      <c r="BM1079" s="200" t="s">
        <v>1339</v>
      </c>
    </row>
    <row r="1080" s="2" customFormat="1" ht="49.05" customHeight="1">
      <c r="A1080" s="38"/>
      <c r="B1080" s="188"/>
      <c r="C1080" s="227" t="s">
        <v>1340</v>
      </c>
      <c r="D1080" s="227" t="s">
        <v>276</v>
      </c>
      <c r="E1080" s="228" t="s">
        <v>1341</v>
      </c>
      <c r="F1080" s="229" t="s">
        <v>1342</v>
      </c>
      <c r="G1080" s="230" t="s">
        <v>348</v>
      </c>
      <c r="H1080" s="231">
        <v>1</v>
      </c>
      <c r="I1080" s="232"/>
      <c r="J1080" s="231">
        <f>ROUND(I1080*H1080,3)</f>
        <v>0</v>
      </c>
      <c r="K1080" s="233"/>
      <c r="L1080" s="234"/>
      <c r="M1080" s="235" t="s">
        <v>1</v>
      </c>
      <c r="N1080" s="236" t="s">
        <v>46</v>
      </c>
      <c r="O1080" s="82"/>
      <c r="P1080" s="198">
        <f>O1080*H1080</f>
        <v>0</v>
      </c>
      <c r="Q1080" s="198">
        <v>0.16500000000000001</v>
      </c>
      <c r="R1080" s="198">
        <f>Q1080*H1080</f>
        <v>0.16500000000000001</v>
      </c>
      <c r="S1080" s="198">
        <v>0</v>
      </c>
      <c r="T1080" s="199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200" t="s">
        <v>401</v>
      </c>
      <c r="AT1080" s="200" t="s">
        <v>276</v>
      </c>
      <c r="AU1080" s="200" t="s">
        <v>91</v>
      </c>
      <c r="AY1080" s="19" t="s">
        <v>205</v>
      </c>
      <c r="BE1080" s="201">
        <f>IF(N1080="základná",J1080,0)</f>
        <v>0</v>
      </c>
      <c r="BF1080" s="201">
        <f>IF(N1080="znížená",J1080,0)</f>
        <v>0</v>
      </c>
      <c r="BG1080" s="201">
        <f>IF(N1080="zákl. prenesená",J1080,0)</f>
        <v>0</v>
      </c>
      <c r="BH1080" s="201">
        <f>IF(N1080="zníž. prenesená",J1080,0)</f>
        <v>0</v>
      </c>
      <c r="BI1080" s="201">
        <f>IF(N1080="nulová",J1080,0)</f>
        <v>0</v>
      </c>
      <c r="BJ1080" s="19" t="s">
        <v>91</v>
      </c>
      <c r="BK1080" s="202">
        <f>ROUND(I1080*H1080,3)</f>
        <v>0</v>
      </c>
      <c r="BL1080" s="19" t="s">
        <v>299</v>
      </c>
      <c r="BM1080" s="200" t="s">
        <v>1343</v>
      </c>
    </row>
    <row r="1081" s="2" customFormat="1" ht="37.8" customHeight="1">
      <c r="A1081" s="38"/>
      <c r="B1081" s="188"/>
      <c r="C1081" s="189" t="s">
        <v>1344</v>
      </c>
      <c r="D1081" s="189" t="s">
        <v>207</v>
      </c>
      <c r="E1081" s="190" t="s">
        <v>1345</v>
      </c>
      <c r="F1081" s="191" t="s">
        <v>1346</v>
      </c>
      <c r="G1081" s="192" t="s">
        <v>348</v>
      </c>
      <c r="H1081" s="193">
        <v>7</v>
      </c>
      <c r="I1081" s="194"/>
      <c r="J1081" s="193">
        <f>ROUND(I1081*H1081,3)</f>
        <v>0</v>
      </c>
      <c r="K1081" s="195"/>
      <c r="L1081" s="39"/>
      <c r="M1081" s="196" t="s">
        <v>1</v>
      </c>
      <c r="N1081" s="197" t="s">
        <v>46</v>
      </c>
      <c r="O1081" s="82"/>
      <c r="P1081" s="198">
        <f>O1081*H1081</f>
        <v>0</v>
      </c>
      <c r="Q1081" s="198">
        <v>0</v>
      </c>
      <c r="R1081" s="198">
        <f>Q1081*H1081</f>
        <v>0</v>
      </c>
      <c r="S1081" s="198">
        <v>0</v>
      </c>
      <c r="T1081" s="199">
        <f>S1081*H1081</f>
        <v>0</v>
      </c>
      <c r="U1081" s="38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R1081" s="200" t="s">
        <v>299</v>
      </c>
      <c r="AT1081" s="200" t="s">
        <v>207</v>
      </c>
      <c r="AU1081" s="200" t="s">
        <v>91</v>
      </c>
      <c r="AY1081" s="19" t="s">
        <v>205</v>
      </c>
      <c r="BE1081" s="201">
        <f>IF(N1081="základná",J1081,0)</f>
        <v>0</v>
      </c>
      <c r="BF1081" s="201">
        <f>IF(N1081="znížená",J1081,0)</f>
        <v>0</v>
      </c>
      <c r="BG1081" s="201">
        <f>IF(N1081="zákl. prenesená",J1081,0)</f>
        <v>0</v>
      </c>
      <c r="BH1081" s="201">
        <f>IF(N1081="zníž. prenesená",J1081,0)</f>
        <v>0</v>
      </c>
      <c r="BI1081" s="201">
        <f>IF(N1081="nulová",J1081,0)</f>
        <v>0</v>
      </c>
      <c r="BJ1081" s="19" t="s">
        <v>91</v>
      </c>
      <c r="BK1081" s="202">
        <f>ROUND(I1081*H1081,3)</f>
        <v>0</v>
      </c>
      <c r="BL1081" s="19" t="s">
        <v>299</v>
      </c>
      <c r="BM1081" s="200" t="s">
        <v>1347</v>
      </c>
    </row>
    <row r="1082" s="14" customFormat="1">
      <c r="A1082" s="14"/>
      <c r="B1082" s="211"/>
      <c r="C1082" s="14"/>
      <c r="D1082" s="204" t="s">
        <v>213</v>
      </c>
      <c r="E1082" s="212" t="s">
        <v>1</v>
      </c>
      <c r="F1082" s="213" t="s">
        <v>1348</v>
      </c>
      <c r="G1082" s="14"/>
      <c r="H1082" s="214">
        <v>1</v>
      </c>
      <c r="I1082" s="215"/>
      <c r="J1082" s="14"/>
      <c r="K1082" s="14"/>
      <c r="L1082" s="211"/>
      <c r="M1082" s="216"/>
      <c r="N1082" s="217"/>
      <c r="O1082" s="217"/>
      <c r="P1082" s="217"/>
      <c r="Q1082" s="217"/>
      <c r="R1082" s="217"/>
      <c r="S1082" s="217"/>
      <c r="T1082" s="218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12" t="s">
        <v>213</v>
      </c>
      <c r="AU1082" s="212" t="s">
        <v>91</v>
      </c>
      <c r="AV1082" s="14" t="s">
        <v>91</v>
      </c>
      <c r="AW1082" s="14" t="s">
        <v>33</v>
      </c>
      <c r="AX1082" s="14" t="s">
        <v>80</v>
      </c>
      <c r="AY1082" s="212" t="s">
        <v>205</v>
      </c>
    </row>
    <row r="1083" s="14" customFormat="1">
      <c r="A1083" s="14"/>
      <c r="B1083" s="211"/>
      <c r="C1083" s="14"/>
      <c r="D1083" s="204" t="s">
        <v>213</v>
      </c>
      <c r="E1083" s="212" t="s">
        <v>1</v>
      </c>
      <c r="F1083" s="213" t="s">
        <v>1349</v>
      </c>
      <c r="G1083" s="14"/>
      <c r="H1083" s="214">
        <v>1</v>
      </c>
      <c r="I1083" s="215"/>
      <c r="J1083" s="14"/>
      <c r="K1083" s="14"/>
      <c r="L1083" s="211"/>
      <c r="M1083" s="216"/>
      <c r="N1083" s="217"/>
      <c r="O1083" s="217"/>
      <c r="P1083" s="217"/>
      <c r="Q1083" s="217"/>
      <c r="R1083" s="217"/>
      <c r="S1083" s="217"/>
      <c r="T1083" s="218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12" t="s">
        <v>213</v>
      </c>
      <c r="AU1083" s="212" t="s">
        <v>91</v>
      </c>
      <c r="AV1083" s="14" t="s">
        <v>91</v>
      </c>
      <c r="AW1083" s="14" t="s">
        <v>33</v>
      </c>
      <c r="AX1083" s="14" t="s">
        <v>80</v>
      </c>
      <c r="AY1083" s="212" t="s">
        <v>205</v>
      </c>
    </row>
    <row r="1084" s="14" customFormat="1">
      <c r="A1084" s="14"/>
      <c r="B1084" s="211"/>
      <c r="C1084" s="14"/>
      <c r="D1084" s="204" t="s">
        <v>213</v>
      </c>
      <c r="E1084" s="212" t="s">
        <v>1</v>
      </c>
      <c r="F1084" s="213" t="s">
        <v>1350</v>
      </c>
      <c r="G1084" s="14"/>
      <c r="H1084" s="214">
        <v>1</v>
      </c>
      <c r="I1084" s="215"/>
      <c r="J1084" s="14"/>
      <c r="K1084" s="14"/>
      <c r="L1084" s="211"/>
      <c r="M1084" s="216"/>
      <c r="N1084" s="217"/>
      <c r="O1084" s="217"/>
      <c r="P1084" s="217"/>
      <c r="Q1084" s="217"/>
      <c r="R1084" s="217"/>
      <c r="S1084" s="217"/>
      <c r="T1084" s="218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12" t="s">
        <v>213</v>
      </c>
      <c r="AU1084" s="212" t="s">
        <v>91</v>
      </c>
      <c r="AV1084" s="14" t="s">
        <v>91</v>
      </c>
      <c r="AW1084" s="14" t="s">
        <v>33</v>
      </c>
      <c r="AX1084" s="14" t="s">
        <v>80</v>
      </c>
      <c r="AY1084" s="212" t="s">
        <v>205</v>
      </c>
    </row>
    <row r="1085" s="14" customFormat="1">
      <c r="A1085" s="14"/>
      <c r="B1085" s="211"/>
      <c r="C1085" s="14"/>
      <c r="D1085" s="204" t="s">
        <v>213</v>
      </c>
      <c r="E1085" s="212" t="s">
        <v>1</v>
      </c>
      <c r="F1085" s="213" t="s">
        <v>1351</v>
      </c>
      <c r="G1085" s="14"/>
      <c r="H1085" s="214">
        <v>2</v>
      </c>
      <c r="I1085" s="215"/>
      <c r="J1085" s="14"/>
      <c r="K1085" s="14"/>
      <c r="L1085" s="211"/>
      <c r="M1085" s="216"/>
      <c r="N1085" s="217"/>
      <c r="O1085" s="217"/>
      <c r="P1085" s="217"/>
      <c r="Q1085" s="217"/>
      <c r="R1085" s="217"/>
      <c r="S1085" s="217"/>
      <c r="T1085" s="218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12" t="s">
        <v>213</v>
      </c>
      <c r="AU1085" s="212" t="s">
        <v>91</v>
      </c>
      <c r="AV1085" s="14" t="s">
        <v>91</v>
      </c>
      <c r="AW1085" s="14" t="s">
        <v>33</v>
      </c>
      <c r="AX1085" s="14" t="s">
        <v>80</v>
      </c>
      <c r="AY1085" s="212" t="s">
        <v>205</v>
      </c>
    </row>
    <row r="1086" s="14" customFormat="1">
      <c r="A1086" s="14"/>
      <c r="B1086" s="211"/>
      <c r="C1086" s="14"/>
      <c r="D1086" s="204" t="s">
        <v>213</v>
      </c>
      <c r="E1086" s="212" t="s">
        <v>1</v>
      </c>
      <c r="F1086" s="213" t="s">
        <v>1352</v>
      </c>
      <c r="G1086" s="14"/>
      <c r="H1086" s="214">
        <v>1</v>
      </c>
      <c r="I1086" s="215"/>
      <c r="J1086" s="14"/>
      <c r="K1086" s="14"/>
      <c r="L1086" s="211"/>
      <c r="M1086" s="216"/>
      <c r="N1086" s="217"/>
      <c r="O1086" s="217"/>
      <c r="P1086" s="217"/>
      <c r="Q1086" s="217"/>
      <c r="R1086" s="217"/>
      <c r="S1086" s="217"/>
      <c r="T1086" s="218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12" t="s">
        <v>213</v>
      </c>
      <c r="AU1086" s="212" t="s">
        <v>91</v>
      </c>
      <c r="AV1086" s="14" t="s">
        <v>91</v>
      </c>
      <c r="AW1086" s="14" t="s">
        <v>33</v>
      </c>
      <c r="AX1086" s="14" t="s">
        <v>80</v>
      </c>
      <c r="AY1086" s="212" t="s">
        <v>205</v>
      </c>
    </row>
    <row r="1087" s="14" customFormat="1">
      <c r="A1087" s="14"/>
      <c r="B1087" s="211"/>
      <c r="C1087" s="14"/>
      <c r="D1087" s="204" t="s">
        <v>213</v>
      </c>
      <c r="E1087" s="212" t="s">
        <v>1</v>
      </c>
      <c r="F1087" s="213" t="s">
        <v>1353</v>
      </c>
      <c r="G1087" s="14"/>
      <c r="H1087" s="214">
        <v>1</v>
      </c>
      <c r="I1087" s="215"/>
      <c r="J1087" s="14"/>
      <c r="K1087" s="14"/>
      <c r="L1087" s="211"/>
      <c r="M1087" s="216"/>
      <c r="N1087" s="217"/>
      <c r="O1087" s="217"/>
      <c r="P1087" s="217"/>
      <c r="Q1087" s="217"/>
      <c r="R1087" s="217"/>
      <c r="S1087" s="217"/>
      <c r="T1087" s="218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12" t="s">
        <v>213</v>
      </c>
      <c r="AU1087" s="212" t="s">
        <v>91</v>
      </c>
      <c r="AV1087" s="14" t="s">
        <v>91</v>
      </c>
      <c r="AW1087" s="14" t="s">
        <v>33</v>
      </c>
      <c r="AX1087" s="14" t="s">
        <v>80</v>
      </c>
      <c r="AY1087" s="212" t="s">
        <v>205</v>
      </c>
    </row>
    <row r="1088" s="15" customFormat="1">
      <c r="A1088" s="15"/>
      <c r="B1088" s="219"/>
      <c r="C1088" s="15"/>
      <c r="D1088" s="204" t="s">
        <v>213</v>
      </c>
      <c r="E1088" s="220" t="s">
        <v>1</v>
      </c>
      <c r="F1088" s="221" t="s">
        <v>216</v>
      </c>
      <c r="G1088" s="15"/>
      <c r="H1088" s="222">
        <v>7</v>
      </c>
      <c r="I1088" s="223"/>
      <c r="J1088" s="15"/>
      <c r="K1088" s="15"/>
      <c r="L1088" s="219"/>
      <c r="M1088" s="224"/>
      <c r="N1088" s="225"/>
      <c r="O1088" s="225"/>
      <c r="P1088" s="225"/>
      <c r="Q1088" s="225"/>
      <c r="R1088" s="225"/>
      <c r="S1088" s="225"/>
      <c r="T1088" s="226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T1088" s="220" t="s">
        <v>213</v>
      </c>
      <c r="AU1088" s="220" t="s">
        <v>91</v>
      </c>
      <c r="AV1088" s="15" t="s">
        <v>211</v>
      </c>
      <c r="AW1088" s="15" t="s">
        <v>33</v>
      </c>
      <c r="AX1088" s="15" t="s">
        <v>87</v>
      </c>
      <c r="AY1088" s="220" t="s">
        <v>205</v>
      </c>
    </row>
    <row r="1089" s="2" customFormat="1" ht="24.15" customHeight="1">
      <c r="A1089" s="38"/>
      <c r="B1089" s="188"/>
      <c r="C1089" s="227" t="s">
        <v>1354</v>
      </c>
      <c r="D1089" s="227" t="s">
        <v>276</v>
      </c>
      <c r="E1089" s="228" t="s">
        <v>1355</v>
      </c>
      <c r="F1089" s="229" t="s">
        <v>1356</v>
      </c>
      <c r="G1089" s="230" t="s">
        <v>348</v>
      </c>
      <c r="H1089" s="231">
        <v>3</v>
      </c>
      <c r="I1089" s="232"/>
      <c r="J1089" s="231">
        <f>ROUND(I1089*H1089,3)</f>
        <v>0</v>
      </c>
      <c r="K1089" s="233"/>
      <c r="L1089" s="234"/>
      <c r="M1089" s="235" t="s">
        <v>1</v>
      </c>
      <c r="N1089" s="236" t="s">
        <v>46</v>
      </c>
      <c r="O1089" s="82"/>
      <c r="P1089" s="198">
        <f>O1089*H1089</f>
        <v>0</v>
      </c>
      <c r="Q1089" s="198">
        <v>0.001</v>
      </c>
      <c r="R1089" s="198">
        <f>Q1089*H1089</f>
        <v>0.0030000000000000001</v>
      </c>
      <c r="S1089" s="198">
        <v>0</v>
      </c>
      <c r="T1089" s="199">
        <f>S1089*H1089</f>
        <v>0</v>
      </c>
      <c r="U1089" s="38"/>
      <c r="V1089" s="38"/>
      <c r="W1089" s="38"/>
      <c r="X1089" s="38"/>
      <c r="Y1089" s="38"/>
      <c r="Z1089" s="38"/>
      <c r="AA1089" s="38"/>
      <c r="AB1089" s="38"/>
      <c r="AC1089" s="38"/>
      <c r="AD1089" s="38"/>
      <c r="AE1089" s="38"/>
      <c r="AR1089" s="200" t="s">
        <v>401</v>
      </c>
      <c r="AT1089" s="200" t="s">
        <v>276</v>
      </c>
      <c r="AU1089" s="200" t="s">
        <v>91</v>
      </c>
      <c r="AY1089" s="19" t="s">
        <v>205</v>
      </c>
      <c r="BE1089" s="201">
        <f>IF(N1089="základná",J1089,0)</f>
        <v>0</v>
      </c>
      <c r="BF1089" s="201">
        <f>IF(N1089="znížená",J1089,0)</f>
        <v>0</v>
      </c>
      <c r="BG1089" s="201">
        <f>IF(N1089="zákl. prenesená",J1089,0)</f>
        <v>0</v>
      </c>
      <c r="BH1089" s="201">
        <f>IF(N1089="zníž. prenesená",J1089,0)</f>
        <v>0</v>
      </c>
      <c r="BI1089" s="201">
        <f>IF(N1089="nulová",J1089,0)</f>
        <v>0</v>
      </c>
      <c r="BJ1089" s="19" t="s">
        <v>91</v>
      </c>
      <c r="BK1089" s="202">
        <f>ROUND(I1089*H1089,3)</f>
        <v>0</v>
      </c>
      <c r="BL1089" s="19" t="s">
        <v>299</v>
      </c>
      <c r="BM1089" s="200" t="s">
        <v>1357</v>
      </c>
    </row>
    <row r="1090" s="2" customFormat="1" ht="24.15" customHeight="1">
      <c r="A1090" s="38"/>
      <c r="B1090" s="188"/>
      <c r="C1090" s="227" t="s">
        <v>1358</v>
      </c>
      <c r="D1090" s="227" t="s">
        <v>276</v>
      </c>
      <c r="E1090" s="228" t="s">
        <v>1359</v>
      </c>
      <c r="F1090" s="229" t="s">
        <v>1360</v>
      </c>
      <c r="G1090" s="230" t="s">
        <v>348</v>
      </c>
      <c r="H1090" s="231">
        <v>3</v>
      </c>
      <c r="I1090" s="232"/>
      <c r="J1090" s="231">
        <f>ROUND(I1090*H1090,3)</f>
        <v>0</v>
      </c>
      <c r="K1090" s="233"/>
      <c r="L1090" s="234"/>
      <c r="M1090" s="235" t="s">
        <v>1</v>
      </c>
      <c r="N1090" s="236" t="s">
        <v>46</v>
      </c>
      <c r="O1090" s="82"/>
      <c r="P1090" s="198">
        <f>O1090*H1090</f>
        <v>0</v>
      </c>
      <c r="Q1090" s="198">
        <v>0.00050000000000000001</v>
      </c>
      <c r="R1090" s="198">
        <f>Q1090*H1090</f>
        <v>0.0015</v>
      </c>
      <c r="S1090" s="198">
        <v>0</v>
      </c>
      <c r="T1090" s="199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00" t="s">
        <v>1050</v>
      </c>
      <c r="AT1090" s="200" t="s">
        <v>276</v>
      </c>
      <c r="AU1090" s="200" t="s">
        <v>91</v>
      </c>
      <c r="AY1090" s="19" t="s">
        <v>205</v>
      </c>
      <c r="BE1090" s="201">
        <f>IF(N1090="základná",J1090,0)</f>
        <v>0</v>
      </c>
      <c r="BF1090" s="201">
        <f>IF(N1090="znížená",J1090,0)</f>
        <v>0</v>
      </c>
      <c r="BG1090" s="201">
        <f>IF(N1090="zákl. prenesená",J1090,0)</f>
        <v>0</v>
      </c>
      <c r="BH1090" s="201">
        <f>IF(N1090="zníž. prenesená",J1090,0)</f>
        <v>0</v>
      </c>
      <c r="BI1090" s="201">
        <f>IF(N1090="nulová",J1090,0)</f>
        <v>0</v>
      </c>
      <c r="BJ1090" s="19" t="s">
        <v>91</v>
      </c>
      <c r="BK1090" s="202">
        <f>ROUND(I1090*H1090,3)</f>
        <v>0</v>
      </c>
      <c r="BL1090" s="19" t="s">
        <v>1050</v>
      </c>
      <c r="BM1090" s="200" t="s">
        <v>1361</v>
      </c>
    </row>
    <row r="1091" s="2" customFormat="1" ht="24.15" customHeight="1">
      <c r="A1091" s="38"/>
      <c r="B1091" s="188"/>
      <c r="C1091" s="227" t="s">
        <v>1362</v>
      </c>
      <c r="D1091" s="227" t="s">
        <v>276</v>
      </c>
      <c r="E1091" s="228" t="s">
        <v>1363</v>
      </c>
      <c r="F1091" s="229" t="s">
        <v>1364</v>
      </c>
      <c r="G1091" s="230" t="s">
        <v>348</v>
      </c>
      <c r="H1091" s="231">
        <v>1</v>
      </c>
      <c r="I1091" s="232"/>
      <c r="J1091" s="231">
        <f>ROUND(I1091*H1091,3)</f>
        <v>0</v>
      </c>
      <c r="K1091" s="233"/>
      <c r="L1091" s="234"/>
      <c r="M1091" s="235" t="s">
        <v>1</v>
      </c>
      <c r="N1091" s="236" t="s">
        <v>46</v>
      </c>
      <c r="O1091" s="82"/>
      <c r="P1091" s="198">
        <f>O1091*H1091</f>
        <v>0</v>
      </c>
      <c r="Q1091" s="198">
        <v>0.00050000000000000001</v>
      </c>
      <c r="R1091" s="198">
        <f>Q1091*H1091</f>
        <v>0.00050000000000000001</v>
      </c>
      <c r="S1091" s="198">
        <v>0</v>
      </c>
      <c r="T1091" s="199">
        <f>S1091*H1091</f>
        <v>0</v>
      </c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R1091" s="200" t="s">
        <v>1050</v>
      </c>
      <c r="AT1091" s="200" t="s">
        <v>276</v>
      </c>
      <c r="AU1091" s="200" t="s">
        <v>91</v>
      </c>
      <c r="AY1091" s="19" t="s">
        <v>205</v>
      </c>
      <c r="BE1091" s="201">
        <f>IF(N1091="základná",J1091,0)</f>
        <v>0</v>
      </c>
      <c r="BF1091" s="201">
        <f>IF(N1091="znížená",J1091,0)</f>
        <v>0</v>
      </c>
      <c r="BG1091" s="201">
        <f>IF(N1091="zákl. prenesená",J1091,0)</f>
        <v>0</v>
      </c>
      <c r="BH1091" s="201">
        <f>IF(N1091="zníž. prenesená",J1091,0)</f>
        <v>0</v>
      </c>
      <c r="BI1091" s="201">
        <f>IF(N1091="nulová",J1091,0)</f>
        <v>0</v>
      </c>
      <c r="BJ1091" s="19" t="s">
        <v>91</v>
      </c>
      <c r="BK1091" s="202">
        <f>ROUND(I1091*H1091,3)</f>
        <v>0</v>
      </c>
      <c r="BL1091" s="19" t="s">
        <v>1050</v>
      </c>
      <c r="BM1091" s="200" t="s">
        <v>1365</v>
      </c>
    </row>
    <row r="1092" s="2" customFormat="1" ht="37.8" customHeight="1">
      <c r="A1092" s="38"/>
      <c r="B1092" s="188"/>
      <c r="C1092" s="227" t="s">
        <v>1366</v>
      </c>
      <c r="D1092" s="227" t="s">
        <v>276</v>
      </c>
      <c r="E1092" s="228" t="s">
        <v>1367</v>
      </c>
      <c r="F1092" s="229" t="s">
        <v>1368</v>
      </c>
      <c r="G1092" s="230" t="s">
        <v>348</v>
      </c>
      <c r="H1092" s="231">
        <v>4</v>
      </c>
      <c r="I1092" s="232"/>
      <c r="J1092" s="231">
        <f>ROUND(I1092*H1092,3)</f>
        <v>0</v>
      </c>
      <c r="K1092" s="233"/>
      <c r="L1092" s="234"/>
      <c r="M1092" s="235" t="s">
        <v>1</v>
      </c>
      <c r="N1092" s="236" t="s">
        <v>46</v>
      </c>
      <c r="O1092" s="82"/>
      <c r="P1092" s="198">
        <f>O1092*H1092</f>
        <v>0</v>
      </c>
      <c r="Q1092" s="198">
        <v>0.025000000000000001</v>
      </c>
      <c r="R1092" s="198">
        <f>Q1092*H1092</f>
        <v>0.10000000000000001</v>
      </c>
      <c r="S1092" s="198">
        <v>0</v>
      </c>
      <c r="T1092" s="199">
        <f>S1092*H1092</f>
        <v>0</v>
      </c>
      <c r="U1092" s="38"/>
      <c r="V1092" s="38"/>
      <c r="W1092" s="38"/>
      <c r="X1092" s="38"/>
      <c r="Y1092" s="38"/>
      <c r="Z1092" s="38"/>
      <c r="AA1092" s="38"/>
      <c r="AB1092" s="38"/>
      <c r="AC1092" s="38"/>
      <c r="AD1092" s="38"/>
      <c r="AE1092" s="38"/>
      <c r="AR1092" s="200" t="s">
        <v>1050</v>
      </c>
      <c r="AT1092" s="200" t="s">
        <v>276</v>
      </c>
      <c r="AU1092" s="200" t="s">
        <v>91</v>
      </c>
      <c r="AY1092" s="19" t="s">
        <v>205</v>
      </c>
      <c r="BE1092" s="201">
        <f>IF(N1092="základná",J1092,0)</f>
        <v>0</v>
      </c>
      <c r="BF1092" s="201">
        <f>IF(N1092="znížená",J1092,0)</f>
        <v>0</v>
      </c>
      <c r="BG1092" s="201">
        <f>IF(N1092="zákl. prenesená",J1092,0)</f>
        <v>0</v>
      </c>
      <c r="BH1092" s="201">
        <f>IF(N1092="zníž. prenesená",J1092,0)</f>
        <v>0</v>
      </c>
      <c r="BI1092" s="201">
        <f>IF(N1092="nulová",J1092,0)</f>
        <v>0</v>
      </c>
      <c r="BJ1092" s="19" t="s">
        <v>91</v>
      </c>
      <c r="BK1092" s="202">
        <f>ROUND(I1092*H1092,3)</f>
        <v>0</v>
      </c>
      <c r="BL1092" s="19" t="s">
        <v>1050</v>
      </c>
      <c r="BM1092" s="200" t="s">
        <v>1369</v>
      </c>
    </row>
    <row r="1093" s="2" customFormat="1" ht="37.8" customHeight="1">
      <c r="A1093" s="38"/>
      <c r="B1093" s="188"/>
      <c r="C1093" s="227" t="s">
        <v>1370</v>
      </c>
      <c r="D1093" s="227" t="s">
        <v>276</v>
      </c>
      <c r="E1093" s="228" t="s">
        <v>1371</v>
      </c>
      <c r="F1093" s="229" t="s">
        <v>1372</v>
      </c>
      <c r="G1093" s="230" t="s">
        <v>348</v>
      </c>
      <c r="H1093" s="231">
        <v>3</v>
      </c>
      <c r="I1093" s="232"/>
      <c r="J1093" s="231">
        <f>ROUND(I1093*H1093,3)</f>
        <v>0</v>
      </c>
      <c r="K1093" s="233"/>
      <c r="L1093" s="234"/>
      <c r="M1093" s="235" t="s">
        <v>1</v>
      </c>
      <c r="N1093" s="236" t="s">
        <v>46</v>
      </c>
      <c r="O1093" s="82"/>
      <c r="P1093" s="198">
        <f>O1093*H1093</f>
        <v>0</v>
      </c>
      <c r="Q1093" s="198">
        <v>0.025000000000000001</v>
      </c>
      <c r="R1093" s="198">
        <f>Q1093*H1093</f>
        <v>0.075000000000000011</v>
      </c>
      <c r="S1093" s="198">
        <v>0</v>
      </c>
      <c r="T1093" s="199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200" t="s">
        <v>1050</v>
      </c>
      <c r="AT1093" s="200" t="s">
        <v>276</v>
      </c>
      <c r="AU1093" s="200" t="s">
        <v>91</v>
      </c>
      <c r="AY1093" s="19" t="s">
        <v>205</v>
      </c>
      <c r="BE1093" s="201">
        <f>IF(N1093="základná",J1093,0)</f>
        <v>0</v>
      </c>
      <c r="BF1093" s="201">
        <f>IF(N1093="znížená",J1093,0)</f>
        <v>0</v>
      </c>
      <c r="BG1093" s="201">
        <f>IF(N1093="zákl. prenesená",J1093,0)</f>
        <v>0</v>
      </c>
      <c r="BH1093" s="201">
        <f>IF(N1093="zníž. prenesená",J1093,0)</f>
        <v>0</v>
      </c>
      <c r="BI1093" s="201">
        <f>IF(N1093="nulová",J1093,0)</f>
        <v>0</v>
      </c>
      <c r="BJ1093" s="19" t="s">
        <v>91</v>
      </c>
      <c r="BK1093" s="202">
        <f>ROUND(I1093*H1093,3)</f>
        <v>0</v>
      </c>
      <c r="BL1093" s="19" t="s">
        <v>1050</v>
      </c>
      <c r="BM1093" s="200" t="s">
        <v>1373</v>
      </c>
    </row>
    <row r="1094" s="2" customFormat="1" ht="37.8" customHeight="1">
      <c r="A1094" s="38"/>
      <c r="B1094" s="188"/>
      <c r="C1094" s="189" t="s">
        <v>1374</v>
      </c>
      <c r="D1094" s="189" t="s">
        <v>207</v>
      </c>
      <c r="E1094" s="190" t="s">
        <v>1375</v>
      </c>
      <c r="F1094" s="191" t="s">
        <v>1376</v>
      </c>
      <c r="G1094" s="192" t="s">
        <v>348</v>
      </c>
      <c r="H1094" s="193">
        <v>12</v>
      </c>
      <c r="I1094" s="194"/>
      <c r="J1094" s="193">
        <f>ROUND(I1094*H1094,3)</f>
        <v>0</v>
      </c>
      <c r="K1094" s="195"/>
      <c r="L1094" s="39"/>
      <c r="M1094" s="196" t="s">
        <v>1</v>
      </c>
      <c r="N1094" s="197" t="s">
        <v>46</v>
      </c>
      <c r="O1094" s="82"/>
      <c r="P1094" s="198">
        <f>O1094*H1094</f>
        <v>0</v>
      </c>
      <c r="Q1094" s="198">
        <v>0</v>
      </c>
      <c r="R1094" s="198">
        <f>Q1094*H1094</f>
        <v>0</v>
      </c>
      <c r="S1094" s="198">
        <v>0</v>
      </c>
      <c r="T1094" s="199">
        <f>S1094*H1094</f>
        <v>0</v>
      </c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R1094" s="200" t="s">
        <v>299</v>
      </c>
      <c r="AT1094" s="200" t="s">
        <v>207</v>
      </c>
      <c r="AU1094" s="200" t="s">
        <v>91</v>
      </c>
      <c r="AY1094" s="19" t="s">
        <v>205</v>
      </c>
      <c r="BE1094" s="201">
        <f>IF(N1094="základná",J1094,0)</f>
        <v>0</v>
      </c>
      <c r="BF1094" s="201">
        <f>IF(N1094="znížená",J1094,0)</f>
        <v>0</v>
      </c>
      <c r="BG1094" s="201">
        <f>IF(N1094="zákl. prenesená",J1094,0)</f>
        <v>0</v>
      </c>
      <c r="BH1094" s="201">
        <f>IF(N1094="zníž. prenesená",J1094,0)</f>
        <v>0</v>
      </c>
      <c r="BI1094" s="201">
        <f>IF(N1094="nulová",J1094,0)</f>
        <v>0</v>
      </c>
      <c r="BJ1094" s="19" t="s">
        <v>91</v>
      </c>
      <c r="BK1094" s="202">
        <f>ROUND(I1094*H1094,3)</f>
        <v>0</v>
      </c>
      <c r="BL1094" s="19" t="s">
        <v>299</v>
      </c>
      <c r="BM1094" s="200" t="s">
        <v>1377</v>
      </c>
    </row>
    <row r="1095" s="14" customFormat="1">
      <c r="A1095" s="14"/>
      <c r="B1095" s="211"/>
      <c r="C1095" s="14"/>
      <c r="D1095" s="204" t="s">
        <v>213</v>
      </c>
      <c r="E1095" s="212" t="s">
        <v>1</v>
      </c>
      <c r="F1095" s="213" t="s">
        <v>1378</v>
      </c>
      <c r="G1095" s="14"/>
      <c r="H1095" s="214">
        <v>4</v>
      </c>
      <c r="I1095" s="215"/>
      <c r="J1095" s="14"/>
      <c r="K1095" s="14"/>
      <c r="L1095" s="211"/>
      <c r="M1095" s="216"/>
      <c r="N1095" s="217"/>
      <c r="O1095" s="217"/>
      <c r="P1095" s="217"/>
      <c r="Q1095" s="217"/>
      <c r="R1095" s="217"/>
      <c r="S1095" s="217"/>
      <c r="T1095" s="218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12" t="s">
        <v>213</v>
      </c>
      <c r="AU1095" s="212" t="s">
        <v>91</v>
      </c>
      <c r="AV1095" s="14" t="s">
        <v>91</v>
      </c>
      <c r="AW1095" s="14" t="s">
        <v>33</v>
      </c>
      <c r="AX1095" s="14" t="s">
        <v>80</v>
      </c>
      <c r="AY1095" s="212" t="s">
        <v>205</v>
      </c>
    </row>
    <row r="1096" s="14" customFormat="1">
      <c r="A1096" s="14"/>
      <c r="B1096" s="211"/>
      <c r="C1096" s="14"/>
      <c r="D1096" s="204" t="s">
        <v>213</v>
      </c>
      <c r="E1096" s="212" t="s">
        <v>1</v>
      </c>
      <c r="F1096" s="213" t="s">
        <v>1379</v>
      </c>
      <c r="G1096" s="14"/>
      <c r="H1096" s="214">
        <v>4</v>
      </c>
      <c r="I1096" s="215"/>
      <c r="J1096" s="14"/>
      <c r="K1096" s="14"/>
      <c r="L1096" s="211"/>
      <c r="M1096" s="216"/>
      <c r="N1096" s="217"/>
      <c r="O1096" s="217"/>
      <c r="P1096" s="217"/>
      <c r="Q1096" s="217"/>
      <c r="R1096" s="217"/>
      <c r="S1096" s="217"/>
      <c r="T1096" s="218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12" t="s">
        <v>213</v>
      </c>
      <c r="AU1096" s="212" t="s">
        <v>91</v>
      </c>
      <c r="AV1096" s="14" t="s">
        <v>91</v>
      </c>
      <c r="AW1096" s="14" t="s">
        <v>33</v>
      </c>
      <c r="AX1096" s="14" t="s">
        <v>80</v>
      </c>
      <c r="AY1096" s="212" t="s">
        <v>205</v>
      </c>
    </row>
    <row r="1097" s="14" customFormat="1">
      <c r="A1097" s="14"/>
      <c r="B1097" s="211"/>
      <c r="C1097" s="14"/>
      <c r="D1097" s="204" t="s">
        <v>213</v>
      </c>
      <c r="E1097" s="212" t="s">
        <v>1</v>
      </c>
      <c r="F1097" s="213" t="s">
        <v>1380</v>
      </c>
      <c r="G1097" s="14"/>
      <c r="H1097" s="214">
        <v>2</v>
      </c>
      <c r="I1097" s="215"/>
      <c r="J1097" s="14"/>
      <c r="K1097" s="14"/>
      <c r="L1097" s="211"/>
      <c r="M1097" s="216"/>
      <c r="N1097" s="217"/>
      <c r="O1097" s="217"/>
      <c r="P1097" s="217"/>
      <c r="Q1097" s="217"/>
      <c r="R1097" s="217"/>
      <c r="S1097" s="217"/>
      <c r="T1097" s="218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12" t="s">
        <v>213</v>
      </c>
      <c r="AU1097" s="212" t="s">
        <v>91</v>
      </c>
      <c r="AV1097" s="14" t="s">
        <v>91</v>
      </c>
      <c r="AW1097" s="14" t="s">
        <v>33</v>
      </c>
      <c r="AX1097" s="14" t="s">
        <v>80</v>
      </c>
      <c r="AY1097" s="212" t="s">
        <v>205</v>
      </c>
    </row>
    <row r="1098" s="14" customFormat="1">
      <c r="A1098" s="14"/>
      <c r="B1098" s="211"/>
      <c r="C1098" s="14"/>
      <c r="D1098" s="204" t="s">
        <v>213</v>
      </c>
      <c r="E1098" s="212" t="s">
        <v>1</v>
      </c>
      <c r="F1098" s="213" t="s">
        <v>1381</v>
      </c>
      <c r="G1098" s="14"/>
      <c r="H1098" s="214">
        <v>2</v>
      </c>
      <c r="I1098" s="215"/>
      <c r="J1098" s="14"/>
      <c r="K1098" s="14"/>
      <c r="L1098" s="211"/>
      <c r="M1098" s="216"/>
      <c r="N1098" s="217"/>
      <c r="O1098" s="217"/>
      <c r="P1098" s="217"/>
      <c r="Q1098" s="217"/>
      <c r="R1098" s="217"/>
      <c r="S1098" s="217"/>
      <c r="T1098" s="218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12" t="s">
        <v>213</v>
      </c>
      <c r="AU1098" s="212" t="s">
        <v>91</v>
      </c>
      <c r="AV1098" s="14" t="s">
        <v>91</v>
      </c>
      <c r="AW1098" s="14" t="s">
        <v>33</v>
      </c>
      <c r="AX1098" s="14" t="s">
        <v>80</v>
      </c>
      <c r="AY1098" s="212" t="s">
        <v>205</v>
      </c>
    </row>
    <row r="1099" s="15" customFormat="1">
      <c r="A1099" s="15"/>
      <c r="B1099" s="219"/>
      <c r="C1099" s="15"/>
      <c r="D1099" s="204" t="s">
        <v>213</v>
      </c>
      <c r="E1099" s="220" t="s">
        <v>1</v>
      </c>
      <c r="F1099" s="221" t="s">
        <v>216</v>
      </c>
      <c r="G1099" s="15"/>
      <c r="H1099" s="222">
        <v>12</v>
      </c>
      <c r="I1099" s="223"/>
      <c r="J1099" s="15"/>
      <c r="K1099" s="15"/>
      <c r="L1099" s="219"/>
      <c r="M1099" s="224"/>
      <c r="N1099" s="225"/>
      <c r="O1099" s="225"/>
      <c r="P1099" s="225"/>
      <c r="Q1099" s="225"/>
      <c r="R1099" s="225"/>
      <c r="S1099" s="225"/>
      <c r="T1099" s="226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T1099" s="220" t="s">
        <v>213</v>
      </c>
      <c r="AU1099" s="220" t="s">
        <v>91</v>
      </c>
      <c r="AV1099" s="15" t="s">
        <v>211</v>
      </c>
      <c r="AW1099" s="15" t="s">
        <v>33</v>
      </c>
      <c r="AX1099" s="15" t="s">
        <v>87</v>
      </c>
      <c r="AY1099" s="220" t="s">
        <v>205</v>
      </c>
    </row>
    <row r="1100" s="2" customFormat="1" ht="49.05" customHeight="1">
      <c r="A1100" s="38"/>
      <c r="B1100" s="188"/>
      <c r="C1100" s="227" t="s">
        <v>1382</v>
      </c>
      <c r="D1100" s="227" t="s">
        <v>276</v>
      </c>
      <c r="E1100" s="228" t="s">
        <v>1383</v>
      </c>
      <c r="F1100" s="229" t="s">
        <v>1384</v>
      </c>
      <c r="G1100" s="230" t="s">
        <v>348</v>
      </c>
      <c r="H1100" s="231">
        <v>4</v>
      </c>
      <c r="I1100" s="232"/>
      <c r="J1100" s="231">
        <f>ROUND(I1100*H1100,3)</f>
        <v>0</v>
      </c>
      <c r="K1100" s="233"/>
      <c r="L1100" s="234"/>
      <c r="M1100" s="235" t="s">
        <v>1</v>
      </c>
      <c r="N1100" s="236" t="s">
        <v>46</v>
      </c>
      <c r="O1100" s="82"/>
      <c r="P1100" s="198">
        <f>O1100*H1100</f>
        <v>0</v>
      </c>
      <c r="Q1100" s="198">
        <v>0.25</v>
      </c>
      <c r="R1100" s="198">
        <f>Q1100*H1100</f>
        <v>1</v>
      </c>
      <c r="S1100" s="198">
        <v>0</v>
      </c>
      <c r="T1100" s="199">
        <f>S1100*H1100</f>
        <v>0</v>
      </c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R1100" s="200" t="s">
        <v>401</v>
      </c>
      <c r="AT1100" s="200" t="s">
        <v>276</v>
      </c>
      <c r="AU1100" s="200" t="s">
        <v>91</v>
      </c>
      <c r="AY1100" s="19" t="s">
        <v>205</v>
      </c>
      <c r="BE1100" s="201">
        <f>IF(N1100="základná",J1100,0)</f>
        <v>0</v>
      </c>
      <c r="BF1100" s="201">
        <f>IF(N1100="znížená",J1100,0)</f>
        <v>0</v>
      </c>
      <c r="BG1100" s="201">
        <f>IF(N1100="zákl. prenesená",J1100,0)</f>
        <v>0</v>
      </c>
      <c r="BH1100" s="201">
        <f>IF(N1100="zníž. prenesená",J1100,0)</f>
        <v>0</v>
      </c>
      <c r="BI1100" s="201">
        <f>IF(N1100="nulová",J1100,0)</f>
        <v>0</v>
      </c>
      <c r="BJ1100" s="19" t="s">
        <v>91</v>
      </c>
      <c r="BK1100" s="202">
        <f>ROUND(I1100*H1100,3)</f>
        <v>0</v>
      </c>
      <c r="BL1100" s="19" t="s">
        <v>299</v>
      </c>
      <c r="BM1100" s="200" t="s">
        <v>1385</v>
      </c>
    </row>
    <row r="1101" s="2" customFormat="1" ht="49.05" customHeight="1">
      <c r="A1101" s="38"/>
      <c r="B1101" s="188"/>
      <c r="C1101" s="227" t="s">
        <v>1386</v>
      </c>
      <c r="D1101" s="227" t="s">
        <v>276</v>
      </c>
      <c r="E1101" s="228" t="s">
        <v>1387</v>
      </c>
      <c r="F1101" s="229" t="s">
        <v>1384</v>
      </c>
      <c r="G1101" s="230" t="s">
        <v>348</v>
      </c>
      <c r="H1101" s="231">
        <v>4</v>
      </c>
      <c r="I1101" s="232"/>
      <c r="J1101" s="231">
        <f>ROUND(I1101*H1101,3)</f>
        <v>0</v>
      </c>
      <c r="K1101" s="233"/>
      <c r="L1101" s="234"/>
      <c r="M1101" s="235" t="s">
        <v>1</v>
      </c>
      <c r="N1101" s="236" t="s">
        <v>46</v>
      </c>
      <c r="O1101" s="82"/>
      <c r="P1101" s="198">
        <f>O1101*H1101</f>
        <v>0</v>
      </c>
      <c r="Q1101" s="198">
        <v>0.25</v>
      </c>
      <c r="R1101" s="198">
        <f>Q1101*H1101</f>
        <v>1</v>
      </c>
      <c r="S1101" s="198">
        <v>0</v>
      </c>
      <c r="T1101" s="199">
        <f>S1101*H1101</f>
        <v>0</v>
      </c>
      <c r="U1101" s="38"/>
      <c r="V1101" s="38"/>
      <c r="W1101" s="38"/>
      <c r="X1101" s="38"/>
      <c r="Y1101" s="38"/>
      <c r="Z1101" s="38"/>
      <c r="AA1101" s="38"/>
      <c r="AB1101" s="38"/>
      <c r="AC1101" s="38"/>
      <c r="AD1101" s="38"/>
      <c r="AE1101" s="38"/>
      <c r="AR1101" s="200" t="s">
        <v>401</v>
      </c>
      <c r="AT1101" s="200" t="s">
        <v>276</v>
      </c>
      <c r="AU1101" s="200" t="s">
        <v>91</v>
      </c>
      <c r="AY1101" s="19" t="s">
        <v>205</v>
      </c>
      <c r="BE1101" s="201">
        <f>IF(N1101="základná",J1101,0)</f>
        <v>0</v>
      </c>
      <c r="BF1101" s="201">
        <f>IF(N1101="znížená",J1101,0)</f>
        <v>0</v>
      </c>
      <c r="BG1101" s="201">
        <f>IF(N1101="zákl. prenesená",J1101,0)</f>
        <v>0</v>
      </c>
      <c r="BH1101" s="201">
        <f>IF(N1101="zníž. prenesená",J1101,0)</f>
        <v>0</v>
      </c>
      <c r="BI1101" s="201">
        <f>IF(N1101="nulová",J1101,0)</f>
        <v>0</v>
      </c>
      <c r="BJ1101" s="19" t="s">
        <v>91</v>
      </c>
      <c r="BK1101" s="202">
        <f>ROUND(I1101*H1101,3)</f>
        <v>0</v>
      </c>
      <c r="BL1101" s="19" t="s">
        <v>299</v>
      </c>
      <c r="BM1101" s="200" t="s">
        <v>1388</v>
      </c>
    </row>
    <row r="1102" s="2" customFormat="1" ht="49.05" customHeight="1">
      <c r="A1102" s="38"/>
      <c r="B1102" s="188"/>
      <c r="C1102" s="227" t="s">
        <v>1389</v>
      </c>
      <c r="D1102" s="227" t="s">
        <v>276</v>
      </c>
      <c r="E1102" s="228" t="s">
        <v>1390</v>
      </c>
      <c r="F1102" s="229" t="s">
        <v>1391</v>
      </c>
      <c r="G1102" s="230" t="s">
        <v>348</v>
      </c>
      <c r="H1102" s="231">
        <v>2</v>
      </c>
      <c r="I1102" s="232"/>
      <c r="J1102" s="231">
        <f>ROUND(I1102*H1102,3)</f>
        <v>0</v>
      </c>
      <c r="K1102" s="233"/>
      <c r="L1102" s="234"/>
      <c r="M1102" s="235" t="s">
        <v>1</v>
      </c>
      <c r="N1102" s="236" t="s">
        <v>46</v>
      </c>
      <c r="O1102" s="82"/>
      <c r="P1102" s="198">
        <f>O1102*H1102</f>
        <v>0</v>
      </c>
      <c r="Q1102" s="198">
        <v>0.25</v>
      </c>
      <c r="R1102" s="198">
        <f>Q1102*H1102</f>
        <v>0.5</v>
      </c>
      <c r="S1102" s="198">
        <v>0</v>
      </c>
      <c r="T1102" s="199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200" t="s">
        <v>401</v>
      </c>
      <c r="AT1102" s="200" t="s">
        <v>276</v>
      </c>
      <c r="AU1102" s="200" t="s">
        <v>91</v>
      </c>
      <c r="AY1102" s="19" t="s">
        <v>205</v>
      </c>
      <c r="BE1102" s="201">
        <f>IF(N1102="základná",J1102,0)</f>
        <v>0</v>
      </c>
      <c r="BF1102" s="201">
        <f>IF(N1102="znížená",J1102,0)</f>
        <v>0</v>
      </c>
      <c r="BG1102" s="201">
        <f>IF(N1102="zákl. prenesená",J1102,0)</f>
        <v>0</v>
      </c>
      <c r="BH1102" s="201">
        <f>IF(N1102="zníž. prenesená",J1102,0)</f>
        <v>0</v>
      </c>
      <c r="BI1102" s="201">
        <f>IF(N1102="nulová",J1102,0)</f>
        <v>0</v>
      </c>
      <c r="BJ1102" s="19" t="s">
        <v>91</v>
      </c>
      <c r="BK1102" s="202">
        <f>ROUND(I1102*H1102,3)</f>
        <v>0</v>
      </c>
      <c r="BL1102" s="19" t="s">
        <v>299</v>
      </c>
      <c r="BM1102" s="200" t="s">
        <v>1392</v>
      </c>
    </row>
    <row r="1103" s="2" customFormat="1" ht="49.05" customHeight="1">
      <c r="A1103" s="38"/>
      <c r="B1103" s="188"/>
      <c r="C1103" s="227" t="s">
        <v>1393</v>
      </c>
      <c r="D1103" s="227" t="s">
        <v>276</v>
      </c>
      <c r="E1103" s="228" t="s">
        <v>1394</v>
      </c>
      <c r="F1103" s="229" t="s">
        <v>1391</v>
      </c>
      <c r="G1103" s="230" t="s">
        <v>348</v>
      </c>
      <c r="H1103" s="231">
        <v>2</v>
      </c>
      <c r="I1103" s="232"/>
      <c r="J1103" s="231">
        <f>ROUND(I1103*H1103,3)</f>
        <v>0</v>
      </c>
      <c r="K1103" s="233"/>
      <c r="L1103" s="234"/>
      <c r="M1103" s="235" t="s">
        <v>1</v>
      </c>
      <c r="N1103" s="236" t="s">
        <v>46</v>
      </c>
      <c r="O1103" s="82"/>
      <c r="P1103" s="198">
        <f>O1103*H1103</f>
        <v>0</v>
      </c>
      <c r="Q1103" s="198">
        <v>0.25</v>
      </c>
      <c r="R1103" s="198">
        <f>Q1103*H1103</f>
        <v>0.5</v>
      </c>
      <c r="S1103" s="198">
        <v>0</v>
      </c>
      <c r="T1103" s="199">
        <f>S1103*H1103</f>
        <v>0</v>
      </c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R1103" s="200" t="s">
        <v>401</v>
      </c>
      <c r="AT1103" s="200" t="s">
        <v>276</v>
      </c>
      <c r="AU1103" s="200" t="s">
        <v>91</v>
      </c>
      <c r="AY1103" s="19" t="s">
        <v>205</v>
      </c>
      <c r="BE1103" s="201">
        <f>IF(N1103="základná",J1103,0)</f>
        <v>0</v>
      </c>
      <c r="BF1103" s="201">
        <f>IF(N1103="znížená",J1103,0)</f>
        <v>0</v>
      </c>
      <c r="BG1103" s="201">
        <f>IF(N1103="zákl. prenesená",J1103,0)</f>
        <v>0</v>
      </c>
      <c r="BH1103" s="201">
        <f>IF(N1103="zníž. prenesená",J1103,0)</f>
        <v>0</v>
      </c>
      <c r="BI1103" s="201">
        <f>IF(N1103="nulová",J1103,0)</f>
        <v>0</v>
      </c>
      <c r="BJ1103" s="19" t="s">
        <v>91</v>
      </c>
      <c r="BK1103" s="202">
        <f>ROUND(I1103*H1103,3)</f>
        <v>0</v>
      </c>
      <c r="BL1103" s="19" t="s">
        <v>299</v>
      </c>
      <c r="BM1103" s="200" t="s">
        <v>1395</v>
      </c>
    </row>
    <row r="1104" s="2" customFormat="1" ht="24.15" customHeight="1">
      <c r="A1104" s="38"/>
      <c r="B1104" s="188"/>
      <c r="C1104" s="189" t="s">
        <v>1396</v>
      </c>
      <c r="D1104" s="189" t="s">
        <v>207</v>
      </c>
      <c r="E1104" s="190" t="s">
        <v>1397</v>
      </c>
      <c r="F1104" s="191" t="s">
        <v>1398</v>
      </c>
      <c r="G1104" s="192" t="s">
        <v>348</v>
      </c>
      <c r="H1104" s="193">
        <v>6</v>
      </c>
      <c r="I1104" s="194"/>
      <c r="J1104" s="193">
        <f>ROUND(I1104*H1104,3)</f>
        <v>0</v>
      </c>
      <c r="K1104" s="195"/>
      <c r="L1104" s="39"/>
      <c r="M1104" s="196" t="s">
        <v>1</v>
      </c>
      <c r="N1104" s="197" t="s">
        <v>46</v>
      </c>
      <c r="O1104" s="82"/>
      <c r="P1104" s="198">
        <f>O1104*H1104</f>
        <v>0</v>
      </c>
      <c r="Q1104" s="198">
        <v>0</v>
      </c>
      <c r="R1104" s="198">
        <f>Q1104*H1104</f>
        <v>0</v>
      </c>
      <c r="S1104" s="198">
        <v>0</v>
      </c>
      <c r="T1104" s="199">
        <f>S1104*H1104</f>
        <v>0</v>
      </c>
      <c r="U1104" s="38"/>
      <c r="V1104" s="38"/>
      <c r="W1104" s="38"/>
      <c r="X1104" s="38"/>
      <c r="Y1104" s="38"/>
      <c r="Z1104" s="38"/>
      <c r="AA1104" s="38"/>
      <c r="AB1104" s="38"/>
      <c r="AC1104" s="38"/>
      <c r="AD1104" s="38"/>
      <c r="AE1104" s="38"/>
      <c r="AR1104" s="200" t="s">
        <v>299</v>
      </c>
      <c r="AT1104" s="200" t="s">
        <v>207</v>
      </c>
      <c r="AU1104" s="200" t="s">
        <v>91</v>
      </c>
      <c r="AY1104" s="19" t="s">
        <v>205</v>
      </c>
      <c r="BE1104" s="201">
        <f>IF(N1104="základná",J1104,0)</f>
        <v>0</v>
      </c>
      <c r="BF1104" s="201">
        <f>IF(N1104="znížená",J1104,0)</f>
        <v>0</v>
      </c>
      <c r="BG1104" s="201">
        <f>IF(N1104="zákl. prenesená",J1104,0)</f>
        <v>0</v>
      </c>
      <c r="BH1104" s="201">
        <f>IF(N1104="zníž. prenesená",J1104,0)</f>
        <v>0</v>
      </c>
      <c r="BI1104" s="201">
        <f>IF(N1104="nulová",J1104,0)</f>
        <v>0</v>
      </c>
      <c r="BJ1104" s="19" t="s">
        <v>91</v>
      </c>
      <c r="BK1104" s="202">
        <f>ROUND(I1104*H1104,3)</f>
        <v>0</v>
      </c>
      <c r="BL1104" s="19" t="s">
        <v>299</v>
      </c>
      <c r="BM1104" s="200" t="s">
        <v>1399</v>
      </c>
    </row>
    <row r="1105" s="14" customFormat="1">
      <c r="A1105" s="14"/>
      <c r="B1105" s="211"/>
      <c r="C1105" s="14"/>
      <c r="D1105" s="204" t="s">
        <v>213</v>
      </c>
      <c r="E1105" s="212" t="s">
        <v>1</v>
      </c>
      <c r="F1105" s="213" t="s">
        <v>1302</v>
      </c>
      <c r="G1105" s="14"/>
      <c r="H1105" s="214">
        <v>2</v>
      </c>
      <c r="I1105" s="215"/>
      <c r="J1105" s="14"/>
      <c r="K1105" s="14"/>
      <c r="L1105" s="211"/>
      <c r="M1105" s="216"/>
      <c r="N1105" s="217"/>
      <c r="O1105" s="217"/>
      <c r="P1105" s="217"/>
      <c r="Q1105" s="217"/>
      <c r="R1105" s="217"/>
      <c r="S1105" s="217"/>
      <c r="T1105" s="218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12" t="s">
        <v>213</v>
      </c>
      <c r="AU1105" s="212" t="s">
        <v>91</v>
      </c>
      <c r="AV1105" s="14" t="s">
        <v>91</v>
      </c>
      <c r="AW1105" s="14" t="s">
        <v>33</v>
      </c>
      <c r="AX1105" s="14" t="s">
        <v>80</v>
      </c>
      <c r="AY1105" s="212" t="s">
        <v>205</v>
      </c>
    </row>
    <row r="1106" s="14" customFormat="1">
      <c r="A1106" s="14"/>
      <c r="B1106" s="211"/>
      <c r="C1106" s="14"/>
      <c r="D1106" s="204" t="s">
        <v>213</v>
      </c>
      <c r="E1106" s="212" t="s">
        <v>1</v>
      </c>
      <c r="F1106" s="213" t="s">
        <v>1320</v>
      </c>
      <c r="G1106" s="14"/>
      <c r="H1106" s="214">
        <v>2</v>
      </c>
      <c r="I1106" s="215"/>
      <c r="J1106" s="14"/>
      <c r="K1106" s="14"/>
      <c r="L1106" s="211"/>
      <c r="M1106" s="216"/>
      <c r="N1106" s="217"/>
      <c r="O1106" s="217"/>
      <c r="P1106" s="217"/>
      <c r="Q1106" s="217"/>
      <c r="R1106" s="217"/>
      <c r="S1106" s="217"/>
      <c r="T1106" s="218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12" t="s">
        <v>213</v>
      </c>
      <c r="AU1106" s="212" t="s">
        <v>91</v>
      </c>
      <c r="AV1106" s="14" t="s">
        <v>91</v>
      </c>
      <c r="AW1106" s="14" t="s">
        <v>33</v>
      </c>
      <c r="AX1106" s="14" t="s">
        <v>80</v>
      </c>
      <c r="AY1106" s="212" t="s">
        <v>205</v>
      </c>
    </row>
    <row r="1107" s="14" customFormat="1">
      <c r="A1107" s="14"/>
      <c r="B1107" s="211"/>
      <c r="C1107" s="14"/>
      <c r="D1107" s="204" t="s">
        <v>213</v>
      </c>
      <c r="E1107" s="212" t="s">
        <v>1</v>
      </c>
      <c r="F1107" s="213" t="s">
        <v>1321</v>
      </c>
      <c r="G1107" s="14"/>
      <c r="H1107" s="214">
        <v>2</v>
      </c>
      <c r="I1107" s="215"/>
      <c r="J1107" s="14"/>
      <c r="K1107" s="14"/>
      <c r="L1107" s="211"/>
      <c r="M1107" s="216"/>
      <c r="N1107" s="217"/>
      <c r="O1107" s="217"/>
      <c r="P1107" s="217"/>
      <c r="Q1107" s="217"/>
      <c r="R1107" s="217"/>
      <c r="S1107" s="217"/>
      <c r="T1107" s="218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12" t="s">
        <v>213</v>
      </c>
      <c r="AU1107" s="212" t="s">
        <v>91</v>
      </c>
      <c r="AV1107" s="14" t="s">
        <v>91</v>
      </c>
      <c r="AW1107" s="14" t="s">
        <v>33</v>
      </c>
      <c r="AX1107" s="14" t="s">
        <v>80</v>
      </c>
      <c r="AY1107" s="212" t="s">
        <v>205</v>
      </c>
    </row>
    <row r="1108" s="15" customFormat="1">
      <c r="A1108" s="15"/>
      <c r="B1108" s="219"/>
      <c r="C1108" s="15"/>
      <c r="D1108" s="204" t="s">
        <v>213</v>
      </c>
      <c r="E1108" s="220" t="s">
        <v>1</v>
      </c>
      <c r="F1108" s="221" t="s">
        <v>216</v>
      </c>
      <c r="G1108" s="15"/>
      <c r="H1108" s="222">
        <v>6</v>
      </c>
      <c r="I1108" s="223"/>
      <c r="J1108" s="15"/>
      <c r="K1108" s="15"/>
      <c r="L1108" s="219"/>
      <c r="M1108" s="224"/>
      <c r="N1108" s="225"/>
      <c r="O1108" s="225"/>
      <c r="P1108" s="225"/>
      <c r="Q1108" s="225"/>
      <c r="R1108" s="225"/>
      <c r="S1108" s="225"/>
      <c r="T1108" s="226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20" t="s">
        <v>213</v>
      </c>
      <c r="AU1108" s="220" t="s">
        <v>91</v>
      </c>
      <c r="AV1108" s="15" t="s">
        <v>211</v>
      </c>
      <c r="AW1108" s="15" t="s">
        <v>33</v>
      </c>
      <c r="AX1108" s="15" t="s">
        <v>87</v>
      </c>
      <c r="AY1108" s="220" t="s">
        <v>205</v>
      </c>
    </row>
    <row r="1109" s="2" customFormat="1" ht="37.8" customHeight="1">
      <c r="A1109" s="38"/>
      <c r="B1109" s="188"/>
      <c r="C1109" s="227" t="s">
        <v>1400</v>
      </c>
      <c r="D1109" s="227" t="s">
        <v>276</v>
      </c>
      <c r="E1109" s="228" t="s">
        <v>1401</v>
      </c>
      <c r="F1109" s="229" t="s">
        <v>1402</v>
      </c>
      <c r="G1109" s="230" t="s">
        <v>348</v>
      </c>
      <c r="H1109" s="231">
        <v>2</v>
      </c>
      <c r="I1109" s="232"/>
      <c r="J1109" s="231">
        <f>ROUND(I1109*H1109,3)</f>
        <v>0</v>
      </c>
      <c r="K1109" s="233"/>
      <c r="L1109" s="234"/>
      <c r="M1109" s="235" t="s">
        <v>1</v>
      </c>
      <c r="N1109" s="236" t="s">
        <v>46</v>
      </c>
      <c r="O1109" s="82"/>
      <c r="P1109" s="198">
        <f>O1109*H1109</f>
        <v>0</v>
      </c>
      <c r="Q1109" s="198">
        <v>0.25</v>
      </c>
      <c r="R1109" s="198">
        <f>Q1109*H1109</f>
        <v>0.5</v>
      </c>
      <c r="S1109" s="198">
        <v>0</v>
      </c>
      <c r="T1109" s="199">
        <f>S1109*H1109</f>
        <v>0</v>
      </c>
      <c r="U1109" s="38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R1109" s="200" t="s">
        <v>401</v>
      </c>
      <c r="AT1109" s="200" t="s">
        <v>276</v>
      </c>
      <c r="AU1109" s="200" t="s">
        <v>91</v>
      </c>
      <c r="AY1109" s="19" t="s">
        <v>205</v>
      </c>
      <c r="BE1109" s="201">
        <f>IF(N1109="základná",J1109,0)</f>
        <v>0</v>
      </c>
      <c r="BF1109" s="201">
        <f>IF(N1109="znížená",J1109,0)</f>
        <v>0</v>
      </c>
      <c r="BG1109" s="201">
        <f>IF(N1109="zákl. prenesená",J1109,0)</f>
        <v>0</v>
      </c>
      <c r="BH1109" s="201">
        <f>IF(N1109="zníž. prenesená",J1109,0)</f>
        <v>0</v>
      </c>
      <c r="BI1109" s="201">
        <f>IF(N1109="nulová",J1109,0)</f>
        <v>0</v>
      </c>
      <c r="BJ1109" s="19" t="s">
        <v>91</v>
      </c>
      <c r="BK1109" s="202">
        <f>ROUND(I1109*H1109,3)</f>
        <v>0</v>
      </c>
      <c r="BL1109" s="19" t="s">
        <v>299</v>
      </c>
      <c r="BM1109" s="200" t="s">
        <v>1403</v>
      </c>
    </row>
    <row r="1110" s="2" customFormat="1" ht="37.8" customHeight="1">
      <c r="A1110" s="38"/>
      <c r="B1110" s="188"/>
      <c r="C1110" s="227" t="s">
        <v>1404</v>
      </c>
      <c r="D1110" s="227" t="s">
        <v>276</v>
      </c>
      <c r="E1110" s="228" t="s">
        <v>1405</v>
      </c>
      <c r="F1110" s="229" t="s">
        <v>1406</v>
      </c>
      <c r="G1110" s="230" t="s">
        <v>348</v>
      </c>
      <c r="H1110" s="231">
        <v>2</v>
      </c>
      <c r="I1110" s="232"/>
      <c r="J1110" s="231">
        <f>ROUND(I1110*H1110,3)</f>
        <v>0</v>
      </c>
      <c r="K1110" s="233"/>
      <c r="L1110" s="234"/>
      <c r="M1110" s="235" t="s">
        <v>1</v>
      </c>
      <c r="N1110" s="236" t="s">
        <v>46</v>
      </c>
      <c r="O1110" s="82"/>
      <c r="P1110" s="198">
        <f>O1110*H1110</f>
        <v>0</v>
      </c>
      <c r="Q1110" s="198">
        <v>0.25</v>
      </c>
      <c r="R1110" s="198">
        <f>Q1110*H1110</f>
        <v>0.5</v>
      </c>
      <c r="S1110" s="198">
        <v>0</v>
      </c>
      <c r="T1110" s="199">
        <f>S1110*H1110</f>
        <v>0</v>
      </c>
      <c r="U1110" s="38"/>
      <c r="V1110" s="38"/>
      <c r="W1110" s="38"/>
      <c r="X1110" s="38"/>
      <c r="Y1110" s="38"/>
      <c r="Z1110" s="38"/>
      <c r="AA1110" s="38"/>
      <c r="AB1110" s="38"/>
      <c r="AC1110" s="38"/>
      <c r="AD1110" s="38"/>
      <c r="AE1110" s="38"/>
      <c r="AR1110" s="200" t="s">
        <v>401</v>
      </c>
      <c r="AT1110" s="200" t="s">
        <v>276</v>
      </c>
      <c r="AU1110" s="200" t="s">
        <v>91</v>
      </c>
      <c r="AY1110" s="19" t="s">
        <v>205</v>
      </c>
      <c r="BE1110" s="201">
        <f>IF(N1110="základná",J1110,0)</f>
        <v>0</v>
      </c>
      <c r="BF1110" s="201">
        <f>IF(N1110="znížená",J1110,0)</f>
        <v>0</v>
      </c>
      <c r="BG1110" s="201">
        <f>IF(N1110="zákl. prenesená",J1110,0)</f>
        <v>0</v>
      </c>
      <c r="BH1110" s="201">
        <f>IF(N1110="zníž. prenesená",J1110,0)</f>
        <v>0</v>
      </c>
      <c r="BI1110" s="201">
        <f>IF(N1110="nulová",J1110,0)</f>
        <v>0</v>
      </c>
      <c r="BJ1110" s="19" t="s">
        <v>91</v>
      </c>
      <c r="BK1110" s="202">
        <f>ROUND(I1110*H1110,3)</f>
        <v>0</v>
      </c>
      <c r="BL1110" s="19" t="s">
        <v>299</v>
      </c>
      <c r="BM1110" s="200" t="s">
        <v>1407</v>
      </c>
    </row>
    <row r="1111" s="2" customFormat="1" ht="37.8" customHeight="1">
      <c r="A1111" s="38"/>
      <c r="B1111" s="188"/>
      <c r="C1111" s="227" t="s">
        <v>1408</v>
      </c>
      <c r="D1111" s="227" t="s">
        <v>276</v>
      </c>
      <c r="E1111" s="228" t="s">
        <v>1409</v>
      </c>
      <c r="F1111" s="229" t="s">
        <v>1406</v>
      </c>
      <c r="G1111" s="230" t="s">
        <v>348</v>
      </c>
      <c r="H1111" s="231">
        <v>2</v>
      </c>
      <c r="I1111" s="232"/>
      <c r="J1111" s="231">
        <f>ROUND(I1111*H1111,3)</f>
        <v>0</v>
      </c>
      <c r="K1111" s="233"/>
      <c r="L1111" s="234"/>
      <c r="M1111" s="235" t="s">
        <v>1</v>
      </c>
      <c r="N1111" s="236" t="s">
        <v>46</v>
      </c>
      <c r="O1111" s="82"/>
      <c r="P1111" s="198">
        <f>O1111*H1111</f>
        <v>0</v>
      </c>
      <c r="Q1111" s="198">
        <v>0.25</v>
      </c>
      <c r="R1111" s="198">
        <f>Q1111*H1111</f>
        <v>0.5</v>
      </c>
      <c r="S1111" s="198">
        <v>0</v>
      </c>
      <c r="T1111" s="199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200" t="s">
        <v>401</v>
      </c>
      <c r="AT1111" s="200" t="s">
        <v>276</v>
      </c>
      <c r="AU1111" s="200" t="s">
        <v>91</v>
      </c>
      <c r="AY1111" s="19" t="s">
        <v>205</v>
      </c>
      <c r="BE1111" s="201">
        <f>IF(N1111="základná",J1111,0)</f>
        <v>0</v>
      </c>
      <c r="BF1111" s="201">
        <f>IF(N1111="znížená",J1111,0)</f>
        <v>0</v>
      </c>
      <c r="BG1111" s="201">
        <f>IF(N1111="zákl. prenesená",J1111,0)</f>
        <v>0</v>
      </c>
      <c r="BH1111" s="201">
        <f>IF(N1111="zníž. prenesená",J1111,0)</f>
        <v>0</v>
      </c>
      <c r="BI1111" s="201">
        <f>IF(N1111="nulová",J1111,0)</f>
        <v>0</v>
      </c>
      <c r="BJ1111" s="19" t="s">
        <v>91</v>
      </c>
      <c r="BK1111" s="202">
        <f>ROUND(I1111*H1111,3)</f>
        <v>0</v>
      </c>
      <c r="BL1111" s="19" t="s">
        <v>299</v>
      </c>
      <c r="BM1111" s="200" t="s">
        <v>1410</v>
      </c>
    </row>
    <row r="1112" s="2" customFormat="1" ht="24.15" customHeight="1">
      <c r="A1112" s="38"/>
      <c r="B1112" s="188"/>
      <c r="C1112" s="189" t="s">
        <v>1411</v>
      </c>
      <c r="D1112" s="189" t="s">
        <v>207</v>
      </c>
      <c r="E1112" s="190" t="s">
        <v>1412</v>
      </c>
      <c r="F1112" s="191" t="s">
        <v>1413</v>
      </c>
      <c r="G1112" s="192" t="s">
        <v>348</v>
      </c>
      <c r="H1112" s="193">
        <v>6</v>
      </c>
      <c r="I1112" s="194"/>
      <c r="J1112" s="193">
        <f>ROUND(I1112*H1112,3)</f>
        <v>0</v>
      </c>
      <c r="K1112" s="195"/>
      <c r="L1112" s="39"/>
      <c r="M1112" s="196" t="s">
        <v>1</v>
      </c>
      <c r="N1112" s="197" t="s">
        <v>46</v>
      </c>
      <c r="O1112" s="82"/>
      <c r="P1112" s="198">
        <f>O1112*H1112</f>
        <v>0</v>
      </c>
      <c r="Q1112" s="198">
        <v>0.00025999999999999998</v>
      </c>
      <c r="R1112" s="198">
        <f>Q1112*H1112</f>
        <v>0.0015599999999999998</v>
      </c>
      <c r="S1112" s="198">
        <v>0</v>
      </c>
      <c r="T1112" s="199">
        <f>S1112*H1112</f>
        <v>0</v>
      </c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R1112" s="200" t="s">
        <v>299</v>
      </c>
      <c r="AT1112" s="200" t="s">
        <v>207</v>
      </c>
      <c r="AU1112" s="200" t="s">
        <v>91</v>
      </c>
      <c r="AY1112" s="19" t="s">
        <v>205</v>
      </c>
      <c r="BE1112" s="201">
        <f>IF(N1112="základná",J1112,0)</f>
        <v>0</v>
      </c>
      <c r="BF1112" s="201">
        <f>IF(N1112="znížená",J1112,0)</f>
        <v>0</v>
      </c>
      <c r="BG1112" s="201">
        <f>IF(N1112="zákl. prenesená",J1112,0)</f>
        <v>0</v>
      </c>
      <c r="BH1112" s="201">
        <f>IF(N1112="zníž. prenesená",J1112,0)</f>
        <v>0</v>
      </c>
      <c r="BI1112" s="201">
        <f>IF(N1112="nulová",J1112,0)</f>
        <v>0</v>
      </c>
      <c r="BJ1112" s="19" t="s">
        <v>91</v>
      </c>
      <c r="BK1112" s="202">
        <f>ROUND(I1112*H1112,3)</f>
        <v>0</v>
      </c>
      <c r="BL1112" s="19" t="s">
        <v>299</v>
      </c>
      <c r="BM1112" s="200" t="s">
        <v>1414</v>
      </c>
    </row>
    <row r="1113" s="14" customFormat="1">
      <c r="A1113" s="14"/>
      <c r="B1113" s="211"/>
      <c r="C1113" s="14"/>
      <c r="D1113" s="204" t="s">
        <v>213</v>
      </c>
      <c r="E1113" s="212" t="s">
        <v>1</v>
      </c>
      <c r="F1113" s="213" t="s">
        <v>399</v>
      </c>
      <c r="G1113" s="14"/>
      <c r="H1113" s="214">
        <v>4</v>
      </c>
      <c r="I1113" s="215"/>
      <c r="J1113" s="14"/>
      <c r="K1113" s="14"/>
      <c r="L1113" s="211"/>
      <c r="M1113" s="216"/>
      <c r="N1113" s="217"/>
      <c r="O1113" s="217"/>
      <c r="P1113" s="217"/>
      <c r="Q1113" s="217"/>
      <c r="R1113" s="217"/>
      <c r="S1113" s="217"/>
      <c r="T1113" s="218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12" t="s">
        <v>213</v>
      </c>
      <c r="AU1113" s="212" t="s">
        <v>91</v>
      </c>
      <c r="AV1113" s="14" t="s">
        <v>91</v>
      </c>
      <c r="AW1113" s="14" t="s">
        <v>33</v>
      </c>
      <c r="AX1113" s="14" t="s">
        <v>80</v>
      </c>
      <c r="AY1113" s="212" t="s">
        <v>205</v>
      </c>
    </row>
    <row r="1114" s="14" customFormat="1">
      <c r="A1114" s="14"/>
      <c r="B1114" s="211"/>
      <c r="C1114" s="14"/>
      <c r="D1114" s="204" t="s">
        <v>213</v>
      </c>
      <c r="E1114" s="212" t="s">
        <v>1</v>
      </c>
      <c r="F1114" s="213" t="s">
        <v>400</v>
      </c>
      <c r="G1114" s="14"/>
      <c r="H1114" s="214">
        <v>2</v>
      </c>
      <c r="I1114" s="215"/>
      <c r="J1114" s="14"/>
      <c r="K1114" s="14"/>
      <c r="L1114" s="211"/>
      <c r="M1114" s="216"/>
      <c r="N1114" s="217"/>
      <c r="O1114" s="217"/>
      <c r="P1114" s="217"/>
      <c r="Q1114" s="217"/>
      <c r="R1114" s="217"/>
      <c r="S1114" s="217"/>
      <c r="T1114" s="218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12" t="s">
        <v>213</v>
      </c>
      <c r="AU1114" s="212" t="s">
        <v>91</v>
      </c>
      <c r="AV1114" s="14" t="s">
        <v>91</v>
      </c>
      <c r="AW1114" s="14" t="s">
        <v>33</v>
      </c>
      <c r="AX1114" s="14" t="s">
        <v>80</v>
      </c>
      <c r="AY1114" s="212" t="s">
        <v>205</v>
      </c>
    </row>
    <row r="1115" s="15" customFormat="1">
      <c r="A1115" s="15"/>
      <c r="B1115" s="219"/>
      <c r="C1115" s="15"/>
      <c r="D1115" s="204" t="s">
        <v>213</v>
      </c>
      <c r="E1115" s="220" t="s">
        <v>1</v>
      </c>
      <c r="F1115" s="221" t="s">
        <v>216</v>
      </c>
      <c r="G1115" s="15"/>
      <c r="H1115" s="222">
        <v>6</v>
      </c>
      <c r="I1115" s="223"/>
      <c r="J1115" s="15"/>
      <c r="K1115" s="15"/>
      <c r="L1115" s="219"/>
      <c r="M1115" s="224"/>
      <c r="N1115" s="225"/>
      <c r="O1115" s="225"/>
      <c r="P1115" s="225"/>
      <c r="Q1115" s="225"/>
      <c r="R1115" s="225"/>
      <c r="S1115" s="225"/>
      <c r="T1115" s="226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T1115" s="220" t="s">
        <v>213</v>
      </c>
      <c r="AU1115" s="220" t="s">
        <v>91</v>
      </c>
      <c r="AV1115" s="15" t="s">
        <v>211</v>
      </c>
      <c r="AW1115" s="15" t="s">
        <v>33</v>
      </c>
      <c r="AX1115" s="15" t="s">
        <v>87</v>
      </c>
      <c r="AY1115" s="220" t="s">
        <v>205</v>
      </c>
    </row>
    <row r="1116" s="2" customFormat="1" ht="37.8" customHeight="1">
      <c r="A1116" s="38"/>
      <c r="B1116" s="188"/>
      <c r="C1116" s="227" t="s">
        <v>1415</v>
      </c>
      <c r="D1116" s="227" t="s">
        <v>276</v>
      </c>
      <c r="E1116" s="228" t="s">
        <v>1416</v>
      </c>
      <c r="F1116" s="229" t="s">
        <v>1417</v>
      </c>
      <c r="G1116" s="230" t="s">
        <v>284</v>
      </c>
      <c r="H1116" s="231">
        <v>9.5999999999999996</v>
      </c>
      <c r="I1116" s="232"/>
      <c r="J1116" s="231">
        <f>ROUND(I1116*H1116,3)</f>
        <v>0</v>
      </c>
      <c r="K1116" s="233"/>
      <c r="L1116" s="234"/>
      <c r="M1116" s="235" t="s">
        <v>1</v>
      </c>
      <c r="N1116" s="236" t="s">
        <v>46</v>
      </c>
      <c r="O1116" s="82"/>
      <c r="P1116" s="198">
        <f>O1116*H1116</f>
        <v>0</v>
      </c>
      <c r="Q1116" s="198">
        <v>0.00114</v>
      </c>
      <c r="R1116" s="198">
        <f>Q1116*H1116</f>
        <v>0.010943999999999999</v>
      </c>
      <c r="S1116" s="198">
        <v>0</v>
      </c>
      <c r="T1116" s="199">
        <f>S1116*H1116</f>
        <v>0</v>
      </c>
      <c r="U1116" s="38"/>
      <c r="V1116" s="38"/>
      <c r="W1116" s="38"/>
      <c r="X1116" s="38"/>
      <c r="Y1116" s="38"/>
      <c r="Z1116" s="38"/>
      <c r="AA1116" s="38"/>
      <c r="AB1116" s="38"/>
      <c r="AC1116" s="38"/>
      <c r="AD1116" s="38"/>
      <c r="AE1116" s="38"/>
      <c r="AR1116" s="200" t="s">
        <v>401</v>
      </c>
      <c r="AT1116" s="200" t="s">
        <v>276</v>
      </c>
      <c r="AU1116" s="200" t="s">
        <v>91</v>
      </c>
      <c r="AY1116" s="19" t="s">
        <v>205</v>
      </c>
      <c r="BE1116" s="201">
        <f>IF(N1116="základná",J1116,0)</f>
        <v>0</v>
      </c>
      <c r="BF1116" s="201">
        <f>IF(N1116="znížená",J1116,0)</f>
        <v>0</v>
      </c>
      <c r="BG1116" s="201">
        <f>IF(N1116="zákl. prenesená",J1116,0)</f>
        <v>0</v>
      </c>
      <c r="BH1116" s="201">
        <f>IF(N1116="zníž. prenesená",J1116,0)</f>
        <v>0</v>
      </c>
      <c r="BI1116" s="201">
        <f>IF(N1116="nulová",J1116,0)</f>
        <v>0</v>
      </c>
      <c r="BJ1116" s="19" t="s">
        <v>91</v>
      </c>
      <c r="BK1116" s="202">
        <f>ROUND(I1116*H1116,3)</f>
        <v>0</v>
      </c>
      <c r="BL1116" s="19" t="s">
        <v>299</v>
      </c>
      <c r="BM1116" s="200" t="s">
        <v>1418</v>
      </c>
    </row>
    <row r="1117" s="14" customFormat="1">
      <c r="A1117" s="14"/>
      <c r="B1117" s="211"/>
      <c r="C1117" s="14"/>
      <c r="D1117" s="204" t="s">
        <v>213</v>
      </c>
      <c r="E1117" s="14"/>
      <c r="F1117" s="213" t="s">
        <v>1419</v>
      </c>
      <c r="G1117" s="14"/>
      <c r="H1117" s="214">
        <v>9.5999999999999996</v>
      </c>
      <c r="I1117" s="215"/>
      <c r="J1117" s="14"/>
      <c r="K1117" s="14"/>
      <c r="L1117" s="211"/>
      <c r="M1117" s="216"/>
      <c r="N1117" s="217"/>
      <c r="O1117" s="217"/>
      <c r="P1117" s="217"/>
      <c r="Q1117" s="217"/>
      <c r="R1117" s="217"/>
      <c r="S1117" s="217"/>
      <c r="T1117" s="218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12" t="s">
        <v>213</v>
      </c>
      <c r="AU1117" s="212" t="s">
        <v>91</v>
      </c>
      <c r="AV1117" s="14" t="s">
        <v>91</v>
      </c>
      <c r="AW1117" s="14" t="s">
        <v>3</v>
      </c>
      <c r="AX1117" s="14" t="s">
        <v>87</v>
      </c>
      <c r="AY1117" s="212" t="s">
        <v>205</v>
      </c>
    </row>
    <row r="1118" s="2" customFormat="1" ht="33" customHeight="1">
      <c r="A1118" s="38"/>
      <c r="B1118" s="188"/>
      <c r="C1118" s="227" t="s">
        <v>1420</v>
      </c>
      <c r="D1118" s="227" t="s">
        <v>276</v>
      </c>
      <c r="E1118" s="228" t="s">
        <v>1421</v>
      </c>
      <c r="F1118" s="229" t="s">
        <v>1422</v>
      </c>
      <c r="G1118" s="230" t="s">
        <v>348</v>
      </c>
      <c r="H1118" s="231">
        <v>6</v>
      </c>
      <c r="I1118" s="232"/>
      <c r="J1118" s="231">
        <f>ROUND(I1118*H1118,3)</f>
        <v>0</v>
      </c>
      <c r="K1118" s="233"/>
      <c r="L1118" s="234"/>
      <c r="M1118" s="235" t="s">
        <v>1</v>
      </c>
      <c r="N1118" s="236" t="s">
        <v>46</v>
      </c>
      <c r="O1118" s="82"/>
      <c r="P1118" s="198">
        <f>O1118*H1118</f>
        <v>0</v>
      </c>
      <c r="Q1118" s="198">
        <v>0.00010000000000000001</v>
      </c>
      <c r="R1118" s="198">
        <f>Q1118*H1118</f>
        <v>0.00060000000000000006</v>
      </c>
      <c r="S1118" s="198">
        <v>0</v>
      </c>
      <c r="T1118" s="199">
        <f>S1118*H1118</f>
        <v>0</v>
      </c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R1118" s="200" t="s">
        <v>401</v>
      </c>
      <c r="AT1118" s="200" t="s">
        <v>276</v>
      </c>
      <c r="AU1118" s="200" t="s">
        <v>91</v>
      </c>
      <c r="AY1118" s="19" t="s">
        <v>205</v>
      </c>
      <c r="BE1118" s="201">
        <f>IF(N1118="základná",J1118,0)</f>
        <v>0</v>
      </c>
      <c r="BF1118" s="201">
        <f>IF(N1118="znížená",J1118,0)</f>
        <v>0</v>
      </c>
      <c r="BG1118" s="201">
        <f>IF(N1118="zákl. prenesená",J1118,0)</f>
        <v>0</v>
      </c>
      <c r="BH1118" s="201">
        <f>IF(N1118="zníž. prenesená",J1118,0)</f>
        <v>0</v>
      </c>
      <c r="BI1118" s="201">
        <f>IF(N1118="nulová",J1118,0)</f>
        <v>0</v>
      </c>
      <c r="BJ1118" s="19" t="s">
        <v>91</v>
      </c>
      <c r="BK1118" s="202">
        <f>ROUND(I1118*H1118,3)</f>
        <v>0</v>
      </c>
      <c r="BL1118" s="19" t="s">
        <v>299</v>
      </c>
      <c r="BM1118" s="200" t="s">
        <v>1423</v>
      </c>
    </row>
    <row r="1119" s="2" customFormat="1" ht="24.15" customHeight="1">
      <c r="A1119" s="38"/>
      <c r="B1119" s="188"/>
      <c r="C1119" s="189" t="s">
        <v>1424</v>
      </c>
      <c r="D1119" s="189" t="s">
        <v>207</v>
      </c>
      <c r="E1119" s="190" t="s">
        <v>1425</v>
      </c>
      <c r="F1119" s="191" t="s">
        <v>1426</v>
      </c>
      <c r="G1119" s="192" t="s">
        <v>348</v>
      </c>
      <c r="H1119" s="193">
        <v>12</v>
      </c>
      <c r="I1119" s="194"/>
      <c r="J1119" s="193">
        <f>ROUND(I1119*H1119,3)</f>
        <v>0</v>
      </c>
      <c r="K1119" s="195"/>
      <c r="L1119" s="39"/>
      <c r="M1119" s="196" t="s">
        <v>1</v>
      </c>
      <c r="N1119" s="197" t="s">
        <v>46</v>
      </c>
      <c r="O1119" s="82"/>
      <c r="P1119" s="198">
        <f>O1119*H1119</f>
        <v>0</v>
      </c>
      <c r="Q1119" s="198">
        <v>0.00029999999999999997</v>
      </c>
      <c r="R1119" s="198">
        <f>Q1119*H1119</f>
        <v>0.0035999999999999999</v>
      </c>
      <c r="S1119" s="198">
        <v>0</v>
      </c>
      <c r="T1119" s="199">
        <f>S1119*H1119</f>
        <v>0</v>
      </c>
      <c r="U1119" s="38"/>
      <c r="V1119" s="38"/>
      <c r="W1119" s="38"/>
      <c r="X1119" s="38"/>
      <c r="Y1119" s="38"/>
      <c r="Z1119" s="38"/>
      <c r="AA1119" s="38"/>
      <c r="AB1119" s="38"/>
      <c r="AC1119" s="38"/>
      <c r="AD1119" s="38"/>
      <c r="AE1119" s="38"/>
      <c r="AR1119" s="200" t="s">
        <v>299</v>
      </c>
      <c r="AT1119" s="200" t="s">
        <v>207</v>
      </c>
      <c r="AU1119" s="200" t="s">
        <v>91</v>
      </c>
      <c r="AY1119" s="19" t="s">
        <v>205</v>
      </c>
      <c r="BE1119" s="201">
        <f>IF(N1119="základná",J1119,0)</f>
        <v>0</v>
      </c>
      <c r="BF1119" s="201">
        <f>IF(N1119="znížená",J1119,0)</f>
        <v>0</v>
      </c>
      <c r="BG1119" s="201">
        <f>IF(N1119="zákl. prenesená",J1119,0)</f>
        <v>0</v>
      </c>
      <c r="BH1119" s="201">
        <f>IF(N1119="zníž. prenesená",J1119,0)</f>
        <v>0</v>
      </c>
      <c r="BI1119" s="201">
        <f>IF(N1119="nulová",J1119,0)</f>
        <v>0</v>
      </c>
      <c r="BJ1119" s="19" t="s">
        <v>91</v>
      </c>
      <c r="BK1119" s="202">
        <f>ROUND(I1119*H1119,3)</f>
        <v>0</v>
      </c>
      <c r="BL1119" s="19" t="s">
        <v>299</v>
      </c>
      <c r="BM1119" s="200" t="s">
        <v>1427</v>
      </c>
    </row>
    <row r="1120" s="14" customFormat="1">
      <c r="A1120" s="14"/>
      <c r="B1120" s="211"/>
      <c r="C1120" s="14"/>
      <c r="D1120" s="204" t="s">
        <v>213</v>
      </c>
      <c r="E1120" s="212" t="s">
        <v>1</v>
      </c>
      <c r="F1120" s="213" t="s">
        <v>1428</v>
      </c>
      <c r="G1120" s="14"/>
      <c r="H1120" s="214">
        <v>1</v>
      </c>
      <c r="I1120" s="215"/>
      <c r="J1120" s="14"/>
      <c r="K1120" s="14"/>
      <c r="L1120" s="211"/>
      <c r="M1120" s="216"/>
      <c r="N1120" s="217"/>
      <c r="O1120" s="217"/>
      <c r="P1120" s="217"/>
      <c r="Q1120" s="217"/>
      <c r="R1120" s="217"/>
      <c r="S1120" s="217"/>
      <c r="T1120" s="218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12" t="s">
        <v>213</v>
      </c>
      <c r="AU1120" s="212" t="s">
        <v>91</v>
      </c>
      <c r="AV1120" s="14" t="s">
        <v>91</v>
      </c>
      <c r="AW1120" s="14" t="s">
        <v>33</v>
      </c>
      <c r="AX1120" s="14" t="s">
        <v>80</v>
      </c>
      <c r="AY1120" s="212" t="s">
        <v>205</v>
      </c>
    </row>
    <row r="1121" s="14" customFormat="1">
      <c r="A1121" s="14"/>
      <c r="B1121" s="211"/>
      <c r="C1121" s="14"/>
      <c r="D1121" s="204" t="s">
        <v>213</v>
      </c>
      <c r="E1121" s="212" t="s">
        <v>1</v>
      </c>
      <c r="F1121" s="213" t="s">
        <v>405</v>
      </c>
      <c r="G1121" s="14"/>
      <c r="H1121" s="214">
        <v>10</v>
      </c>
      <c r="I1121" s="215"/>
      <c r="J1121" s="14"/>
      <c r="K1121" s="14"/>
      <c r="L1121" s="211"/>
      <c r="M1121" s="216"/>
      <c r="N1121" s="217"/>
      <c r="O1121" s="217"/>
      <c r="P1121" s="217"/>
      <c r="Q1121" s="217"/>
      <c r="R1121" s="217"/>
      <c r="S1121" s="217"/>
      <c r="T1121" s="218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12" t="s">
        <v>213</v>
      </c>
      <c r="AU1121" s="212" t="s">
        <v>91</v>
      </c>
      <c r="AV1121" s="14" t="s">
        <v>91</v>
      </c>
      <c r="AW1121" s="14" t="s">
        <v>33</v>
      </c>
      <c r="AX1121" s="14" t="s">
        <v>80</v>
      </c>
      <c r="AY1121" s="212" t="s">
        <v>205</v>
      </c>
    </row>
    <row r="1122" s="14" customFormat="1">
      <c r="A1122" s="14"/>
      <c r="B1122" s="211"/>
      <c r="C1122" s="14"/>
      <c r="D1122" s="204" t="s">
        <v>213</v>
      </c>
      <c r="E1122" s="212" t="s">
        <v>1</v>
      </c>
      <c r="F1122" s="213" t="s">
        <v>406</v>
      </c>
      <c r="G1122" s="14"/>
      <c r="H1122" s="214">
        <v>1</v>
      </c>
      <c r="I1122" s="215"/>
      <c r="J1122" s="14"/>
      <c r="K1122" s="14"/>
      <c r="L1122" s="211"/>
      <c r="M1122" s="216"/>
      <c r="N1122" s="217"/>
      <c r="O1122" s="217"/>
      <c r="P1122" s="217"/>
      <c r="Q1122" s="217"/>
      <c r="R1122" s="217"/>
      <c r="S1122" s="217"/>
      <c r="T1122" s="218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12" t="s">
        <v>213</v>
      </c>
      <c r="AU1122" s="212" t="s">
        <v>91</v>
      </c>
      <c r="AV1122" s="14" t="s">
        <v>91</v>
      </c>
      <c r="AW1122" s="14" t="s">
        <v>33</v>
      </c>
      <c r="AX1122" s="14" t="s">
        <v>80</v>
      </c>
      <c r="AY1122" s="212" t="s">
        <v>205</v>
      </c>
    </row>
    <row r="1123" s="15" customFormat="1">
      <c r="A1123" s="15"/>
      <c r="B1123" s="219"/>
      <c r="C1123" s="15"/>
      <c r="D1123" s="204" t="s">
        <v>213</v>
      </c>
      <c r="E1123" s="220" t="s">
        <v>1</v>
      </c>
      <c r="F1123" s="221" t="s">
        <v>216</v>
      </c>
      <c r="G1123" s="15"/>
      <c r="H1123" s="222">
        <v>12</v>
      </c>
      <c r="I1123" s="223"/>
      <c r="J1123" s="15"/>
      <c r="K1123" s="15"/>
      <c r="L1123" s="219"/>
      <c r="M1123" s="224"/>
      <c r="N1123" s="225"/>
      <c r="O1123" s="225"/>
      <c r="P1123" s="225"/>
      <c r="Q1123" s="225"/>
      <c r="R1123" s="225"/>
      <c r="S1123" s="225"/>
      <c r="T1123" s="226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T1123" s="220" t="s">
        <v>213</v>
      </c>
      <c r="AU1123" s="220" t="s">
        <v>91</v>
      </c>
      <c r="AV1123" s="15" t="s">
        <v>211</v>
      </c>
      <c r="AW1123" s="15" t="s">
        <v>33</v>
      </c>
      <c r="AX1123" s="15" t="s">
        <v>87</v>
      </c>
      <c r="AY1123" s="220" t="s">
        <v>205</v>
      </c>
    </row>
    <row r="1124" s="2" customFormat="1" ht="37.8" customHeight="1">
      <c r="A1124" s="38"/>
      <c r="B1124" s="188"/>
      <c r="C1124" s="227" t="s">
        <v>1429</v>
      </c>
      <c r="D1124" s="227" t="s">
        <v>276</v>
      </c>
      <c r="E1124" s="228" t="s">
        <v>1416</v>
      </c>
      <c r="F1124" s="229" t="s">
        <v>1417</v>
      </c>
      <c r="G1124" s="230" t="s">
        <v>284</v>
      </c>
      <c r="H1124" s="231">
        <v>31.199999999999999</v>
      </c>
      <c r="I1124" s="232"/>
      <c r="J1124" s="231">
        <f>ROUND(I1124*H1124,3)</f>
        <v>0</v>
      </c>
      <c r="K1124" s="233"/>
      <c r="L1124" s="234"/>
      <c r="M1124" s="235" t="s">
        <v>1</v>
      </c>
      <c r="N1124" s="236" t="s">
        <v>46</v>
      </c>
      <c r="O1124" s="82"/>
      <c r="P1124" s="198">
        <f>O1124*H1124</f>
        <v>0</v>
      </c>
      <c r="Q1124" s="198">
        <v>0.00114</v>
      </c>
      <c r="R1124" s="198">
        <f>Q1124*H1124</f>
        <v>0.035567999999999995</v>
      </c>
      <c r="S1124" s="198">
        <v>0</v>
      </c>
      <c r="T1124" s="199">
        <f>S1124*H1124</f>
        <v>0</v>
      </c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R1124" s="200" t="s">
        <v>401</v>
      </c>
      <c r="AT1124" s="200" t="s">
        <v>276</v>
      </c>
      <c r="AU1124" s="200" t="s">
        <v>91</v>
      </c>
      <c r="AY1124" s="19" t="s">
        <v>205</v>
      </c>
      <c r="BE1124" s="201">
        <f>IF(N1124="základná",J1124,0)</f>
        <v>0</v>
      </c>
      <c r="BF1124" s="201">
        <f>IF(N1124="znížená",J1124,0)</f>
        <v>0</v>
      </c>
      <c r="BG1124" s="201">
        <f>IF(N1124="zákl. prenesená",J1124,0)</f>
        <v>0</v>
      </c>
      <c r="BH1124" s="201">
        <f>IF(N1124="zníž. prenesená",J1124,0)</f>
        <v>0</v>
      </c>
      <c r="BI1124" s="201">
        <f>IF(N1124="nulová",J1124,0)</f>
        <v>0</v>
      </c>
      <c r="BJ1124" s="19" t="s">
        <v>91</v>
      </c>
      <c r="BK1124" s="202">
        <f>ROUND(I1124*H1124,3)</f>
        <v>0</v>
      </c>
      <c r="BL1124" s="19" t="s">
        <v>299</v>
      </c>
      <c r="BM1124" s="200" t="s">
        <v>1430</v>
      </c>
    </row>
    <row r="1125" s="14" customFormat="1">
      <c r="A1125" s="14"/>
      <c r="B1125" s="211"/>
      <c r="C1125" s="14"/>
      <c r="D1125" s="204" t="s">
        <v>213</v>
      </c>
      <c r="E1125" s="14"/>
      <c r="F1125" s="213" t="s">
        <v>1431</v>
      </c>
      <c r="G1125" s="14"/>
      <c r="H1125" s="214">
        <v>31.199999999999999</v>
      </c>
      <c r="I1125" s="215"/>
      <c r="J1125" s="14"/>
      <c r="K1125" s="14"/>
      <c r="L1125" s="211"/>
      <c r="M1125" s="216"/>
      <c r="N1125" s="217"/>
      <c r="O1125" s="217"/>
      <c r="P1125" s="217"/>
      <c r="Q1125" s="217"/>
      <c r="R1125" s="217"/>
      <c r="S1125" s="217"/>
      <c r="T1125" s="218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12" t="s">
        <v>213</v>
      </c>
      <c r="AU1125" s="212" t="s">
        <v>91</v>
      </c>
      <c r="AV1125" s="14" t="s">
        <v>91</v>
      </c>
      <c r="AW1125" s="14" t="s">
        <v>3</v>
      </c>
      <c r="AX1125" s="14" t="s">
        <v>87</v>
      </c>
      <c r="AY1125" s="212" t="s">
        <v>205</v>
      </c>
    </row>
    <row r="1126" s="2" customFormat="1" ht="33" customHeight="1">
      <c r="A1126" s="38"/>
      <c r="B1126" s="188"/>
      <c r="C1126" s="227" t="s">
        <v>1432</v>
      </c>
      <c r="D1126" s="227" t="s">
        <v>276</v>
      </c>
      <c r="E1126" s="228" t="s">
        <v>1421</v>
      </c>
      <c r="F1126" s="229" t="s">
        <v>1422</v>
      </c>
      <c r="G1126" s="230" t="s">
        <v>348</v>
      </c>
      <c r="H1126" s="231">
        <v>12</v>
      </c>
      <c r="I1126" s="232"/>
      <c r="J1126" s="231">
        <f>ROUND(I1126*H1126,3)</f>
        <v>0</v>
      </c>
      <c r="K1126" s="233"/>
      <c r="L1126" s="234"/>
      <c r="M1126" s="235" t="s">
        <v>1</v>
      </c>
      <c r="N1126" s="236" t="s">
        <v>46</v>
      </c>
      <c r="O1126" s="82"/>
      <c r="P1126" s="198">
        <f>O1126*H1126</f>
        <v>0</v>
      </c>
      <c r="Q1126" s="198">
        <v>0.00010000000000000001</v>
      </c>
      <c r="R1126" s="198">
        <f>Q1126*H1126</f>
        <v>0.0012000000000000001</v>
      </c>
      <c r="S1126" s="198">
        <v>0</v>
      </c>
      <c r="T1126" s="199">
        <f>S1126*H1126</f>
        <v>0</v>
      </c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R1126" s="200" t="s">
        <v>401</v>
      </c>
      <c r="AT1126" s="200" t="s">
        <v>276</v>
      </c>
      <c r="AU1126" s="200" t="s">
        <v>91</v>
      </c>
      <c r="AY1126" s="19" t="s">
        <v>205</v>
      </c>
      <c r="BE1126" s="201">
        <f>IF(N1126="základná",J1126,0)</f>
        <v>0</v>
      </c>
      <c r="BF1126" s="201">
        <f>IF(N1126="znížená",J1126,0)</f>
        <v>0</v>
      </c>
      <c r="BG1126" s="201">
        <f>IF(N1126="zákl. prenesená",J1126,0)</f>
        <v>0</v>
      </c>
      <c r="BH1126" s="201">
        <f>IF(N1126="zníž. prenesená",J1126,0)</f>
        <v>0</v>
      </c>
      <c r="BI1126" s="201">
        <f>IF(N1126="nulová",J1126,0)</f>
        <v>0</v>
      </c>
      <c r="BJ1126" s="19" t="s">
        <v>91</v>
      </c>
      <c r="BK1126" s="202">
        <f>ROUND(I1126*H1126,3)</f>
        <v>0</v>
      </c>
      <c r="BL1126" s="19" t="s">
        <v>299</v>
      </c>
      <c r="BM1126" s="200" t="s">
        <v>1433</v>
      </c>
    </row>
    <row r="1127" s="2" customFormat="1" ht="24.15" customHeight="1">
      <c r="A1127" s="38"/>
      <c r="B1127" s="188"/>
      <c r="C1127" s="189" t="s">
        <v>1434</v>
      </c>
      <c r="D1127" s="189" t="s">
        <v>207</v>
      </c>
      <c r="E1127" s="190" t="s">
        <v>1435</v>
      </c>
      <c r="F1127" s="191" t="s">
        <v>1436</v>
      </c>
      <c r="G1127" s="192" t="s">
        <v>348</v>
      </c>
      <c r="H1127" s="193">
        <v>5</v>
      </c>
      <c r="I1127" s="194"/>
      <c r="J1127" s="193">
        <f>ROUND(I1127*H1127,3)</f>
        <v>0</v>
      </c>
      <c r="K1127" s="195"/>
      <c r="L1127" s="39"/>
      <c r="M1127" s="196" t="s">
        <v>1</v>
      </c>
      <c r="N1127" s="197" t="s">
        <v>46</v>
      </c>
      <c r="O1127" s="82"/>
      <c r="P1127" s="198">
        <f>O1127*H1127</f>
        <v>0</v>
      </c>
      <c r="Q1127" s="198">
        <v>0.00032000000000000003</v>
      </c>
      <c r="R1127" s="198">
        <f>Q1127*H1127</f>
        <v>0.0016000000000000001</v>
      </c>
      <c r="S1127" s="198">
        <v>0</v>
      </c>
      <c r="T1127" s="199">
        <f>S1127*H1127</f>
        <v>0</v>
      </c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R1127" s="200" t="s">
        <v>299</v>
      </c>
      <c r="AT1127" s="200" t="s">
        <v>207</v>
      </c>
      <c r="AU1127" s="200" t="s">
        <v>91</v>
      </c>
      <c r="AY1127" s="19" t="s">
        <v>205</v>
      </c>
      <c r="BE1127" s="201">
        <f>IF(N1127="základná",J1127,0)</f>
        <v>0</v>
      </c>
      <c r="BF1127" s="201">
        <f>IF(N1127="znížená",J1127,0)</f>
        <v>0</v>
      </c>
      <c r="BG1127" s="201">
        <f>IF(N1127="zákl. prenesená",J1127,0)</f>
        <v>0</v>
      </c>
      <c r="BH1127" s="201">
        <f>IF(N1127="zníž. prenesená",J1127,0)</f>
        <v>0</v>
      </c>
      <c r="BI1127" s="201">
        <f>IF(N1127="nulová",J1127,0)</f>
        <v>0</v>
      </c>
      <c r="BJ1127" s="19" t="s">
        <v>91</v>
      </c>
      <c r="BK1127" s="202">
        <f>ROUND(I1127*H1127,3)</f>
        <v>0</v>
      </c>
      <c r="BL1127" s="19" t="s">
        <v>299</v>
      </c>
      <c r="BM1127" s="200" t="s">
        <v>1437</v>
      </c>
    </row>
    <row r="1128" s="14" customFormat="1">
      <c r="A1128" s="14"/>
      <c r="B1128" s="211"/>
      <c r="C1128" s="14"/>
      <c r="D1128" s="204" t="s">
        <v>213</v>
      </c>
      <c r="E1128" s="212" t="s">
        <v>1</v>
      </c>
      <c r="F1128" s="213" t="s">
        <v>1438</v>
      </c>
      <c r="G1128" s="14"/>
      <c r="H1128" s="214">
        <v>1</v>
      </c>
      <c r="I1128" s="215"/>
      <c r="J1128" s="14"/>
      <c r="K1128" s="14"/>
      <c r="L1128" s="211"/>
      <c r="M1128" s="216"/>
      <c r="N1128" s="217"/>
      <c r="O1128" s="217"/>
      <c r="P1128" s="217"/>
      <c r="Q1128" s="217"/>
      <c r="R1128" s="217"/>
      <c r="S1128" s="217"/>
      <c r="T1128" s="218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12" t="s">
        <v>213</v>
      </c>
      <c r="AU1128" s="212" t="s">
        <v>91</v>
      </c>
      <c r="AV1128" s="14" t="s">
        <v>91</v>
      </c>
      <c r="AW1128" s="14" t="s">
        <v>33</v>
      </c>
      <c r="AX1128" s="14" t="s">
        <v>80</v>
      </c>
      <c r="AY1128" s="212" t="s">
        <v>205</v>
      </c>
    </row>
    <row r="1129" s="14" customFormat="1">
      <c r="A1129" s="14"/>
      <c r="B1129" s="211"/>
      <c r="C1129" s="14"/>
      <c r="D1129" s="204" t="s">
        <v>213</v>
      </c>
      <c r="E1129" s="212" t="s">
        <v>1</v>
      </c>
      <c r="F1129" s="213" t="s">
        <v>1439</v>
      </c>
      <c r="G1129" s="14"/>
      <c r="H1129" s="214">
        <v>4</v>
      </c>
      <c r="I1129" s="215"/>
      <c r="J1129" s="14"/>
      <c r="K1129" s="14"/>
      <c r="L1129" s="211"/>
      <c r="M1129" s="216"/>
      <c r="N1129" s="217"/>
      <c r="O1129" s="217"/>
      <c r="P1129" s="217"/>
      <c r="Q1129" s="217"/>
      <c r="R1129" s="217"/>
      <c r="S1129" s="217"/>
      <c r="T1129" s="218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12" t="s">
        <v>213</v>
      </c>
      <c r="AU1129" s="212" t="s">
        <v>91</v>
      </c>
      <c r="AV1129" s="14" t="s">
        <v>91</v>
      </c>
      <c r="AW1129" s="14" t="s">
        <v>33</v>
      </c>
      <c r="AX1129" s="14" t="s">
        <v>80</v>
      </c>
      <c r="AY1129" s="212" t="s">
        <v>205</v>
      </c>
    </row>
    <row r="1130" s="15" customFormat="1">
      <c r="A1130" s="15"/>
      <c r="B1130" s="219"/>
      <c r="C1130" s="15"/>
      <c r="D1130" s="204" t="s">
        <v>213</v>
      </c>
      <c r="E1130" s="220" t="s">
        <v>1</v>
      </c>
      <c r="F1130" s="221" t="s">
        <v>216</v>
      </c>
      <c r="G1130" s="15"/>
      <c r="H1130" s="222">
        <v>5</v>
      </c>
      <c r="I1130" s="223"/>
      <c r="J1130" s="15"/>
      <c r="K1130" s="15"/>
      <c r="L1130" s="219"/>
      <c r="M1130" s="224"/>
      <c r="N1130" s="225"/>
      <c r="O1130" s="225"/>
      <c r="P1130" s="225"/>
      <c r="Q1130" s="225"/>
      <c r="R1130" s="225"/>
      <c r="S1130" s="225"/>
      <c r="T1130" s="226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20" t="s">
        <v>213</v>
      </c>
      <c r="AU1130" s="220" t="s">
        <v>91</v>
      </c>
      <c r="AV1130" s="15" t="s">
        <v>211</v>
      </c>
      <c r="AW1130" s="15" t="s">
        <v>33</v>
      </c>
      <c r="AX1130" s="15" t="s">
        <v>87</v>
      </c>
      <c r="AY1130" s="220" t="s">
        <v>205</v>
      </c>
    </row>
    <row r="1131" s="2" customFormat="1" ht="37.8" customHeight="1">
      <c r="A1131" s="38"/>
      <c r="B1131" s="188"/>
      <c r="C1131" s="227" t="s">
        <v>1440</v>
      </c>
      <c r="D1131" s="227" t="s">
        <v>276</v>
      </c>
      <c r="E1131" s="228" t="s">
        <v>1416</v>
      </c>
      <c r="F1131" s="229" t="s">
        <v>1417</v>
      </c>
      <c r="G1131" s="230" t="s">
        <v>284</v>
      </c>
      <c r="H1131" s="231">
        <v>15</v>
      </c>
      <c r="I1131" s="232"/>
      <c r="J1131" s="231">
        <f>ROUND(I1131*H1131,3)</f>
        <v>0</v>
      </c>
      <c r="K1131" s="233"/>
      <c r="L1131" s="234"/>
      <c r="M1131" s="235" t="s">
        <v>1</v>
      </c>
      <c r="N1131" s="236" t="s">
        <v>46</v>
      </c>
      <c r="O1131" s="82"/>
      <c r="P1131" s="198">
        <f>O1131*H1131</f>
        <v>0</v>
      </c>
      <c r="Q1131" s="198">
        <v>0.00114</v>
      </c>
      <c r="R1131" s="198">
        <f>Q1131*H1131</f>
        <v>0.017100000000000001</v>
      </c>
      <c r="S1131" s="198">
        <v>0</v>
      </c>
      <c r="T1131" s="199">
        <f>S1131*H1131</f>
        <v>0</v>
      </c>
      <c r="U1131" s="38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R1131" s="200" t="s">
        <v>401</v>
      </c>
      <c r="AT1131" s="200" t="s">
        <v>276</v>
      </c>
      <c r="AU1131" s="200" t="s">
        <v>91</v>
      </c>
      <c r="AY1131" s="19" t="s">
        <v>205</v>
      </c>
      <c r="BE1131" s="201">
        <f>IF(N1131="základná",J1131,0)</f>
        <v>0</v>
      </c>
      <c r="BF1131" s="201">
        <f>IF(N1131="znížená",J1131,0)</f>
        <v>0</v>
      </c>
      <c r="BG1131" s="201">
        <f>IF(N1131="zákl. prenesená",J1131,0)</f>
        <v>0</v>
      </c>
      <c r="BH1131" s="201">
        <f>IF(N1131="zníž. prenesená",J1131,0)</f>
        <v>0</v>
      </c>
      <c r="BI1131" s="201">
        <f>IF(N1131="nulová",J1131,0)</f>
        <v>0</v>
      </c>
      <c r="BJ1131" s="19" t="s">
        <v>91</v>
      </c>
      <c r="BK1131" s="202">
        <f>ROUND(I1131*H1131,3)</f>
        <v>0</v>
      </c>
      <c r="BL1131" s="19" t="s">
        <v>299</v>
      </c>
      <c r="BM1131" s="200" t="s">
        <v>1441</v>
      </c>
    </row>
    <row r="1132" s="14" customFormat="1">
      <c r="A1132" s="14"/>
      <c r="B1132" s="211"/>
      <c r="C1132" s="14"/>
      <c r="D1132" s="204" t="s">
        <v>213</v>
      </c>
      <c r="E1132" s="14"/>
      <c r="F1132" s="213" t="s">
        <v>1442</v>
      </c>
      <c r="G1132" s="14"/>
      <c r="H1132" s="214">
        <v>15</v>
      </c>
      <c r="I1132" s="215"/>
      <c r="J1132" s="14"/>
      <c r="K1132" s="14"/>
      <c r="L1132" s="211"/>
      <c r="M1132" s="216"/>
      <c r="N1132" s="217"/>
      <c r="O1132" s="217"/>
      <c r="P1132" s="217"/>
      <c r="Q1132" s="217"/>
      <c r="R1132" s="217"/>
      <c r="S1132" s="217"/>
      <c r="T1132" s="218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12" t="s">
        <v>213</v>
      </c>
      <c r="AU1132" s="212" t="s">
        <v>91</v>
      </c>
      <c r="AV1132" s="14" t="s">
        <v>91</v>
      </c>
      <c r="AW1132" s="14" t="s">
        <v>3</v>
      </c>
      <c r="AX1132" s="14" t="s">
        <v>87</v>
      </c>
      <c r="AY1132" s="212" t="s">
        <v>205</v>
      </c>
    </row>
    <row r="1133" s="2" customFormat="1" ht="33" customHeight="1">
      <c r="A1133" s="38"/>
      <c r="B1133" s="188"/>
      <c r="C1133" s="227" t="s">
        <v>1443</v>
      </c>
      <c r="D1133" s="227" t="s">
        <v>276</v>
      </c>
      <c r="E1133" s="228" t="s">
        <v>1421</v>
      </c>
      <c r="F1133" s="229" t="s">
        <v>1422</v>
      </c>
      <c r="G1133" s="230" t="s">
        <v>348</v>
      </c>
      <c r="H1133" s="231">
        <v>5</v>
      </c>
      <c r="I1133" s="232"/>
      <c r="J1133" s="231">
        <f>ROUND(I1133*H1133,3)</f>
        <v>0</v>
      </c>
      <c r="K1133" s="233"/>
      <c r="L1133" s="234"/>
      <c r="M1133" s="235" t="s">
        <v>1</v>
      </c>
      <c r="N1133" s="236" t="s">
        <v>46</v>
      </c>
      <c r="O1133" s="82"/>
      <c r="P1133" s="198">
        <f>O1133*H1133</f>
        <v>0</v>
      </c>
      <c r="Q1133" s="198">
        <v>0.00010000000000000001</v>
      </c>
      <c r="R1133" s="198">
        <f>Q1133*H1133</f>
        <v>0.00050000000000000001</v>
      </c>
      <c r="S1133" s="198">
        <v>0</v>
      </c>
      <c r="T1133" s="199">
        <f>S1133*H1133</f>
        <v>0</v>
      </c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R1133" s="200" t="s">
        <v>401</v>
      </c>
      <c r="AT1133" s="200" t="s">
        <v>276</v>
      </c>
      <c r="AU1133" s="200" t="s">
        <v>91</v>
      </c>
      <c r="AY1133" s="19" t="s">
        <v>205</v>
      </c>
      <c r="BE1133" s="201">
        <f>IF(N1133="základná",J1133,0)</f>
        <v>0</v>
      </c>
      <c r="BF1133" s="201">
        <f>IF(N1133="znížená",J1133,0)</f>
        <v>0</v>
      </c>
      <c r="BG1133" s="201">
        <f>IF(N1133="zákl. prenesená",J1133,0)</f>
        <v>0</v>
      </c>
      <c r="BH1133" s="201">
        <f>IF(N1133="zníž. prenesená",J1133,0)</f>
        <v>0</v>
      </c>
      <c r="BI1133" s="201">
        <f>IF(N1133="nulová",J1133,0)</f>
        <v>0</v>
      </c>
      <c r="BJ1133" s="19" t="s">
        <v>91</v>
      </c>
      <c r="BK1133" s="202">
        <f>ROUND(I1133*H1133,3)</f>
        <v>0</v>
      </c>
      <c r="BL1133" s="19" t="s">
        <v>299</v>
      </c>
      <c r="BM1133" s="200" t="s">
        <v>1444</v>
      </c>
    </row>
    <row r="1134" s="2" customFormat="1" ht="16.5" customHeight="1">
      <c r="A1134" s="38"/>
      <c r="B1134" s="188"/>
      <c r="C1134" s="189" t="s">
        <v>1445</v>
      </c>
      <c r="D1134" s="189" t="s">
        <v>207</v>
      </c>
      <c r="E1134" s="190" t="s">
        <v>1446</v>
      </c>
      <c r="F1134" s="191" t="s">
        <v>1447</v>
      </c>
      <c r="G1134" s="192" t="s">
        <v>348</v>
      </c>
      <c r="H1134" s="193">
        <v>7</v>
      </c>
      <c r="I1134" s="194"/>
      <c r="J1134" s="193">
        <f>ROUND(I1134*H1134,3)</f>
        <v>0</v>
      </c>
      <c r="K1134" s="195"/>
      <c r="L1134" s="39"/>
      <c r="M1134" s="196" t="s">
        <v>1</v>
      </c>
      <c r="N1134" s="197" t="s">
        <v>46</v>
      </c>
      <c r="O1134" s="82"/>
      <c r="P1134" s="198">
        <f>O1134*H1134</f>
        <v>0</v>
      </c>
      <c r="Q1134" s="198">
        <v>0.00084999999999999995</v>
      </c>
      <c r="R1134" s="198">
        <f>Q1134*H1134</f>
        <v>0.0059499999999999996</v>
      </c>
      <c r="S1134" s="198">
        <v>0</v>
      </c>
      <c r="T1134" s="199">
        <f>S1134*H1134</f>
        <v>0</v>
      </c>
      <c r="U1134" s="38"/>
      <c r="V1134" s="38"/>
      <c r="W1134" s="38"/>
      <c r="X1134" s="38"/>
      <c r="Y1134" s="38"/>
      <c r="Z1134" s="38"/>
      <c r="AA1134" s="38"/>
      <c r="AB1134" s="38"/>
      <c r="AC1134" s="38"/>
      <c r="AD1134" s="38"/>
      <c r="AE1134" s="38"/>
      <c r="AR1134" s="200" t="s">
        <v>299</v>
      </c>
      <c r="AT1134" s="200" t="s">
        <v>207</v>
      </c>
      <c r="AU1134" s="200" t="s">
        <v>91</v>
      </c>
      <c r="AY1134" s="19" t="s">
        <v>205</v>
      </c>
      <c r="BE1134" s="201">
        <f>IF(N1134="základná",J1134,0)</f>
        <v>0</v>
      </c>
      <c r="BF1134" s="201">
        <f>IF(N1134="znížená",J1134,0)</f>
        <v>0</v>
      </c>
      <c r="BG1134" s="201">
        <f>IF(N1134="zákl. prenesená",J1134,0)</f>
        <v>0</v>
      </c>
      <c r="BH1134" s="201">
        <f>IF(N1134="zníž. prenesená",J1134,0)</f>
        <v>0</v>
      </c>
      <c r="BI1134" s="201">
        <f>IF(N1134="nulová",J1134,0)</f>
        <v>0</v>
      </c>
      <c r="BJ1134" s="19" t="s">
        <v>91</v>
      </c>
      <c r="BK1134" s="202">
        <f>ROUND(I1134*H1134,3)</f>
        <v>0</v>
      </c>
      <c r="BL1134" s="19" t="s">
        <v>299</v>
      </c>
      <c r="BM1134" s="200" t="s">
        <v>1448</v>
      </c>
    </row>
    <row r="1135" s="14" customFormat="1">
      <c r="A1135" s="14"/>
      <c r="B1135" s="211"/>
      <c r="C1135" s="14"/>
      <c r="D1135" s="204" t="s">
        <v>213</v>
      </c>
      <c r="E1135" s="212" t="s">
        <v>1</v>
      </c>
      <c r="F1135" s="213" t="s">
        <v>1348</v>
      </c>
      <c r="G1135" s="14"/>
      <c r="H1135" s="214">
        <v>1</v>
      </c>
      <c r="I1135" s="215"/>
      <c r="J1135" s="14"/>
      <c r="K1135" s="14"/>
      <c r="L1135" s="211"/>
      <c r="M1135" s="216"/>
      <c r="N1135" s="217"/>
      <c r="O1135" s="217"/>
      <c r="P1135" s="217"/>
      <c r="Q1135" s="217"/>
      <c r="R1135" s="217"/>
      <c r="S1135" s="217"/>
      <c r="T1135" s="218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12" t="s">
        <v>213</v>
      </c>
      <c r="AU1135" s="212" t="s">
        <v>91</v>
      </c>
      <c r="AV1135" s="14" t="s">
        <v>91</v>
      </c>
      <c r="AW1135" s="14" t="s">
        <v>33</v>
      </c>
      <c r="AX1135" s="14" t="s">
        <v>80</v>
      </c>
      <c r="AY1135" s="212" t="s">
        <v>205</v>
      </c>
    </row>
    <row r="1136" s="14" customFormat="1">
      <c r="A1136" s="14"/>
      <c r="B1136" s="211"/>
      <c r="C1136" s="14"/>
      <c r="D1136" s="204" t="s">
        <v>213</v>
      </c>
      <c r="E1136" s="212" t="s">
        <v>1</v>
      </c>
      <c r="F1136" s="213" t="s">
        <v>1349</v>
      </c>
      <c r="G1136" s="14"/>
      <c r="H1136" s="214">
        <v>1</v>
      </c>
      <c r="I1136" s="215"/>
      <c r="J1136" s="14"/>
      <c r="K1136" s="14"/>
      <c r="L1136" s="211"/>
      <c r="M1136" s="216"/>
      <c r="N1136" s="217"/>
      <c r="O1136" s="217"/>
      <c r="P1136" s="217"/>
      <c r="Q1136" s="217"/>
      <c r="R1136" s="217"/>
      <c r="S1136" s="217"/>
      <c r="T1136" s="218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12" t="s">
        <v>213</v>
      </c>
      <c r="AU1136" s="212" t="s">
        <v>91</v>
      </c>
      <c r="AV1136" s="14" t="s">
        <v>91</v>
      </c>
      <c r="AW1136" s="14" t="s">
        <v>33</v>
      </c>
      <c r="AX1136" s="14" t="s">
        <v>80</v>
      </c>
      <c r="AY1136" s="212" t="s">
        <v>205</v>
      </c>
    </row>
    <row r="1137" s="14" customFormat="1">
      <c r="A1137" s="14"/>
      <c r="B1137" s="211"/>
      <c r="C1137" s="14"/>
      <c r="D1137" s="204" t="s">
        <v>213</v>
      </c>
      <c r="E1137" s="212" t="s">
        <v>1</v>
      </c>
      <c r="F1137" s="213" t="s">
        <v>1350</v>
      </c>
      <c r="G1137" s="14"/>
      <c r="H1137" s="214">
        <v>1</v>
      </c>
      <c r="I1137" s="215"/>
      <c r="J1137" s="14"/>
      <c r="K1137" s="14"/>
      <c r="L1137" s="211"/>
      <c r="M1137" s="216"/>
      <c r="N1137" s="217"/>
      <c r="O1137" s="217"/>
      <c r="P1137" s="217"/>
      <c r="Q1137" s="217"/>
      <c r="R1137" s="217"/>
      <c r="S1137" s="217"/>
      <c r="T1137" s="218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12" t="s">
        <v>213</v>
      </c>
      <c r="AU1137" s="212" t="s">
        <v>91</v>
      </c>
      <c r="AV1137" s="14" t="s">
        <v>91</v>
      </c>
      <c r="AW1137" s="14" t="s">
        <v>33</v>
      </c>
      <c r="AX1137" s="14" t="s">
        <v>80</v>
      </c>
      <c r="AY1137" s="212" t="s">
        <v>205</v>
      </c>
    </row>
    <row r="1138" s="14" customFormat="1">
      <c r="A1138" s="14"/>
      <c r="B1138" s="211"/>
      <c r="C1138" s="14"/>
      <c r="D1138" s="204" t="s">
        <v>213</v>
      </c>
      <c r="E1138" s="212" t="s">
        <v>1</v>
      </c>
      <c r="F1138" s="213" t="s">
        <v>1351</v>
      </c>
      <c r="G1138" s="14"/>
      <c r="H1138" s="214">
        <v>2</v>
      </c>
      <c r="I1138" s="215"/>
      <c r="J1138" s="14"/>
      <c r="K1138" s="14"/>
      <c r="L1138" s="211"/>
      <c r="M1138" s="216"/>
      <c r="N1138" s="217"/>
      <c r="O1138" s="217"/>
      <c r="P1138" s="217"/>
      <c r="Q1138" s="217"/>
      <c r="R1138" s="217"/>
      <c r="S1138" s="217"/>
      <c r="T1138" s="218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12" t="s">
        <v>213</v>
      </c>
      <c r="AU1138" s="212" t="s">
        <v>91</v>
      </c>
      <c r="AV1138" s="14" t="s">
        <v>91</v>
      </c>
      <c r="AW1138" s="14" t="s">
        <v>33</v>
      </c>
      <c r="AX1138" s="14" t="s">
        <v>80</v>
      </c>
      <c r="AY1138" s="212" t="s">
        <v>205</v>
      </c>
    </row>
    <row r="1139" s="14" customFormat="1">
      <c r="A1139" s="14"/>
      <c r="B1139" s="211"/>
      <c r="C1139" s="14"/>
      <c r="D1139" s="204" t="s">
        <v>213</v>
      </c>
      <c r="E1139" s="212" t="s">
        <v>1</v>
      </c>
      <c r="F1139" s="213" t="s">
        <v>1352</v>
      </c>
      <c r="G1139" s="14"/>
      <c r="H1139" s="214">
        <v>1</v>
      </c>
      <c r="I1139" s="215"/>
      <c r="J1139" s="14"/>
      <c r="K1139" s="14"/>
      <c r="L1139" s="211"/>
      <c r="M1139" s="216"/>
      <c r="N1139" s="217"/>
      <c r="O1139" s="217"/>
      <c r="P1139" s="217"/>
      <c r="Q1139" s="217"/>
      <c r="R1139" s="217"/>
      <c r="S1139" s="217"/>
      <c r="T1139" s="218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12" t="s">
        <v>213</v>
      </c>
      <c r="AU1139" s="212" t="s">
        <v>91</v>
      </c>
      <c r="AV1139" s="14" t="s">
        <v>91</v>
      </c>
      <c r="AW1139" s="14" t="s">
        <v>33</v>
      </c>
      <c r="AX1139" s="14" t="s">
        <v>80</v>
      </c>
      <c r="AY1139" s="212" t="s">
        <v>205</v>
      </c>
    </row>
    <row r="1140" s="14" customFormat="1">
      <c r="A1140" s="14"/>
      <c r="B1140" s="211"/>
      <c r="C1140" s="14"/>
      <c r="D1140" s="204" t="s">
        <v>213</v>
      </c>
      <c r="E1140" s="212" t="s">
        <v>1</v>
      </c>
      <c r="F1140" s="213" t="s">
        <v>1353</v>
      </c>
      <c r="G1140" s="14"/>
      <c r="H1140" s="214">
        <v>1</v>
      </c>
      <c r="I1140" s="215"/>
      <c r="J1140" s="14"/>
      <c r="K1140" s="14"/>
      <c r="L1140" s="211"/>
      <c r="M1140" s="216"/>
      <c r="N1140" s="217"/>
      <c r="O1140" s="217"/>
      <c r="P1140" s="217"/>
      <c r="Q1140" s="217"/>
      <c r="R1140" s="217"/>
      <c r="S1140" s="217"/>
      <c r="T1140" s="218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12" t="s">
        <v>213</v>
      </c>
      <c r="AU1140" s="212" t="s">
        <v>91</v>
      </c>
      <c r="AV1140" s="14" t="s">
        <v>91</v>
      </c>
      <c r="AW1140" s="14" t="s">
        <v>33</v>
      </c>
      <c r="AX1140" s="14" t="s">
        <v>80</v>
      </c>
      <c r="AY1140" s="212" t="s">
        <v>205</v>
      </c>
    </row>
    <row r="1141" s="15" customFormat="1">
      <c r="A1141" s="15"/>
      <c r="B1141" s="219"/>
      <c r="C1141" s="15"/>
      <c r="D1141" s="204" t="s">
        <v>213</v>
      </c>
      <c r="E1141" s="220" t="s">
        <v>1</v>
      </c>
      <c r="F1141" s="221" t="s">
        <v>216</v>
      </c>
      <c r="G1141" s="15"/>
      <c r="H1141" s="222">
        <v>7</v>
      </c>
      <c r="I1141" s="223"/>
      <c r="J1141" s="15"/>
      <c r="K1141" s="15"/>
      <c r="L1141" s="219"/>
      <c r="M1141" s="224"/>
      <c r="N1141" s="225"/>
      <c r="O1141" s="225"/>
      <c r="P1141" s="225"/>
      <c r="Q1141" s="225"/>
      <c r="R1141" s="225"/>
      <c r="S1141" s="225"/>
      <c r="T1141" s="226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20" t="s">
        <v>213</v>
      </c>
      <c r="AU1141" s="220" t="s">
        <v>91</v>
      </c>
      <c r="AV1141" s="15" t="s">
        <v>211</v>
      </c>
      <c r="AW1141" s="15" t="s">
        <v>33</v>
      </c>
      <c r="AX1141" s="15" t="s">
        <v>87</v>
      </c>
      <c r="AY1141" s="220" t="s">
        <v>205</v>
      </c>
    </row>
    <row r="1142" s="2" customFormat="1" ht="37.8" customHeight="1">
      <c r="A1142" s="38"/>
      <c r="B1142" s="188"/>
      <c r="C1142" s="227" t="s">
        <v>1449</v>
      </c>
      <c r="D1142" s="227" t="s">
        <v>276</v>
      </c>
      <c r="E1142" s="228" t="s">
        <v>1450</v>
      </c>
      <c r="F1142" s="229" t="s">
        <v>1451</v>
      </c>
      <c r="G1142" s="230" t="s">
        <v>348</v>
      </c>
      <c r="H1142" s="231">
        <v>7</v>
      </c>
      <c r="I1142" s="232"/>
      <c r="J1142" s="231">
        <f>ROUND(I1142*H1142,3)</f>
        <v>0</v>
      </c>
      <c r="K1142" s="233"/>
      <c r="L1142" s="234"/>
      <c r="M1142" s="235" t="s">
        <v>1</v>
      </c>
      <c r="N1142" s="236" t="s">
        <v>46</v>
      </c>
      <c r="O1142" s="82"/>
      <c r="P1142" s="198">
        <f>O1142*H1142</f>
        <v>0</v>
      </c>
      <c r="Q1142" s="198">
        <v>0.014999999999999999</v>
      </c>
      <c r="R1142" s="198">
        <f>Q1142*H1142</f>
        <v>0.105</v>
      </c>
      <c r="S1142" s="198">
        <v>0</v>
      </c>
      <c r="T1142" s="199">
        <f>S1142*H1142</f>
        <v>0</v>
      </c>
      <c r="U1142" s="38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R1142" s="200" t="s">
        <v>401</v>
      </c>
      <c r="AT1142" s="200" t="s">
        <v>276</v>
      </c>
      <c r="AU1142" s="200" t="s">
        <v>91</v>
      </c>
      <c r="AY1142" s="19" t="s">
        <v>205</v>
      </c>
      <c r="BE1142" s="201">
        <f>IF(N1142="základná",J1142,0)</f>
        <v>0</v>
      </c>
      <c r="BF1142" s="201">
        <f>IF(N1142="znížená",J1142,0)</f>
        <v>0</v>
      </c>
      <c r="BG1142" s="201">
        <f>IF(N1142="zákl. prenesená",J1142,0)</f>
        <v>0</v>
      </c>
      <c r="BH1142" s="201">
        <f>IF(N1142="zníž. prenesená",J1142,0)</f>
        <v>0</v>
      </c>
      <c r="BI1142" s="201">
        <f>IF(N1142="nulová",J1142,0)</f>
        <v>0</v>
      </c>
      <c r="BJ1142" s="19" t="s">
        <v>91</v>
      </c>
      <c r="BK1142" s="202">
        <f>ROUND(I1142*H1142,3)</f>
        <v>0</v>
      </c>
      <c r="BL1142" s="19" t="s">
        <v>299</v>
      </c>
      <c r="BM1142" s="200" t="s">
        <v>1452</v>
      </c>
    </row>
    <row r="1143" s="2" customFormat="1" ht="16.5" customHeight="1">
      <c r="A1143" s="38"/>
      <c r="B1143" s="188"/>
      <c r="C1143" s="189" t="s">
        <v>1453</v>
      </c>
      <c r="D1143" s="189" t="s">
        <v>207</v>
      </c>
      <c r="E1143" s="190" t="s">
        <v>1454</v>
      </c>
      <c r="F1143" s="191" t="s">
        <v>1455</v>
      </c>
      <c r="G1143" s="192" t="s">
        <v>348</v>
      </c>
      <c r="H1143" s="193">
        <v>12</v>
      </c>
      <c r="I1143" s="194"/>
      <c r="J1143" s="193">
        <f>ROUND(I1143*H1143,3)</f>
        <v>0</v>
      </c>
      <c r="K1143" s="195"/>
      <c r="L1143" s="39"/>
      <c r="M1143" s="196" t="s">
        <v>1</v>
      </c>
      <c r="N1143" s="197" t="s">
        <v>46</v>
      </c>
      <c r="O1143" s="82"/>
      <c r="P1143" s="198">
        <f>O1143*H1143</f>
        <v>0</v>
      </c>
      <c r="Q1143" s="198">
        <v>0.00097000000000000005</v>
      </c>
      <c r="R1143" s="198">
        <f>Q1143*H1143</f>
        <v>0.011640000000000001</v>
      </c>
      <c r="S1143" s="198">
        <v>0</v>
      </c>
      <c r="T1143" s="199">
        <f>S1143*H1143</f>
        <v>0</v>
      </c>
      <c r="U1143" s="38"/>
      <c r="V1143" s="38"/>
      <c r="W1143" s="38"/>
      <c r="X1143" s="38"/>
      <c r="Y1143" s="38"/>
      <c r="Z1143" s="38"/>
      <c r="AA1143" s="38"/>
      <c r="AB1143" s="38"/>
      <c r="AC1143" s="38"/>
      <c r="AD1143" s="38"/>
      <c r="AE1143" s="38"/>
      <c r="AR1143" s="200" t="s">
        <v>299</v>
      </c>
      <c r="AT1143" s="200" t="s">
        <v>207</v>
      </c>
      <c r="AU1143" s="200" t="s">
        <v>91</v>
      </c>
      <c r="AY1143" s="19" t="s">
        <v>205</v>
      </c>
      <c r="BE1143" s="201">
        <f>IF(N1143="základná",J1143,0)</f>
        <v>0</v>
      </c>
      <c r="BF1143" s="201">
        <f>IF(N1143="znížená",J1143,0)</f>
        <v>0</v>
      </c>
      <c r="BG1143" s="201">
        <f>IF(N1143="zákl. prenesená",J1143,0)</f>
        <v>0</v>
      </c>
      <c r="BH1143" s="201">
        <f>IF(N1143="zníž. prenesená",J1143,0)</f>
        <v>0</v>
      </c>
      <c r="BI1143" s="201">
        <f>IF(N1143="nulová",J1143,0)</f>
        <v>0</v>
      </c>
      <c r="BJ1143" s="19" t="s">
        <v>91</v>
      </c>
      <c r="BK1143" s="202">
        <f>ROUND(I1143*H1143,3)</f>
        <v>0</v>
      </c>
      <c r="BL1143" s="19" t="s">
        <v>299</v>
      </c>
      <c r="BM1143" s="200" t="s">
        <v>1456</v>
      </c>
    </row>
    <row r="1144" s="14" customFormat="1">
      <c r="A1144" s="14"/>
      <c r="B1144" s="211"/>
      <c r="C1144" s="14"/>
      <c r="D1144" s="204" t="s">
        <v>213</v>
      </c>
      <c r="E1144" s="212" t="s">
        <v>1</v>
      </c>
      <c r="F1144" s="213" t="s">
        <v>1378</v>
      </c>
      <c r="G1144" s="14"/>
      <c r="H1144" s="214">
        <v>4</v>
      </c>
      <c r="I1144" s="215"/>
      <c r="J1144" s="14"/>
      <c r="K1144" s="14"/>
      <c r="L1144" s="211"/>
      <c r="M1144" s="216"/>
      <c r="N1144" s="217"/>
      <c r="O1144" s="217"/>
      <c r="P1144" s="217"/>
      <c r="Q1144" s="217"/>
      <c r="R1144" s="217"/>
      <c r="S1144" s="217"/>
      <c r="T1144" s="218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12" t="s">
        <v>213</v>
      </c>
      <c r="AU1144" s="212" t="s">
        <v>91</v>
      </c>
      <c r="AV1144" s="14" t="s">
        <v>91</v>
      </c>
      <c r="AW1144" s="14" t="s">
        <v>33</v>
      </c>
      <c r="AX1144" s="14" t="s">
        <v>80</v>
      </c>
      <c r="AY1144" s="212" t="s">
        <v>205</v>
      </c>
    </row>
    <row r="1145" s="14" customFormat="1">
      <c r="A1145" s="14"/>
      <c r="B1145" s="211"/>
      <c r="C1145" s="14"/>
      <c r="D1145" s="204" t="s">
        <v>213</v>
      </c>
      <c r="E1145" s="212" t="s">
        <v>1</v>
      </c>
      <c r="F1145" s="213" t="s">
        <v>1379</v>
      </c>
      <c r="G1145" s="14"/>
      <c r="H1145" s="214">
        <v>4</v>
      </c>
      <c r="I1145" s="215"/>
      <c r="J1145" s="14"/>
      <c r="K1145" s="14"/>
      <c r="L1145" s="211"/>
      <c r="M1145" s="216"/>
      <c r="N1145" s="217"/>
      <c r="O1145" s="217"/>
      <c r="P1145" s="217"/>
      <c r="Q1145" s="217"/>
      <c r="R1145" s="217"/>
      <c r="S1145" s="217"/>
      <c r="T1145" s="218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12" t="s">
        <v>213</v>
      </c>
      <c r="AU1145" s="212" t="s">
        <v>91</v>
      </c>
      <c r="AV1145" s="14" t="s">
        <v>91</v>
      </c>
      <c r="AW1145" s="14" t="s">
        <v>33</v>
      </c>
      <c r="AX1145" s="14" t="s">
        <v>80</v>
      </c>
      <c r="AY1145" s="212" t="s">
        <v>205</v>
      </c>
    </row>
    <row r="1146" s="14" customFormat="1">
      <c r="A1146" s="14"/>
      <c r="B1146" s="211"/>
      <c r="C1146" s="14"/>
      <c r="D1146" s="204" t="s">
        <v>213</v>
      </c>
      <c r="E1146" s="212" t="s">
        <v>1</v>
      </c>
      <c r="F1146" s="213" t="s">
        <v>1380</v>
      </c>
      <c r="G1146" s="14"/>
      <c r="H1146" s="214">
        <v>2</v>
      </c>
      <c r="I1146" s="215"/>
      <c r="J1146" s="14"/>
      <c r="K1146" s="14"/>
      <c r="L1146" s="211"/>
      <c r="M1146" s="216"/>
      <c r="N1146" s="217"/>
      <c r="O1146" s="217"/>
      <c r="P1146" s="217"/>
      <c r="Q1146" s="217"/>
      <c r="R1146" s="217"/>
      <c r="S1146" s="217"/>
      <c r="T1146" s="218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12" t="s">
        <v>213</v>
      </c>
      <c r="AU1146" s="212" t="s">
        <v>91</v>
      </c>
      <c r="AV1146" s="14" t="s">
        <v>91</v>
      </c>
      <c r="AW1146" s="14" t="s">
        <v>33</v>
      </c>
      <c r="AX1146" s="14" t="s">
        <v>80</v>
      </c>
      <c r="AY1146" s="212" t="s">
        <v>205</v>
      </c>
    </row>
    <row r="1147" s="14" customFormat="1">
      <c r="A1147" s="14"/>
      <c r="B1147" s="211"/>
      <c r="C1147" s="14"/>
      <c r="D1147" s="204" t="s">
        <v>213</v>
      </c>
      <c r="E1147" s="212" t="s">
        <v>1</v>
      </c>
      <c r="F1147" s="213" t="s">
        <v>1381</v>
      </c>
      <c r="G1147" s="14"/>
      <c r="H1147" s="214">
        <v>2</v>
      </c>
      <c r="I1147" s="215"/>
      <c r="J1147" s="14"/>
      <c r="K1147" s="14"/>
      <c r="L1147" s="211"/>
      <c r="M1147" s="216"/>
      <c r="N1147" s="217"/>
      <c r="O1147" s="217"/>
      <c r="P1147" s="217"/>
      <c r="Q1147" s="217"/>
      <c r="R1147" s="217"/>
      <c r="S1147" s="217"/>
      <c r="T1147" s="218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12" t="s">
        <v>213</v>
      </c>
      <c r="AU1147" s="212" t="s">
        <v>91</v>
      </c>
      <c r="AV1147" s="14" t="s">
        <v>91</v>
      </c>
      <c r="AW1147" s="14" t="s">
        <v>33</v>
      </c>
      <c r="AX1147" s="14" t="s">
        <v>80</v>
      </c>
      <c r="AY1147" s="212" t="s">
        <v>205</v>
      </c>
    </row>
    <row r="1148" s="15" customFormat="1">
      <c r="A1148" s="15"/>
      <c r="B1148" s="219"/>
      <c r="C1148" s="15"/>
      <c r="D1148" s="204" t="s">
        <v>213</v>
      </c>
      <c r="E1148" s="220" t="s">
        <v>1</v>
      </c>
      <c r="F1148" s="221" t="s">
        <v>216</v>
      </c>
      <c r="G1148" s="15"/>
      <c r="H1148" s="222">
        <v>12</v>
      </c>
      <c r="I1148" s="223"/>
      <c r="J1148" s="15"/>
      <c r="K1148" s="15"/>
      <c r="L1148" s="219"/>
      <c r="M1148" s="224"/>
      <c r="N1148" s="225"/>
      <c r="O1148" s="225"/>
      <c r="P1148" s="225"/>
      <c r="Q1148" s="225"/>
      <c r="R1148" s="225"/>
      <c r="S1148" s="225"/>
      <c r="T1148" s="226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20" t="s">
        <v>213</v>
      </c>
      <c r="AU1148" s="220" t="s">
        <v>91</v>
      </c>
      <c r="AV1148" s="15" t="s">
        <v>211</v>
      </c>
      <c r="AW1148" s="15" t="s">
        <v>33</v>
      </c>
      <c r="AX1148" s="15" t="s">
        <v>87</v>
      </c>
      <c r="AY1148" s="220" t="s">
        <v>205</v>
      </c>
    </row>
    <row r="1149" s="2" customFormat="1" ht="37.8" customHeight="1">
      <c r="A1149" s="38"/>
      <c r="B1149" s="188"/>
      <c r="C1149" s="227" t="s">
        <v>1457</v>
      </c>
      <c r="D1149" s="227" t="s">
        <v>276</v>
      </c>
      <c r="E1149" s="228" t="s">
        <v>1458</v>
      </c>
      <c r="F1149" s="229" t="s">
        <v>1459</v>
      </c>
      <c r="G1149" s="230" t="s">
        <v>348</v>
      </c>
      <c r="H1149" s="231">
        <v>12</v>
      </c>
      <c r="I1149" s="232"/>
      <c r="J1149" s="231">
        <f>ROUND(I1149*H1149,3)</f>
        <v>0</v>
      </c>
      <c r="K1149" s="233"/>
      <c r="L1149" s="234"/>
      <c r="M1149" s="235" t="s">
        <v>1</v>
      </c>
      <c r="N1149" s="236" t="s">
        <v>46</v>
      </c>
      <c r="O1149" s="82"/>
      <c r="P1149" s="198">
        <f>O1149*H1149</f>
        <v>0</v>
      </c>
      <c r="Q1149" s="198">
        <v>0.014999999999999999</v>
      </c>
      <c r="R1149" s="198">
        <f>Q1149*H1149</f>
        <v>0.17999999999999999</v>
      </c>
      <c r="S1149" s="198">
        <v>0</v>
      </c>
      <c r="T1149" s="199">
        <f>S1149*H1149</f>
        <v>0</v>
      </c>
      <c r="U1149" s="38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R1149" s="200" t="s">
        <v>401</v>
      </c>
      <c r="AT1149" s="200" t="s">
        <v>276</v>
      </c>
      <c r="AU1149" s="200" t="s">
        <v>91</v>
      </c>
      <c r="AY1149" s="19" t="s">
        <v>205</v>
      </c>
      <c r="BE1149" s="201">
        <f>IF(N1149="základná",J1149,0)</f>
        <v>0</v>
      </c>
      <c r="BF1149" s="201">
        <f>IF(N1149="znížená",J1149,0)</f>
        <v>0</v>
      </c>
      <c r="BG1149" s="201">
        <f>IF(N1149="zákl. prenesená",J1149,0)</f>
        <v>0</v>
      </c>
      <c r="BH1149" s="201">
        <f>IF(N1149="zníž. prenesená",J1149,0)</f>
        <v>0</v>
      </c>
      <c r="BI1149" s="201">
        <f>IF(N1149="nulová",J1149,0)</f>
        <v>0</v>
      </c>
      <c r="BJ1149" s="19" t="s">
        <v>91</v>
      </c>
      <c r="BK1149" s="202">
        <f>ROUND(I1149*H1149,3)</f>
        <v>0</v>
      </c>
      <c r="BL1149" s="19" t="s">
        <v>299</v>
      </c>
      <c r="BM1149" s="200" t="s">
        <v>1460</v>
      </c>
    </row>
    <row r="1150" s="2" customFormat="1" ht="24.15" customHeight="1">
      <c r="A1150" s="38"/>
      <c r="B1150" s="188"/>
      <c r="C1150" s="189" t="s">
        <v>1461</v>
      </c>
      <c r="D1150" s="189" t="s">
        <v>207</v>
      </c>
      <c r="E1150" s="190" t="s">
        <v>1462</v>
      </c>
      <c r="F1150" s="191" t="s">
        <v>1463</v>
      </c>
      <c r="G1150" s="192" t="s">
        <v>313</v>
      </c>
      <c r="H1150" s="193">
        <v>5.2999999999999998</v>
      </c>
      <c r="I1150" s="194"/>
      <c r="J1150" s="193">
        <f>ROUND(I1150*H1150,3)</f>
        <v>0</v>
      </c>
      <c r="K1150" s="195"/>
      <c r="L1150" s="39"/>
      <c r="M1150" s="196" t="s">
        <v>1</v>
      </c>
      <c r="N1150" s="197" t="s">
        <v>46</v>
      </c>
      <c r="O1150" s="82"/>
      <c r="P1150" s="198">
        <f>O1150*H1150</f>
        <v>0</v>
      </c>
      <c r="Q1150" s="198">
        <v>0</v>
      </c>
      <c r="R1150" s="198">
        <f>Q1150*H1150</f>
        <v>0</v>
      </c>
      <c r="S1150" s="198">
        <v>0</v>
      </c>
      <c r="T1150" s="199">
        <f>S1150*H1150</f>
        <v>0</v>
      </c>
      <c r="U1150" s="38"/>
      <c r="V1150" s="38"/>
      <c r="W1150" s="38"/>
      <c r="X1150" s="38"/>
      <c r="Y1150" s="38"/>
      <c r="Z1150" s="38"/>
      <c r="AA1150" s="38"/>
      <c r="AB1150" s="38"/>
      <c r="AC1150" s="38"/>
      <c r="AD1150" s="38"/>
      <c r="AE1150" s="38"/>
      <c r="AR1150" s="200" t="s">
        <v>299</v>
      </c>
      <c r="AT1150" s="200" t="s">
        <v>207</v>
      </c>
      <c r="AU1150" s="200" t="s">
        <v>91</v>
      </c>
      <c r="AY1150" s="19" t="s">
        <v>205</v>
      </c>
      <c r="BE1150" s="201">
        <f>IF(N1150="základná",J1150,0)</f>
        <v>0</v>
      </c>
      <c r="BF1150" s="201">
        <f>IF(N1150="znížená",J1150,0)</f>
        <v>0</v>
      </c>
      <c r="BG1150" s="201">
        <f>IF(N1150="zákl. prenesená",J1150,0)</f>
        <v>0</v>
      </c>
      <c r="BH1150" s="201">
        <f>IF(N1150="zníž. prenesená",J1150,0)</f>
        <v>0</v>
      </c>
      <c r="BI1150" s="201">
        <f>IF(N1150="nulová",J1150,0)</f>
        <v>0</v>
      </c>
      <c r="BJ1150" s="19" t="s">
        <v>91</v>
      </c>
      <c r="BK1150" s="202">
        <f>ROUND(I1150*H1150,3)</f>
        <v>0</v>
      </c>
      <c r="BL1150" s="19" t="s">
        <v>299</v>
      </c>
      <c r="BM1150" s="200" t="s">
        <v>1464</v>
      </c>
    </row>
    <row r="1151" s="12" customFormat="1" ht="22.8" customHeight="1">
      <c r="A1151" s="12"/>
      <c r="B1151" s="175"/>
      <c r="C1151" s="12"/>
      <c r="D1151" s="176" t="s">
        <v>79</v>
      </c>
      <c r="E1151" s="186" t="s">
        <v>1465</v>
      </c>
      <c r="F1151" s="186" t="s">
        <v>1466</v>
      </c>
      <c r="G1151" s="12"/>
      <c r="H1151" s="12"/>
      <c r="I1151" s="178"/>
      <c r="J1151" s="187">
        <f>BK1151</f>
        <v>0</v>
      </c>
      <c r="K1151" s="12"/>
      <c r="L1151" s="175"/>
      <c r="M1151" s="180"/>
      <c r="N1151" s="181"/>
      <c r="O1151" s="181"/>
      <c r="P1151" s="182">
        <f>SUM(P1152:P1201)</f>
        <v>0</v>
      </c>
      <c r="Q1151" s="181"/>
      <c r="R1151" s="182">
        <f>SUM(R1152:R1201)</f>
        <v>14.812270600000002</v>
      </c>
      <c r="S1151" s="181"/>
      <c r="T1151" s="183">
        <f>SUM(T1152:T1201)</f>
        <v>0</v>
      </c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R1151" s="176" t="s">
        <v>91</v>
      </c>
      <c r="AT1151" s="184" t="s">
        <v>79</v>
      </c>
      <c r="AU1151" s="184" t="s">
        <v>87</v>
      </c>
      <c r="AY1151" s="176" t="s">
        <v>205</v>
      </c>
      <c r="BK1151" s="185">
        <f>SUM(BK1152:BK1201)</f>
        <v>0</v>
      </c>
    </row>
    <row r="1152" s="2" customFormat="1" ht="24.15" customHeight="1">
      <c r="A1152" s="38"/>
      <c r="B1152" s="188"/>
      <c r="C1152" s="189" t="s">
        <v>1467</v>
      </c>
      <c r="D1152" s="189" t="s">
        <v>207</v>
      </c>
      <c r="E1152" s="190" t="s">
        <v>1468</v>
      </c>
      <c r="F1152" s="191" t="s">
        <v>1469</v>
      </c>
      <c r="G1152" s="192" t="s">
        <v>941</v>
      </c>
      <c r="H1152" s="193">
        <v>1</v>
      </c>
      <c r="I1152" s="194"/>
      <c r="J1152" s="193">
        <f>ROUND(I1152*H1152,3)</f>
        <v>0</v>
      </c>
      <c r="K1152" s="195"/>
      <c r="L1152" s="39"/>
      <c r="M1152" s="196" t="s">
        <v>1</v>
      </c>
      <c r="N1152" s="197" t="s">
        <v>46</v>
      </c>
      <c r="O1152" s="82"/>
      <c r="P1152" s="198">
        <f>O1152*H1152</f>
        <v>0</v>
      </c>
      <c r="Q1152" s="198">
        <v>5.0000000000000002E-05</v>
      </c>
      <c r="R1152" s="198">
        <f>Q1152*H1152</f>
        <v>5.0000000000000002E-05</v>
      </c>
      <c r="S1152" s="198">
        <v>0</v>
      </c>
      <c r="T1152" s="199">
        <f>S1152*H1152</f>
        <v>0</v>
      </c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R1152" s="200" t="s">
        <v>299</v>
      </c>
      <c r="AT1152" s="200" t="s">
        <v>207</v>
      </c>
      <c r="AU1152" s="200" t="s">
        <v>91</v>
      </c>
      <c r="AY1152" s="19" t="s">
        <v>205</v>
      </c>
      <c r="BE1152" s="201">
        <f>IF(N1152="základná",J1152,0)</f>
        <v>0</v>
      </c>
      <c r="BF1152" s="201">
        <f>IF(N1152="znížená",J1152,0)</f>
        <v>0</v>
      </c>
      <c r="BG1152" s="201">
        <f>IF(N1152="zákl. prenesená",J1152,0)</f>
        <v>0</v>
      </c>
      <c r="BH1152" s="201">
        <f>IF(N1152="zníž. prenesená",J1152,0)</f>
        <v>0</v>
      </c>
      <c r="BI1152" s="201">
        <f>IF(N1152="nulová",J1152,0)</f>
        <v>0</v>
      </c>
      <c r="BJ1152" s="19" t="s">
        <v>91</v>
      </c>
      <c r="BK1152" s="202">
        <f>ROUND(I1152*H1152,3)</f>
        <v>0</v>
      </c>
      <c r="BL1152" s="19" t="s">
        <v>299</v>
      </c>
      <c r="BM1152" s="200" t="s">
        <v>1470</v>
      </c>
    </row>
    <row r="1153" s="2" customFormat="1" ht="24.15" customHeight="1">
      <c r="A1153" s="38"/>
      <c r="B1153" s="188"/>
      <c r="C1153" s="189" t="s">
        <v>1471</v>
      </c>
      <c r="D1153" s="189" t="s">
        <v>207</v>
      </c>
      <c r="E1153" s="190" t="s">
        <v>1472</v>
      </c>
      <c r="F1153" s="191" t="s">
        <v>1473</v>
      </c>
      <c r="G1153" s="192" t="s">
        <v>941</v>
      </c>
      <c r="H1153" s="193">
        <v>1</v>
      </c>
      <c r="I1153" s="194"/>
      <c r="J1153" s="193">
        <f>ROUND(I1153*H1153,3)</f>
        <v>0</v>
      </c>
      <c r="K1153" s="195"/>
      <c r="L1153" s="39"/>
      <c r="M1153" s="196" t="s">
        <v>1</v>
      </c>
      <c r="N1153" s="197" t="s">
        <v>46</v>
      </c>
      <c r="O1153" s="82"/>
      <c r="P1153" s="198">
        <f>O1153*H1153</f>
        <v>0</v>
      </c>
      <c r="Q1153" s="198">
        <v>5.0000000000000002E-05</v>
      </c>
      <c r="R1153" s="198">
        <f>Q1153*H1153</f>
        <v>5.0000000000000002E-05</v>
      </c>
      <c r="S1153" s="198">
        <v>0</v>
      </c>
      <c r="T1153" s="199">
        <f>S1153*H1153</f>
        <v>0</v>
      </c>
      <c r="U1153" s="38"/>
      <c r="V1153" s="38"/>
      <c r="W1153" s="38"/>
      <c r="X1153" s="38"/>
      <c r="Y1153" s="38"/>
      <c r="Z1153" s="38"/>
      <c r="AA1153" s="38"/>
      <c r="AB1153" s="38"/>
      <c r="AC1153" s="38"/>
      <c r="AD1153" s="38"/>
      <c r="AE1153" s="38"/>
      <c r="AR1153" s="200" t="s">
        <v>299</v>
      </c>
      <c r="AT1153" s="200" t="s">
        <v>207</v>
      </c>
      <c r="AU1153" s="200" t="s">
        <v>91</v>
      </c>
      <c r="AY1153" s="19" t="s">
        <v>205</v>
      </c>
      <c r="BE1153" s="201">
        <f>IF(N1153="základná",J1153,0)</f>
        <v>0</v>
      </c>
      <c r="BF1153" s="201">
        <f>IF(N1153="znížená",J1153,0)</f>
        <v>0</v>
      </c>
      <c r="BG1153" s="201">
        <f>IF(N1153="zákl. prenesená",J1153,0)</f>
        <v>0</v>
      </c>
      <c r="BH1153" s="201">
        <f>IF(N1153="zníž. prenesená",J1153,0)</f>
        <v>0</v>
      </c>
      <c r="BI1153" s="201">
        <f>IF(N1153="nulová",J1153,0)</f>
        <v>0</v>
      </c>
      <c r="BJ1153" s="19" t="s">
        <v>91</v>
      </c>
      <c r="BK1153" s="202">
        <f>ROUND(I1153*H1153,3)</f>
        <v>0</v>
      </c>
      <c r="BL1153" s="19" t="s">
        <v>299</v>
      </c>
      <c r="BM1153" s="200" t="s">
        <v>1474</v>
      </c>
    </row>
    <row r="1154" s="2" customFormat="1" ht="24.15" customHeight="1">
      <c r="A1154" s="38"/>
      <c r="B1154" s="188"/>
      <c r="C1154" s="189" t="s">
        <v>1475</v>
      </c>
      <c r="D1154" s="189" t="s">
        <v>207</v>
      </c>
      <c r="E1154" s="190" t="s">
        <v>1476</v>
      </c>
      <c r="F1154" s="191" t="s">
        <v>1477</v>
      </c>
      <c r="G1154" s="192" t="s">
        <v>941</v>
      </c>
      <c r="H1154" s="193">
        <v>1</v>
      </c>
      <c r="I1154" s="194"/>
      <c r="J1154" s="193">
        <f>ROUND(I1154*H1154,3)</f>
        <v>0</v>
      </c>
      <c r="K1154" s="195"/>
      <c r="L1154" s="39"/>
      <c r="M1154" s="196" t="s">
        <v>1</v>
      </c>
      <c r="N1154" s="197" t="s">
        <v>46</v>
      </c>
      <c r="O1154" s="82"/>
      <c r="P1154" s="198">
        <f>O1154*H1154</f>
        <v>0</v>
      </c>
      <c r="Q1154" s="198">
        <v>5.0000000000000002E-05</v>
      </c>
      <c r="R1154" s="198">
        <f>Q1154*H1154</f>
        <v>5.0000000000000002E-05</v>
      </c>
      <c r="S1154" s="198">
        <v>0</v>
      </c>
      <c r="T1154" s="199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200" t="s">
        <v>299</v>
      </c>
      <c r="AT1154" s="200" t="s">
        <v>207</v>
      </c>
      <c r="AU1154" s="200" t="s">
        <v>91</v>
      </c>
      <c r="AY1154" s="19" t="s">
        <v>205</v>
      </c>
      <c r="BE1154" s="201">
        <f>IF(N1154="základná",J1154,0)</f>
        <v>0</v>
      </c>
      <c r="BF1154" s="201">
        <f>IF(N1154="znížená",J1154,0)</f>
        <v>0</v>
      </c>
      <c r="BG1154" s="201">
        <f>IF(N1154="zákl. prenesená",J1154,0)</f>
        <v>0</v>
      </c>
      <c r="BH1154" s="201">
        <f>IF(N1154="zníž. prenesená",J1154,0)</f>
        <v>0</v>
      </c>
      <c r="BI1154" s="201">
        <f>IF(N1154="nulová",J1154,0)</f>
        <v>0</v>
      </c>
      <c r="BJ1154" s="19" t="s">
        <v>91</v>
      </c>
      <c r="BK1154" s="202">
        <f>ROUND(I1154*H1154,3)</f>
        <v>0</v>
      </c>
      <c r="BL1154" s="19" t="s">
        <v>299</v>
      </c>
      <c r="BM1154" s="200" t="s">
        <v>1478</v>
      </c>
    </row>
    <row r="1155" s="2" customFormat="1" ht="16.5" customHeight="1">
      <c r="A1155" s="38"/>
      <c r="B1155" s="188"/>
      <c r="C1155" s="189" t="s">
        <v>1479</v>
      </c>
      <c r="D1155" s="189" t="s">
        <v>207</v>
      </c>
      <c r="E1155" s="190" t="s">
        <v>1480</v>
      </c>
      <c r="F1155" s="191" t="s">
        <v>1481</v>
      </c>
      <c r="G1155" s="192" t="s">
        <v>348</v>
      </c>
      <c r="H1155" s="193">
        <v>1</v>
      </c>
      <c r="I1155" s="194"/>
      <c r="J1155" s="193">
        <f>ROUND(I1155*H1155,3)</f>
        <v>0</v>
      </c>
      <c r="K1155" s="195"/>
      <c r="L1155" s="39"/>
      <c r="M1155" s="196" t="s">
        <v>1</v>
      </c>
      <c r="N1155" s="197" t="s">
        <v>46</v>
      </c>
      <c r="O1155" s="82"/>
      <c r="P1155" s="198">
        <f>O1155*H1155</f>
        <v>0</v>
      </c>
      <c r="Q1155" s="198">
        <v>5.0000000000000002E-05</v>
      </c>
      <c r="R1155" s="198">
        <f>Q1155*H1155</f>
        <v>5.0000000000000002E-05</v>
      </c>
      <c r="S1155" s="198">
        <v>0</v>
      </c>
      <c r="T1155" s="199">
        <f>S1155*H1155</f>
        <v>0</v>
      </c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R1155" s="200" t="s">
        <v>299</v>
      </c>
      <c r="AT1155" s="200" t="s">
        <v>207</v>
      </c>
      <c r="AU1155" s="200" t="s">
        <v>91</v>
      </c>
      <c r="AY1155" s="19" t="s">
        <v>205</v>
      </c>
      <c r="BE1155" s="201">
        <f>IF(N1155="základná",J1155,0)</f>
        <v>0</v>
      </c>
      <c r="BF1155" s="201">
        <f>IF(N1155="znížená",J1155,0)</f>
        <v>0</v>
      </c>
      <c r="BG1155" s="201">
        <f>IF(N1155="zákl. prenesená",J1155,0)</f>
        <v>0</v>
      </c>
      <c r="BH1155" s="201">
        <f>IF(N1155="zníž. prenesená",J1155,0)</f>
        <v>0</v>
      </c>
      <c r="BI1155" s="201">
        <f>IF(N1155="nulová",J1155,0)</f>
        <v>0</v>
      </c>
      <c r="BJ1155" s="19" t="s">
        <v>91</v>
      </c>
      <c r="BK1155" s="202">
        <f>ROUND(I1155*H1155,3)</f>
        <v>0</v>
      </c>
      <c r="BL1155" s="19" t="s">
        <v>299</v>
      </c>
      <c r="BM1155" s="200" t="s">
        <v>1482</v>
      </c>
    </row>
    <row r="1156" s="14" customFormat="1">
      <c r="A1156" s="14"/>
      <c r="B1156" s="211"/>
      <c r="C1156" s="14"/>
      <c r="D1156" s="204" t="s">
        <v>213</v>
      </c>
      <c r="E1156" s="212" t="s">
        <v>1</v>
      </c>
      <c r="F1156" s="213" t="s">
        <v>1483</v>
      </c>
      <c r="G1156" s="14"/>
      <c r="H1156" s="214">
        <v>1</v>
      </c>
      <c r="I1156" s="215"/>
      <c r="J1156" s="14"/>
      <c r="K1156" s="14"/>
      <c r="L1156" s="211"/>
      <c r="M1156" s="216"/>
      <c r="N1156" s="217"/>
      <c r="O1156" s="217"/>
      <c r="P1156" s="217"/>
      <c r="Q1156" s="217"/>
      <c r="R1156" s="217"/>
      <c r="S1156" s="217"/>
      <c r="T1156" s="218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12" t="s">
        <v>213</v>
      </c>
      <c r="AU1156" s="212" t="s">
        <v>91</v>
      </c>
      <c r="AV1156" s="14" t="s">
        <v>91</v>
      </c>
      <c r="AW1156" s="14" t="s">
        <v>33</v>
      </c>
      <c r="AX1156" s="14" t="s">
        <v>80</v>
      </c>
      <c r="AY1156" s="212" t="s">
        <v>205</v>
      </c>
    </row>
    <row r="1157" s="15" customFormat="1">
      <c r="A1157" s="15"/>
      <c r="B1157" s="219"/>
      <c r="C1157" s="15"/>
      <c r="D1157" s="204" t="s">
        <v>213</v>
      </c>
      <c r="E1157" s="220" t="s">
        <v>1</v>
      </c>
      <c r="F1157" s="221" t="s">
        <v>216</v>
      </c>
      <c r="G1157" s="15"/>
      <c r="H1157" s="222">
        <v>1</v>
      </c>
      <c r="I1157" s="223"/>
      <c r="J1157" s="15"/>
      <c r="K1157" s="15"/>
      <c r="L1157" s="219"/>
      <c r="M1157" s="224"/>
      <c r="N1157" s="225"/>
      <c r="O1157" s="225"/>
      <c r="P1157" s="225"/>
      <c r="Q1157" s="225"/>
      <c r="R1157" s="225"/>
      <c r="S1157" s="225"/>
      <c r="T1157" s="226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T1157" s="220" t="s">
        <v>213</v>
      </c>
      <c r="AU1157" s="220" t="s">
        <v>91</v>
      </c>
      <c r="AV1157" s="15" t="s">
        <v>211</v>
      </c>
      <c r="AW1157" s="15" t="s">
        <v>33</v>
      </c>
      <c r="AX1157" s="15" t="s">
        <v>87</v>
      </c>
      <c r="AY1157" s="220" t="s">
        <v>205</v>
      </c>
    </row>
    <row r="1158" s="2" customFormat="1" ht="24.15" customHeight="1">
      <c r="A1158" s="38"/>
      <c r="B1158" s="188"/>
      <c r="C1158" s="227" t="s">
        <v>1484</v>
      </c>
      <c r="D1158" s="227" t="s">
        <v>276</v>
      </c>
      <c r="E1158" s="228" t="s">
        <v>1485</v>
      </c>
      <c r="F1158" s="229" t="s">
        <v>1486</v>
      </c>
      <c r="G1158" s="230" t="s">
        <v>348</v>
      </c>
      <c r="H1158" s="231">
        <v>1</v>
      </c>
      <c r="I1158" s="232"/>
      <c r="J1158" s="231">
        <f>ROUND(I1158*H1158,3)</f>
        <v>0</v>
      </c>
      <c r="K1158" s="233"/>
      <c r="L1158" s="234"/>
      <c r="M1158" s="235" t="s">
        <v>1</v>
      </c>
      <c r="N1158" s="236" t="s">
        <v>46</v>
      </c>
      <c r="O1158" s="82"/>
      <c r="P1158" s="198">
        <f>O1158*H1158</f>
        <v>0</v>
      </c>
      <c r="Q1158" s="198">
        <v>0.080420000000000005</v>
      </c>
      <c r="R1158" s="198">
        <f>Q1158*H1158</f>
        <v>0.080420000000000005</v>
      </c>
      <c r="S1158" s="198">
        <v>0</v>
      </c>
      <c r="T1158" s="199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200" t="s">
        <v>401</v>
      </c>
      <c r="AT1158" s="200" t="s">
        <v>276</v>
      </c>
      <c r="AU1158" s="200" t="s">
        <v>91</v>
      </c>
      <c r="AY1158" s="19" t="s">
        <v>205</v>
      </c>
      <c r="BE1158" s="201">
        <f>IF(N1158="základná",J1158,0)</f>
        <v>0</v>
      </c>
      <c r="BF1158" s="201">
        <f>IF(N1158="znížená",J1158,0)</f>
        <v>0</v>
      </c>
      <c r="BG1158" s="201">
        <f>IF(N1158="zákl. prenesená",J1158,0)</f>
        <v>0</v>
      </c>
      <c r="BH1158" s="201">
        <f>IF(N1158="zníž. prenesená",J1158,0)</f>
        <v>0</v>
      </c>
      <c r="BI1158" s="201">
        <f>IF(N1158="nulová",J1158,0)</f>
        <v>0</v>
      </c>
      <c r="BJ1158" s="19" t="s">
        <v>91</v>
      </c>
      <c r="BK1158" s="202">
        <f>ROUND(I1158*H1158,3)</f>
        <v>0</v>
      </c>
      <c r="BL1158" s="19" t="s">
        <v>299</v>
      </c>
      <c r="BM1158" s="200" t="s">
        <v>1487</v>
      </c>
    </row>
    <row r="1159" s="2" customFormat="1" ht="24.15" customHeight="1">
      <c r="A1159" s="38"/>
      <c r="B1159" s="188"/>
      <c r="C1159" s="189" t="s">
        <v>1488</v>
      </c>
      <c r="D1159" s="189" t="s">
        <v>207</v>
      </c>
      <c r="E1159" s="190" t="s">
        <v>1489</v>
      </c>
      <c r="F1159" s="191" t="s">
        <v>1490</v>
      </c>
      <c r="G1159" s="192" t="s">
        <v>284</v>
      </c>
      <c r="H1159" s="193">
        <v>197.5</v>
      </c>
      <c r="I1159" s="194"/>
      <c r="J1159" s="193">
        <f>ROUND(I1159*H1159,3)</f>
        <v>0</v>
      </c>
      <c r="K1159" s="195"/>
      <c r="L1159" s="39"/>
      <c r="M1159" s="196" t="s">
        <v>1</v>
      </c>
      <c r="N1159" s="197" t="s">
        <v>46</v>
      </c>
      <c r="O1159" s="82"/>
      <c r="P1159" s="198">
        <f>O1159*H1159</f>
        <v>0</v>
      </c>
      <c r="Q1159" s="198">
        <v>0.00022000000000000001</v>
      </c>
      <c r="R1159" s="198">
        <f>Q1159*H1159</f>
        <v>0.043450000000000003</v>
      </c>
      <c r="S1159" s="198">
        <v>0</v>
      </c>
      <c r="T1159" s="199">
        <f>S1159*H1159</f>
        <v>0</v>
      </c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R1159" s="200" t="s">
        <v>299</v>
      </c>
      <c r="AT1159" s="200" t="s">
        <v>207</v>
      </c>
      <c r="AU1159" s="200" t="s">
        <v>91</v>
      </c>
      <c r="AY1159" s="19" t="s">
        <v>205</v>
      </c>
      <c r="BE1159" s="201">
        <f>IF(N1159="základná",J1159,0)</f>
        <v>0</v>
      </c>
      <c r="BF1159" s="201">
        <f>IF(N1159="znížená",J1159,0)</f>
        <v>0</v>
      </c>
      <c r="BG1159" s="201">
        <f>IF(N1159="zákl. prenesená",J1159,0)</f>
        <v>0</v>
      </c>
      <c r="BH1159" s="201">
        <f>IF(N1159="zníž. prenesená",J1159,0)</f>
        <v>0</v>
      </c>
      <c r="BI1159" s="201">
        <f>IF(N1159="nulová",J1159,0)</f>
        <v>0</v>
      </c>
      <c r="BJ1159" s="19" t="s">
        <v>91</v>
      </c>
      <c r="BK1159" s="202">
        <f>ROUND(I1159*H1159,3)</f>
        <v>0</v>
      </c>
      <c r="BL1159" s="19" t="s">
        <v>299</v>
      </c>
      <c r="BM1159" s="200" t="s">
        <v>1491</v>
      </c>
    </row>
    <row r="1160" s="14" customFormat="1">
      <c r="A1160" s="14"/>
      <c r="B1160" s="211"/>
      <c r="C1160" s="14"/>
      <c r="D1160" s="204" t="s">
        <v>213</v>
      </c>
      <c r="E1160" s="212" t="s">
        <v>1</v>
      </c>
      <c r="F1160" s="213" t="s">
        <v>1492</v>
      </c>
      <c r="G1160" s="14"/>
      <c r="H1160" s="214">
        <v>7.4000000000000004</v>
      </c>
      <c r="I1160" s="215"/>
      <c r="J1160" s="14"/>
      <c r="K1160" s="14"/>
      <c r="L1160" s="211"/>
      <c r="M1160" s="216"/>
      <c r="N1160" s="217"/>
      <c r="O1160" s="217"/>
      <c r="P1160" s="217"/>
      <c r="Q1160" s="217"/>
      <c r="R1160" s="217"/>
      <c r="S1160" s="217"/>
      <c r="T1160" s="218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12" t="s">
        <v>213</v>
      </c>
      <c r="AU1160" s="212" t="s">
        <v>91</v>
      </c>
      <c r="AV1160" s="14" t="s">
        <v>91</v>
      </c>
      <c r="AW1160" s="14" t="s">
        <v>33</v>
      </c>
      <c r="AX1160" s="14" t="s">
        <v>80</v>
      </c>
      <c r="AY1160" s="212" t="s">
        <v>205</v>
      </c>
    </row>
    <row r="1161" s="14" customFormat="1">
      <c r="A1161" s="14"/>
      <c r="B1161" s="211"/>
      <c r="C1161" s="14"/>
      <c r="D1161" s="204" t="s">
        <v>213</v>
      </c>
      <c r="E1161" s="212" t="s">
        <v>1</v>
      </c>
      <c r="F1161" s="213" t="s">
        <v>1493</v>
      </c>
      <c r="G1161" s="14"/>
      <c r="H1161" s="214">
        <v>8</v>
      </c>
      <c r="I1161" s="215"/>
      <c r="J1161" s="14"/>
      <c r="K1161" s="14"/>
      <c r="L1161" s="211"/>
      <c r="M1161" s="216"/>
      <c r="N1161" s="217"/>
      <c r="O1161" s="217"/>
      <c r="P1161" s="217"/>
      <c r="Q1161" s="217"/>
      <c r="R1161" s="217"/>
      <c r="S1161" s="217"/>
      <c r="T1161" s="218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12" t="s">
        <v>213</v>
      </c>
      <c r="AU1161" s="212" t="s">
        <v>91</v>
      </c>
      <c r="AV1161" s="14" t="s">
        <v>91</v>
      </c>
      <c r="AW1161" s="14" t="s">
        <v>33</v>
      </c>
      <c r="AX1161" s="14" t="s">
        <v>80</v>
      </c>
      <c r="AY1161" s="212" t="s">
        <v>205</v>
      </c>
    </row>
    <row r="1162" s="14" customFormat="1">
      <c r="A1162" s="14"/>
      <c r="B1162" s="211"/>
      <c r="C1162" s="14"/>
      <c r="D1162" s="204" t="s">
        <v>213</v>
      </c>
      <c r="E1162" s="212" t="s">
        <v>1</v>
      </c>
      <c r="F1162" s="213" t="s">
        <v>1494</v>
      </c>
      <c r="G1162" s="14"/>
      <c r="H1162" s="214">
        <v>24</v>
      </c>
      <c r="I1162" s="215"/>
      <c r="J1162" s="14"/>
      <c r="K1162" s="14"/>
      <c r="L1162" s="211"/>
      <c r="M1162" s="216"/>
      <c r="N1162" s="217"/>
      <c r="O1162" s="217"/>
      <c r="P1162" s="217"/>
      <c r="Q1162" s="217"/>
      <c r="R1162" s="217"/>
      <c r="S1162" s="217"/>
      <c r="T1162" s="218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12" t="s">
        <v>213</v>
      </c>
      <c r="AU1162" s="212" t="s">
        <v>91</v>
      </c>
      <c r="AV1162" s="14" t="s">
        <v>91</v>
      </c>
      <c r="AW1162" s="14" t="s">
        <v>33</v>
      </c>
      <c r="AX1162" s="14" t="s">
        <v>80</v>
      </c>
      <c r="AY1162" s="212" t="s">
        <v>205</v>
      </c>
    </row>
    <row r="1163" s="14" customFormat="1">
      <c r="A1163" s="14"/>
      <c r="B1163" s="211"/>
      <c r="C1163" s="14"/>
      <c r="D1163" s="204" t="s">
        <v>213</v>
      </c>
      <c r="E1163" s="212" t="s">
        <v>1</v>
      </c>
      <c r="F1163" s="213" t="s">
        <v>1495</v>
      </c>
      <c r="G1163" s="14"/>
      <c r="H1163" s="214">
        <v>12</v>
      </c>
      <c r="I1163" s="215"/>
      <c r="J1163" s="14"/>
      <c r="K1163" s="14"/>
      <c r="L1163" s="211"/>
      <c r="M1163" s="216"/>
      <c r="N1163" s="217"/>
      <c r="O1163" s="217"/>
      <c r="P1163" s="217"/>
      <c r="Q1163" s="217"/>
      <c r="R1163" s="217"/>
      <c r="S1163" s="217"/>
      <c r="T1163" s="218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12" t="s">
        <v>213</v>
      </c>
      <c r="AU1163" s="212" t="s">
        <v>91</v>
      </c>
      <c r="AV1163" s="14" t="s">
        <v>91</v>
      </c>
      <c r="AW1163" s="14" t="s">
        <v>33</v>
      </c>
      <c r="AX1163" s="14" t="s">
        <v>80</v>
      </c>
      <c r="AY1163" s="212" t="s">
        <v>205</v>
      </c>
    </row>
    <row r="1164" s="14" customFormat="1">
      <c r="A1164" s="14"/>
      <c r="B1164" s="211"/>
      <c r="C1164" s="14"/>
      <c r="D1164" s="204" t="s">
        <v>213</v>
      </c>
      <c r="E1164" s="212" t="s">
        <v>1</v>
      </c>
      <c r="F1164" s="213" t="s">
        <v>1496</v>
      </c>
      <c r="G1164" s="14"/>
      <c r="H1164" s="214">
        <v>80</v>
      </c>
      <c r="I1164" s="215"/>
      <c r="J1164" s="14"/>
      <c r="K1164" s="14"/>
      <c r="L1164" s="211"/>
      <c r="M1164" s="216"/>
      <c r="N1164" s="217"/>
      <c r="O1164" s="217"/>
      <c r="P1164" s="217"/>
      <c r="Q1164" s="217"/>
      <c r="R1164" s="217"/>
      <c r="S1164" s="217"/>
      <c r="T1164" s="218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12" t="s">
        <v>213</v>
      </c>
      <c r="AU1164" s="212" t="s">
        <v>91</v>
      </c>
      <c r="AV1164" s="14" t="s">
        <v>91</v>
      </c>
      <c r="AW1164" s="14" t="s">
        <v>33</v>
      </c>
      <c r="AX1164" s="14" t="s">
        <v>80</v>
      </c>
      <c r="AY1164" s="212" t="s">
        <v>205</v>
      </c>
    </row>
    <row r="1165" s="14" customFormat="1">
      <c r="A1165" s="14"/>
      <c r="B1165" s="211"/>
      <c r="C1165" s="14"/>
      <c r="D1165" s="204" t="s">
        <v>213</v>
      </c>
      <c r="E1165" s="212" t="s">
        <v>1</v>
      </c>
      <c r="F1165" s="213" t="s">
        <v>1497</v>
      </c>
      <c r="G1165" s="14"/>
      <c r="H1165" s="214">
        <v>8</v>
      </c>
      <c r="I1165" s="215"/>
      <c r="J1165" s="14"/>
      <c r="K1165" s="14"/>
      <c r="L1165" s="211"/>
      <c r="M1165" s="216"/>
      <c r="N1165" s="217"/>
      <c r="O1165" s="217"/>
      <c r="P1165" s="217"/>
      <c r="Q1165" s="217"/>
      <c r="R1165" s="217"/>
      <c r="S1165" s="217"/>
      <c r="T1165" s="218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12" t="s">
        <v>213</v>
      </c>
      <c r="AU1165" s="212" t="s">
        <v>91</v>
      </c>
      <c r="AV1165" s="14" t="s">
        <v>91</v>
      </c>
      <c r="AW1165" s="14" t="s">
        <v>33</v>
      </c>
      <c r="AX1165" s="14" t="s">
        <v>80</v>
      </c>
      <c r="AY1165" s="212" t="s">
        <v>205</v>
      </c>
    </row>
    <row r="1166" s="14" customFormat="1">
      <c r="A1166" s="14"/>
      <c r="B1166" s="211"/>
      <c r="C1166" s="14"/>
      <c r="D1166" s="204" t="s">
        <v>213</v>
      </c>
      <c r="E1166" s="212" t="s">
        <v>1</v>
      </c>
      <c r="F1166" s="213" t="s">
        <v>1498</v>
      </c>
      <c r="G1166" s="14"/>
      <c r="H1166" s="214">
        <v>32</v>
      </c>
      <c r="I1166" s="215"/>
      <c r="J1166" s="14"/>
      <c r="K1166" s="14"/>
      <c r="L1166" s="211"/>
      <c r="M1166" s="216"/>
      <c r="N1166" s="217"/>
      <c r="O1166" s="217"/>
      <c r="P1166" s="217"/>
      <c r="Q1166" s="217"/>
      <c r="R1166" s="217"/>
      <c r="S1166" s="217"/>
      <c r="T1166" s="218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12" t="s">
        <v>213</v>
      </c>
      <c r="AU1166" s="212" t="s">
        <v>91</v>
      </c>
      <c r="AV1166" s="14" t="s">
        <v>91</v>
      </c>
      <c r="AW1166" s="14" t="s">
        <v>33</v>
      </c>
      <c r="AX1166" s="14" t="s">
        <v>80</v>
      </c>
      <c r="AY1166" s="212" t="s">
        <v>205</v>
      </c>
    </row>
    <row r="1167" s="14" customFormat="1">
      <c r="A1167" s="14"/>
      <c r="B1167" s="211"/>
      <c r="C1167" s="14"/>
      <c r="D1167" s="204" t="s">
        <v>213</v>
      </c>
      <c r="E1167" s="212" t="s">
        <v>1</v>
      </c>
      <c r="F1167" s="213" t="s">
        <v>1499</v>
      </c>
      <c r="G1167" s="14"/>
      <c r="H1167" s="214">
        <v>26.100000000000001</v>
      </c>
      <c r="I1167" s="215"/>
      <c r="J1167" s="14"/>
      <c r="K1167" s="14"/>
      <c r="L1167" s="211"/>
      <c r="M1167" s="216"/>
      <c r="N1167" s="217"/>
      <c r="O1167" s="217"/>
      <c r="P1167" s="217"/>
      <c r="Q1167" s="217"/>
      <c r="R1167" s="217"/>
      <c r="S1167" s="217"/>
      <c r="T1167" s="218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12" t="s">
        <v>213</v>
      </c>
      <c r="AU1167" s="212" t="s">
        <v>91</v>
      </c>
      <c r="AV1167" s="14" t="s">
        <v>91</v>
      </c>
      <c r="AW1167" s="14" t="s">
        <v>33</v>
      </c>
      <c r="AX1167" s="14" t="s">
        <v>80</v>
      </c>
      <c r="AY1167" s="212" t="s">
        <v>205</v>
      </c>
    </row>
    <row r="1168" s="15" customFormat="1">
      <c r="A1168" s="15"/>
      <c r="B1168" s="219"/>
      <c r="C1168" s="15"/>
      <c r="D1168" s="204" t="s">
        <v>213</v>
      </c>
      <c r="E1168" s="220" t="s">
        <v>1</v>
      </c>
      <c r="F1168" s="221" t="s">
        <v>216</v>
      </c>
      <c r="G1168" s="15"/>
      <c r="H1168" s="222">
        <v>197.5</v>
      </c>
      <c r="I1168" s="223"/>
      <c r="J1168" s="15"/>
      <c r="K1168" s="15"/>
      <c r="L1168" s="219"/>
      <c r="M1168" s="224"/>
      <c r="N1168" s="225"/>
      <c r="O1168" s="225"/>
      <c r="P1168" s="225"/>
      <c r="Q1168" s="225"/>
      <c r="R1168" s="225"/>
      <c r="S1168" s="225"/>
      <c r="T1168" s="226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T1168" s="220" t="s">
        <v>213</v>
      </c>
      <c r="AU1168" s="220" t="s">
        <v>91</v>
      </c>
      <c r="AV1168" s="15" t="s">
        <v>211</v>
      </c>
      <c r="AW1168" s="15" t="s">
        <v>33</v>
      </c>
      <c r="AX1168" s="15" t="s">
        <v>87</v>
      </c>
      <c r="AY1168" s="220" t="s">
        <v>205</v>
      </c>
    </row>
    <row r="1169" s="2" customFormat="1" ht="37.8" customHeight="1">
      <c r="A1169" s="38"/>
      <c r="B1169" s="188"/>
      <c r="C1169" s="227" t="s">
        <v>1500</v>
      </c>
      <c r="D1169" s="227" t="s">
        <v>276</v>
      </c>
      <c r="E1169" s="228" t="s">
        <v>1501</v>
      </c>
      <c r="F1169" s="229" t="s">
        <v>1502</v>
      </c>
      <c r="G1169" s="230" t="s">
        <v>284</v>
      </c>
      <c r="H1169" s="231">
        <v>207.375</v>
      </c>
      <c r="I1169" s="232"/>
      <c r="J1169" s="231">
        <f>ROUND(I1169*H1169,3)</f>
        <v>0</v>
      </c>
      <c r="K1169" s="233"/>
      <c r="L1169" s="234"/>
      <c r="M1169" s="235" t="s">
        <v>1</v>
      </c>
      <c r="N1169" s="236" t="s">
        <v>46</v>
      </c>
      <c r="O1169" s="82"/>
      <c r="P1169" s="198">
        <f>O1169*H1169</f>
        <v>0</v>
      </c>
      <c r="Q1169" s="198">
        <v>0.00010000000000000001</v>
      </c>
      <c r="R1169" s="198">
        <f>Q1169*H1169</f>
        <v>0.020737500000000002</v>
      </c>
      <c r="S1169" s="198">
        <v>0</v>
      </c>
      <c r="T1169" s="199">
        <f>S1169*H1169</f>
        <v>0</v>
      </c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R1169" s="200" t="s">
        <v>401</v>
      </c>
      <c r="AT1169" s="200" t="s">
        <v>276</v>
      </c>
      <c r="AU1169" s="200" t="s">
        <v>91</v>
      </c>
      <c r="AY1169" s="19" t="s">
        <v>205</v>
      </c>
      <c r="BE1169" s="201">
        <f>IF(N1169="základná",J1169,0)</f>
        <v>0</v>
      </c>
      <c r="BF1169" s="201">
        <f>IF(N1169="znížená",J1169,0)</f>
        <v>0</v>
      </c>
      <c r="BG1169" s="201">
        <f>IF(N1169="zákl. prenesená",J1169,0)</f>
        <v>0</v>
      </c>
      <c r="BH1169" s="201">
        <f>IF(N1169="zníž. prenesená",J1169,0)</f>
        <v>0</v>
      </c>
      <c r="BI1169" s="201">
        <f>IF(N1169="nulová",J1169,0)</f>
        <v>0</v>
      </c>
      <c r="BJ1169" s="19" t="s">
        <v>91</v>
      </c>
      <c r="BK1169" s="202">
        <f>ROUND(I1169*H1169,3)</f>
        <v>0</v>
      </c>
      <c r="BL1169" s="19" t="s">
        <v>299</v>
      </c>
      <c r="BM1169" s="200" t="s">
        <v>1503</v>
      </c>
    </row>
    <row r="1170" s="2" customFormat="1" ht="37.8" customHeight="1">
      <c r="A1170" s="38"/>
      <c r="B1170" s="188"/>
      <c r="C1170" s="227" t="s">
        <v>1504</v>
      </c>
      <c r="D1170" s="227" t="s">
        <v>276</v>
      </c>
      <c r="E1170" s="228" t="s">
        <v>1505</v>
      </c>
      <c r="F1170" s="229" t="s">
        <v>1506</v>
      </c>
      <c r="G1170" s="230" t="s">
        <v>284</v>
      </c>
      <c r="H1170" s="231">
        <v>207.375</v>
      </c>
      <c r="I1170" s="232"/>
      <c r="J1170" s="231">
        <f>ROUND(I1170*H1170,3)</f>
        <v>0</v>
      </c>
      <c r="K1170" s="233"/>
      <c r="L1170" s="234"/>
      <c r="M1170" s="235" t="s">
        <v>1</v>
      </c>
      <c r="N1170" s="236" t="s">
        <v>46</v>
      </c>
      <c r="O1170" s="82"/>
      <c r="P1170" s="198">
        <f>O1170*H1170</f>
        <v>0</v>
      </c>
      <c r="Q1170" s="198">
        <v>0.00010000000000000001</v>
      </c>
      <c r="R1170" s="198">
        <f>Q1170*H1170</f>
        <v>0.020737500000000002</v>
      </c>
      <c r="S1170" s="198">
        <v>0</v>
      </c>
      <c r="T1170" s="199">
        <f>S1170*H1170</f>
        <v>0</v>
      </c>
      <c r="U1170" s="38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R1170" s="200" t="s">
        <v>401</v>
      </c>
      <c r="AT1170" s="200" t="s">
        <v>276</v>
      </c>
      <c r="AU1170" s="200" t="s">
        <v>91</v>
      </c>
      <c r="AY1170" s="19" t="s">
        <v>205</v>
      </c>
      <c r="BE1170" s="201">
        <f>IF(N1170="základná",J1170,0)</f>
        <v>0</v>
      </c>
      <c r="BF1170" s="201">
        <f>IF(N1170="znížená",J1170,0)</f>
        <v>0</v>
      </c>
      <c r="BG1170" s="201">
        <f>IF(N1170="zákl. prenesená",J1170,0)</f>
        <v>0</v>
      </c>
      <c r="BH1170" s="201">
        <f>IF(N1170="zníž. prenesená",J1170,0)</f>
        <v>0</v>
      </c>
      <c r="BI1170" s="201">
        <f>IF(N1170="nulová",J1170,0)</f>
        <v>0</v>
      </c>
      <c r="BJ1170" s="19" t="s">
        <v>91</v>
      </c>
      <c r="BK1170" s="202">
        <f>ROUND(I1170*H1170,3)</f>
        <v>0</v>
      </c>
      <c r="BL1170" s="19" t="s">
        <v>299</v>
      </c>
      <c r="BM1170" s="200" t="s">
        <v>1507</v>
      </c>
    </row>
    <row r="1171" s="2" customFormat="1" ht="37.8" customHeight="1">
      <c r="A1171" s="38"/>
      <c r="B1171" s="188"/>
      <c r="C1171" s="227" t="s">
        <v>1508</v>
      </c>
      <c r="D1171" s="227" t="s">
        <v>276</v>
      </c>
      <c r="E1171" s="228" t="s">
        <v>1509</v>
      </c>
      <c r="F1171" s="229" t="s">
        <v>1510</v>
      </c>
      <c r="G1171" s="230" t="s">
        <v>348</v>
      </c>
      <c r="H1171" s="231">
        <v>1</v>
      </c>
      <c r="I1171" s="232"/>
      <c r="J1171" s="231">
        <f>ROUND(I1171*H1171,3)</f>
        <v>0</v>
      </c>
      <c r="K1171" s="233"/>
      <c r="L1171" s="234"/>
      <c r="M1171" s="235" t="s">
        <v>1</v>
      </c>
      <c r="N1171" s="236" t="s">
        <v>46</v>
      </c>
      <c r="O1171" s="82"/>
      <c r="P1171" s="198">
        <f>O1171*H1171</f>
        <v>0</v>
      </c>
      <c r="Q1171" s="198">
        <v>0.42999999999999999</v>
      </c>
      <c r="R1171" s="198">
        <f>Q1171*H1171</f>
        <v>0.42999999999999999</v>
      </c>
      <c r="S1171" s="198">
        <v>0</v>
      </c>
      <c r="T1171" s="199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200" t="s">
        <v>401</v>
      </c>
      <c r="AT1171" s="200" t="s">
        <v>276</v>
      </c>
      <c r="AU1171" s="200" t="s">
        <v>91</v>
      </c>
      <c r="AY1171" s="19" t="s">
        <v>205</v>
      </c>
      <c r="BE1171" s="201">
        <f>IF(N1171="základná",J1171,0)</f>
        <v>0</v>
      </c>
      <c r="BF1171" s="201">
        <f>IF(N1171="znížená",J1171,0)</f>
        <v>0</v>
      </c>
      <c r="BG1171" s="201">
        <f>IF(N1171="zákl. prenesená",J1171,0)</f>
        <v>0</v>
      </c>
      <c r="BH1171" s="201">
        <f>IF(N1171="zníž. prenesená",J1171,0)</f>
        <v>0</v>
      </c>
      <c r="BI1171" s="201">
        <f>IF(N1171="nulová",J1171,0)</f>
        <v>0</v>
      </c>
      <c r="BJ1171" s="19" t="s">
        <v>91</v>
      </c>
      <c r="BK1171" s="202">
        <f>ROUND(I1171*H1171,3)</f>
        <v>0</v>
      </c>
      <c r="BL1171" s="19" t="s">
        <v>299</v>
      </c>
      <c r="BM1171" s="200" t="s">
        <v>1511</v>
      </c>
    </row>
    <row r="1172" s="2" customFormat="1" ht="37.8" customHeight="1">
      <c r="A1172" s="38"/>
      <c r="B1172" s="188"/>
      <c r="C1172" s="227" t="s">
        <v>1512</v>
      </c>
      <c r="D1172" s="227" t="s">
        <v>276</v>
      </c>
      <c r="E1172" s="228" t="s">
        <v>1513</v>
      </c>
      <c r="F1172" s="229" t="s">
        <v>1514</v>
      </c>
      <c r="G1172" s="230" t="s">
        <v>348</v>
      </c>
      <c r="H1172" s="231">
        <v>1</v>
      </c>
      <c r="I1172" s="232"/>
      <c r="J1172" s="231">
        <f>ROUND(I1172*H1172,3)</f>
        <v>0</v>
      </c>
      <c r="K1172" s="233"/>
      <c r="L1172" s="234"/>
      <c r="M1172" s="235" t="s">
        <v>1</v>
      </c>
      <c r="N1172" s="236" t="s">
        <v>46</v>
      </c>
      <c r="O1172" s="82"/>
      <c r="P1172" s="198">
        <f>O1172*H1172</f>
        <v>0</v>
      </c>
      <c r="Q1172" s="198">
        <v>0.5</v>
      </c>
      <c r="R1172" s="198">
        <f>Q1172*H1172</f>
        <v>0.5</v>
      </c>
      <c r="S1172" s="198">
        <v>0</v>
      </c>
      <c r="T1172" s="199">
        <f>S1172*H1172</f>
        <v>0</v>
      </c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R1172" s="200" t="s">
        <v>401</v>
      </c>
      <c r="AT1172" s="200" t="s">
        <v>276</v>
      </c>
      <c r="AU1172" s="200" t="s">
        <v>91</v>
      </c>
      <c r="AY1172" s="19" t="s">
        <v>205</v>
      </c>
      <c r="BE1172" s="201">
        <f>IF(N1172="základná",J1172,0)</f>
        <v>0</v>
      </c>
      <c r="BF1172" s="201">
        <f>IF(N1172="znížená",J1172,0)</f>
        <v>0</v>
      </c>
      <c r="BG1172" s="201">
        <f>IF(N1172="zákl. prenesená",J1172,0)</f>
        <v>0</v>
      </c>
      <c r="BH1172" s="201">
        <f>IF(N1172="zníž. prenesená",J1172,0)</f>
        <v>0</v>
      </c>
      <c r="BI1172" s="201">
        <f>IF(N1172="nulová",J1172,0)</f>
        <v>0</v>
      </c>
      <c r="BJ1172" s="19" t="s">
        <v>91</v>
      </c>
      <c r="BK1172" s="202">
        <f>ROUND(I1172*H1172,3)</f>
        <v>0</v>
      </c>
      <c r="BL1172" s="19" t="s">
        <v>299</v>
      </c>
      <c r="BM1172" s="200" t="s">
        <v>1515</v>
      </c>
    </row>
    <row r="1173" s="2" customFormat="1" ht="37.8" customHeight="1">
      <c r="A1173" s="38"/>
      <c r="B1173" s="188"/>
      <c r="C1173" s="227" t="s">
        <v>1516</v>
      </c>
      <c r="D1173" s="227" t="s">
        <v>276</v>
      </c>
      <c r="E1173" s="228" t="s">
        <v>1517</v>
      </c>
      <c r="F1173" s="229" t="s">
        <v>1518</v>
      </c>
      <c r="G1173" s="230" t="s">
        <v>348</v>
      </c>
      <c r="H1173" s="231">
        <v>4</v>
      </c>
      <c r="I1173" s="232"/>
      <c r="J1173" s="231">
        <f>ROUND(I1173*H1173,3)</f>
        <v>0</v>
      </c>
      <c r="K1173" s="233"/>
      <c r="L1173" s="234"/>
      <c r="M1173" s="235" t="s">
        <v>1</v>
      </c>
      <c r="N1173" s="236" t="s">
        <v>46</v>
      </c>
      <c r="O1173" s="82"/>
      <c r="P1173" s="198">
        <f>O1173*H1173</f>
        <v>0</v>
      </c>
      <c r="Q1173" s="198">
        <v>0.5</v>
      </c>
      <c r="R1173" s="198">
        <f>Q1173*H1173</f>
        <v>2</v>
      </c>
      <c r="S1173" s="198">
        <v>0</v>
      </c>
      <c r="T1173" s="199">
        <f>S1173*H1173</f>
        <v>0</v>
      </c>
      <c r="U1173" s="38"/>
      <c r="V1173" s="38"/>
      <c r="W1173" s="38"/>
      <c r="X1173" s="38"/>
      <c r="Y1173" s="38"/>
      <c r="Z1173" s="38"/>
      <c r="AA1173" s="38"/>
      <c r="AB1173" s="38"/>
      <c r="AC1173" s="38"/>
      <c r="AD1173" s="38"/>
      <c r="AE1173" s="38"/>
      <c r="AR1173" s="200" t="s">
        <v>401</v>
      </c>
      <c r="AT1173" s="200" t="s">
        <v>276</v>
      </c>
      <c r="AU1173" s="200" t="s">
        <v>91</v>
      </c>
      <c r="AY1173" s="19" t="s">
        <v>205</v>
      </c>
      <c r="BE1173" s="201">
        <f>IF(N1173="základná",J1173,0)</f>
        <v>0</v>
      </c>
      <c r="BF1173" s="201">
        <f>IF(N1173="znížená",J1173,0)</f>
        <v>0</v>
      </c>
      <c r="BG1173" s="201">
        <f>IF(N1173="zákl. prenesená",J1173,0)</f>
        <v>0</v>
      </c>
      <c r="BH1173" s="201">
        <f>IF(N1173="zníž. prenesená",J1173,0)</f>
        <v>0</v>
      </c>
      <c r="BI1173" s="201">
        <f>IF(N1173="nulová",J1173,0)</f>
        <v>0</v>
      </c>
      <c r="BJ1173" s="19" t="s">
        <v>91</v>
      </c>
      <c r="BK1173" s="202">
        <f>ROUND(I1173*H1173,3)</f>
        <v>0</v>
      </c>
      <c r="BL1173" s="19" t="s">
        <v>299</v>
      </c>
      <c r="BM1173" s="200" t="s">
        <v>1519</v>
      </c>
    </row>
    <row r="1174" s="2" customFormat="1" ht="37.8" customHeight="1">
      <c r="A1174" s="38"/>
      <c r="B1174" s="188"/>
      <c r="C1174" s="227" t="s">
        <v>1520</v>
      </c>
      <c r="D1174" s="227" t="s">
        <v>276</v>
      </c>
      <c r="E1174" s="228" t="s">
        <v>1521</v>
      </c>
      <c r="F1174" s="229" t="s">
        <v>1518</v>
      </c>
      <c r="G1174" s="230" t="s">
        <v>348</v>
      </c>
      <c r="H1174" s="231">
        <v>2</v>
      </c>
      <c r="I1174" s="232"/>
      <c r="J1174" s="231">
        <f>ROUND(I1174*H1174,3)</f>
        <v>0</v>
      </c>
      <c r="K1174" s="233"/>
      <c r="L1174" s="234"/>
      <c r="M1174" s="235" t="s">
        <v>1</v>
      </c>
      <c r="N1174" s="236" t="s">
        <v>46</v>
      </c>
      <c r="O1174" s="82"/>
      <c r="P1174" s="198">
        <f>O1174*H1174</f>
        <v>0</v>
      </c>
      <c r="Q1174" s="198">
        <v>0.5</v>
      </c>
      <c r="R1174" s="198">
        <f>Q1174*H1174</f>
        <v>1</v>
      </c>
      <c r="S1174" s="198">
        <v>0</v>
      </c>
      <c r="T1174" s="199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200" t="s">
        <v>401</v>
      </c>
      <c r="AT1174" s="200" t="s">
        <v>276</v>
      </c>
      <c r="AU1174" s="200" t="s">
        <v>91</v>
      </c>
      <c r="AY1174" s="19" t="s">
        <v>205</v>
      </c>
      <c r="BE1174" s="201">
        <f>IF(N1174="základná",J1174,0)</f>
        <v>0</v>
      </c>
      <c r="BF1174" s="201">
        <f>IF(N1174="znížená",J1174,0)</f>
        <v>0</v>
      </c>
      <c r="BG1174" s="201">
        <f>IF(N1174="zákl. prenesená",J1174,0)</f>
        <v>0</v>
      </c>
      <c r="BH1174" s="201">
        <f>IF(N1174="zníž. prenesená",J1174,0)</f>
        <v>0</v>
      </c>
      <c r="BI1174" s="201">
        <f>IF(N1174="nulová",J1174,0)</f>
        <v>0</v>
      </c>
      <c r="BJ1174" s="19" t="s">
        <v>91</v>
      </c>
      <c r="BK1174" s="202">
        <f>ROUND(I1174*H1174,3)</f>
        <v>0</v>
      </c>
      <c r="BL1174" s="19" t="s">
        <v>299</v>
      </c>
      <c r="BM1174" s="200" t="s">
        <v>1522</v>
      </c>
    </row>
    <row r="1175" s="2" customFormat="1" ht="37.8" customHeight="1">
      <c r="A1175" s="38"/>
      <c r="B1175" s="188"/>
      <c r="C1175" s="227" t="s">
        <v>1523</v>
      </c>
      <c r="D1175" s="227" t="s">
        <v>276</v>
      </c>
      <c r="E1175" s="228" t="s">
        <v>1524</v>
      </c>
      <c r="F1175" s="229" t="s">
        <v>1525</v>
      </c>
      <c r="G1175" s="230" t="s">
        <v>348</v>
      </c>
      <c r="H1175" s="231">
        <v>10</v>
      </c>
      <c r="I1175" s="232"/>
      <c r="J1175" s="231">
        <f>ROUND(I1175*H1175,3)</f>
        <v>0</v>
      </c>
      <c r="K1175" s="233"/>
      <c r="L1175" s="234"/>
      <c r="M1175" s="235" t="s">
        <v>1</v>
      </c>
      <c r="N1175" s="236" t="s">
        <v>46</v>
      </c>
      <c r="O1175" s="82"/>
      <c r="P1175" s="198">
        <f>O1175*H1175</f>
        <v>0</v>
      </c>
      <c r="Q1175" s="198">
        <v>0.5</v>
      </c>
      <c r="R1175" s="198">
        <f>Q1175*H1175</f>
        <v>5</v>
      </c>
      <c r="S1175" s="198">
        <v>0</v>
      </c>
      <c r="T1175" s="199">
        <f>S1175*H1175</f>
        <v>0</v>
      </c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R1175" s="200" t="s">
        <v>401</v>
      </c>
      <c r="AT1175" s="200" t="s">
        <v>276</v>
      </c>
      <c r="AU1175" s="200" t="s">
        <v>91</v>
      </c>
      <c r="AY1175" s="19" t="s">
        <v>205</v>
      </c>
      <c r="BE1175" s="201">
        <f>IF(N1175="základná",J1175,0)</f>
        <v>0</v>
      </c>
      <c r="BF1175" s="201">
        <f>IF(N1175="znížená",J1175,0)</f>
        <v>0</v>
      </c>
      <c r="BG1175" s="201">
        <f>IF(N1175="zákl. prenesená",J1175,0)</f>
        <v>0</v>
      </c>
      <c r="BH1175" s="201">
        <f>IF(N1175="zníž. prenesená",J1175,0)</f>
        <v>0</v>
      </c>
      <c r="BI1175" s="201">
        <f>IF(N1175="nulová",J1175,0)</f>
        <v>0</v>
      </c>
      <c r="BJ1175" s="19" t="s">
        <v>91</v>
      </c>
      <c r="BK1175" s="202">
        <f>ROUND(I1175*H1175,3)</f>
        <v>0</v>
      </c>
      <c r="BL1175" s="19" t="s">
        <v>299</v>
      </c>
      <c r="BM1175" s="200" t="s">
        <v>1526</v>
      </c>
    </row>
    <row r="1176" s="2" customFormat="1" ht="37.8" customHeight="1">
      <c r="A1176" s="38"/>
      <c r="B1176" s="188"/>
      <c r="C1176" s="227" t="s">
        <v>1527</v>
      </c>
      <c r="D1176" s="227" t="s">
        <v>276</v>
      </c>
      <c r="E1176" s="228" t="s">
        <v>1528</v>
      </c>
      <c r="F1176" s="229" t="s">
        <v>1525</v>
      </c>
      <c r="G1176" s="230" t="s">
        <v>348</v>
      </c>
      <c r="H1176" s="231">
        <v>1</v>
      </c>
      <c r="I1176" s="232"/>
      <c r="J1176" s="231">
        <f>ROUND(I1176*H1176,3)</f>
        <v>0</v>
      </c>
      <c r="K1176" s="233"/>
      <c r="L1176" s="234"/>
      <c r="M1176" s="235" t="s">
        <v>1</v>
      </c>
      <c r="N1176" s="236" t="s">
        <v>46</v>
      </c>
      <c r="O1176" s="82"/>
      <c r="P1176" s="198">
        <f>O1176*H1176</f>
        <v>0</v>
      </c>
      <c r="Q1176" s="198">
        <v>0.5</v>
      </c>
      <c r="R1176" s="198">
        <f>Q1176*H1176</f>
        <v>0.5</v>
      </c>
      <c r="S1176" s="198">
        <v>0</v>
      </c>
      <c r="T1176" s="199">
        <f>S1176*H1176</f>
        <v>0</v>
      </c>
      <c r="U1176" s="38"/>
      <c r="V1176" s="38"/>
      <c r="W1176" s="38"/>
      <c r="X1176" s="38"/>
      <c r="Y1176" s="38"/>
      <c r="Z1176" s="38"/>
      <c r="AA1176" s="38"/>
      <c r="AB1176" s="38"/>
      <c r="AC1176" s="38"/>
      <c r="AD1176" s="38"/>
      <c r="AE1176" s="38"/>
      <c r="AR1176" s="200" t="s">
        <v>401</v>
      </c>
      <c r="AT1176" s="200" t="s">
        <v>276</v>
      </c>
      <c r="AU1176" s="200" t="s">
        <v>91</v>
      </c>
      <c r="AY1176" s="19" t="s">
        <v>205</v>
      </c>
      <c r="BE1176" s="201">
        <f>IF(N1176="základná",J1176,0)</f>
        <v>0</v>
      </c>
      <c r="BF1176" s="201">
        <f>IF(N1176="znížená",J1176,0)</f>
        <v>0</v>
      </c>
      <c r="BG1176" s="201">
        <f>IF(N1176="zákl. prenesená",J1176,0)</f>
        <v>0</v>
      </c>
      <c r="BH1176" s="201">
        <f>IF(N1176="zníž. prenesená",J1176,0)</f>
        <v>0</v>
      </c>
      <c r="BI1176" s="201">
        <f>IF(N1176="nulová",J1176,0)</f>
        <v>0</v>
      </c>
      <c r="BJ1176" s="19" t="s">
        <v>91</v>
      </c>
      <c r="BK1176" s="202">
        <f>ROUND(I1176*H1176,3)</f>
        <v>0</v>
      </c>
      <c r="BL1176" s="19" t="s">
        <v>299</v>
      </c>
      <c r="BM1176" s="200" t="s">
        <v>1529</v>
      </c>
    </row>
    <row r="1177" s="2" customFormat="1" ht="37.8" customHeight="1">
      <c r="A1177" s="38"/>
      <c r="B1177" s="188"/>
      <c r="C1177" s="227" t="s">
        <v>1530</v>
      </c>
      <c r="D1177" s="227" t="s">
        <v>276</v>
      </c>
      <c r="E1177" s="228" t="s">
        <v>1531</v>
      </c>
      <c r="F1177" s="229" t="s">
        <v>1532</v>
      </c>
      <c r="G1177" s="230" t="s">
        <v>348</v>
      </c>
      <c r="H1177" s="231">
        <v>4</v>
      </c>
      <c r="I1177" s="232"/>
      <c r="J1177" s="231">
        <f>ROUND(I1177*H1177,3)</f>
        <v>0</v>
      </c>
      <c r="K1177" s="233"/>
      <c r="L1177" s="234"/>
      <c r="M1177" s="235" t="s">
        <v>1</v>
      </c>
      <c r="N1177" s="236" t="s">
        <v>46</v>
      </c>
      <c r="O1177" s="82"/>
      <c r="P1177" s="198">
        <f>O1177*H1177</f>
        <v>0</v>
      </c>
      <c r="Q1177" s="198">
        <v>0.5</v>
      </c>
      <c r="R1177" s="198">
        <f>Q1177*H1177</f>
        <v>2</v>
      </c>
      <c r="S1177" s="198">
        <v>0</v>
      </c>
      <c r="T1177" s="199">
        <f>S1177*H1177</f>
        <v>0</v>
      </c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R1177" s="200" t="s">
        <v>401</v>
      </c>
      <c r="AT1177" s="200" t="s">
        <v>276</v>
      </c>
      <c r="AU1177" s="200" t="s">
        <v>91</v>
      </c>
      <c r="AY1177" s="19" t="s">
        <v>205</v>
      </c>
      <c r="BE1177" s="201">
        <f>IF(N1177="základná",J1177,0)</f>
        <v>0</v>
      </c>
      <c r="BF1177" s="201">
        <f>IF(N1177="znížená",J1177,0)</f>
        <v>0</v>
      </c>
      <c r="BG1177" s="201">
        <f>IF(N1177="zákl. prenesená",J1177,0)</f>
        <v>0</v>
      </c>
      <c r="BH1177" s="201">
        <f>IF(N1177="zníž. prenesená",J1177,0)</f>
        <v>0</v>
      </c>
      <c r="BI1177" s="201">
        <f>IF(N1177="nulová",J1177,0)</f>
        <v>0</v>
      </c>
      <c r="BJ1177" s="19" t="s">
        <v>91</v>
      </c>
      <c r="BK1177" s="202">
        <f>ROUND(I1177*H1177,3)</f>
        <v>0</v>
      </c>
      <c r="BL1177" s="19" t="s">
        <v>299</v>
      </c>
      <c r="BM1177" s="200" t="s">
        <v>1533</v>
      </c>
    </row>
    <row r="1178" s="2" customFormat="1" ht="37.8" customHeight="1">
      <c r="A1178" s="38"/>
      <c r="B1178" s="188"/>
      <c r="C1178" s="227" t="s">
        <v>1534</v>
      </c>
      <c r="D1178" s="227" t="s">
        <v>276</v>
      </c>
      <c r="E1178" s="228" t="s">
        <v>1535</v>
      </c>
      <c r="F1178" s="229" t="s">
        <v>1536</v>
      </c>
      <c r="G1178" s="230" t="s">
        <v>348</v>
      </c>
      <c r="H1178" s="231">
        <v>3</v>
      </c>
      <c r="I1178" s="232"/>
      <c r="J1178" s="231">
        <f>ROUND(I1178*H1178,3)</f>
        <v>0</v>
      </c>
      <c r="K1178" s="233"/>
      <c r="L1178" s="234"/>
      <c r="M1178" s="235" t="s">
        <v>1</v>
      </c>
      <c r="N1178" s="236" t="s">
        <v>46</v>
      </c>
      <c r="O1178" s="82"/>
      <c r="P1178" s="198">
        <f>O1178*H1178</f>
        <v>0</v>
      </c>
      <c r="Q1178" s="198">
        <v>0.5</v>
      </c>
      <c r="R1178" s="198">
        <f>Q1178*H1178</f>
        <v>1.5</v>
      </c>
      <c r="S1178" s="198">
        <v>0</v>
      </c>
      <c r="T1178" s="199">
        <f>S1178*H1178</f>
        <v>0</v>
      </c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R1178" s="200" t="s">
        <v>401</v>
      </c>
      <c r="AT1178" s="200" t="s">
        <v>276</v>
      </c>
      <c r="AU1178" s="200" t="s">
        <v>91</v>
      </c>
      <c r="AY1178" s="19" t="s">
        <v>205</v>
      </c>
      <c r="BE1178" s="201">
        <f>IF(N1178="základná",J1178,0)</f>
        <v>0</v>
      </c>
      <c r="BF1178" s="201">
        <f>IF(N1178="znížená",J1178,0)</f>
        <v>0</v>
      </c>
      <c r="BG1178" s="201">
        <f>IF(N1178="zákl. prenesená",J1178,0)</f>
        <v>0</v>
      </c>
      <c r="BH1178" s="201">
        <f>IF(N1178="zníž. prenesená",J1178,0)</f>
        <v>0</v>
      </c>
      <c r="BI1178" s="201">
        <f>IF(N1178="nulová",J1178,0)</f>
        <v>0</v>
      </c>
      <c r="BJ1178" s="19" t="s">
        <v>91</v>
      </c>
      <c r="BK1178" s="202">
        <f>ROUND(I1178*H1178,3)</f>
        <v>0</v>
      </c>
      <c r="BL1178" s="19" t="s">
        <v>299</v>
      </c>
      <c r="BM1178" s="200" t="s">
        <v>1537</v>
      </c>
    </row>
    <row r="1179" s="2" customFormat="1" ht="24.15" customHeight="1">
      <c r="A1179" s="38"/>
      <c r="B1179" s="188"/>
      <c r="C1179" s="189" t="s">
        <v>1538</v>
      </c>
      <c r="D1179" s="189" t="s">
        <v>207</v>
      </c>
      <c r="E1179" s="190" t="s">
        <v>1539</v>
      </c>
      <c r="F1179" s="191" t="s">
        <v>1540</v>
      </c>
      <c r="G1179" s="192" t="s">
        <v>284</v>
      </c>
      <c r="H1179" s="193">
        <v>31.920000000000002</v>
      </c>
      <c r="I1179" s="194"/>
      <c r="J1179" s="193">
        <f>ROUND(I1179*H1179,3)</f>
        <v>0</v>
      </c>
      <c r="K1179" s="195"/>
      <c r="L1179" s="39"/>
      <c r="M1179" s="196" t="s">
        <v>1</v>
      </c>
      <c r="N1179" s="197" t="s">
        <v>46</v>
      </c>
      <c r="O1179" s="82"/>
      <c r="P1179" s="198">
        <f>O1179*H1179</f>
        <v>0</v>
      </c>
      <c r="Q1179" s="198">
        <v>0.00042999999999999999</v>
      </c>
      <c r="R1179" s="198">
        <f>Q1179*H1179</f>
        <v>0.013725600000000001</v>
      </c>
      <c r="S1179" s="198">
        <v>0</v>
      </c>
      <c r="T1179" s="199">
        <f>S1179*H1179</f>
        <v>0</v>
      </c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R1179" s="200" t="s">
        <v>299</v>
      </c>
      <c r="AT1179" s="200" t="s">
        <v>207</v>
      </c>
      <c r="AU1179" s="200" t="s">
        <v>91</v>
      </c>
      <c r="AY1179" s="19" t="s">
        <v>205</v>
      </c>
      <c r="BE1179" s="201">
        <f>IF(N1179="základná",J1179,0)</f>
        <v>0</v>
      </c>
      <c r="BF1179" s="201">
        <f>IF(N1179="znížená",J1179,0)</f>
        <v>0</v>
      </c>
      <c r="BG1179" s="201">
        <f>IF(N1179="zákl. prenesená",J1179,0)</f>
        <v>0</v>
      </c>
      <c r="BH1179" s="201">
        <f>IF(N1179="zníž. prenesená",J1179,0)</f>
        <v>0</v>
      </c>
      <c r="BI1179" s="201">
        <f>IF(N1179="nulová",J1179,0)</f>
        <v>0</v>
      </c>
      <c r="BJ1179" s="19" t="s">
        <v>91</v>
      </c>
      <c r="BK1179" s="202">
        <f>ROUND(I1179*H1179,3)</f>
        <v>0</v>
      </c>
      <c r="BL1179" s="19" t="s">
        <v>299</v>
      </c>
      <c r="BM1179" s="200" t="s">
        <v>1541</v>
      </c>
    </row>
    <row r="1180" s="14" customFormat="1">
      <c r="A1180" s="14"/>
      <c r="B1180" s="211"/>
      <c r="C1180" s="14"/>
      <c r="D1180" s="204" t="s">
        <v>213</v>
      </c>
      <c r="E1180" s="212" t="s">
        <v>1</v>
      </c>
      <c r="F1180" s="213" t="s">
        <v>1542</v>
      </c>
      <c r="G1180" s="14"/>
      <c r="H1180" s="214">
        <v>9.2799999999999994</v>
      </c>
      <c r="I1180" s="215"/>
      <c r="J1180" s="14"/>
      <c r="K1180" s="14"/>
      <c r="L1180" s="211"/>
      <c r="M1180" s="216"/>
      <c r="N1180" s="217"/>
      <c r="O1180" s="217"/>
      <c r="P1180" s="217"/>
      <c r="Q1180" s="217"/>
      <c r="R1180" s="217"/>
      <c r="S1180" s="217"/>
      <c r="T1180" s="218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12" t="s">
        <v>213</v>
      </c>
      <c r="AU1180" s="212" t="s">
        <v>91</v>
      </c>
      <c r="AV1180" s="14" t="s">
        <v>91</v>
      </c>
      <c r="AW1180" s="14" t="s">
        <v>33</v>
      </c>
      <c r="AX1180" s="14" t="s">
        <v>80</v>
      </c>
      <c r="AY1180" s="212" t="s">
        <v>205</v>
      </c>
    </row>
    <row r="1181" s="14" customFormat="1">
      <c r="A1181" s="14"/>
      <c r="B1181" s="211"/>
      <c r="C1181" s="14"/>
      <c r="D1181" s="204" t="s">
        <v>213</v>
      </c>
      <c r="E1181" s="212" t="s">
        <v>1</v>
      </c>
      <c r="F1181" s="213" t="s">
        <v>1543</v>
      </c>
      <c r="G1181" s="14"/>
      <c r="H1181" s="214">
        <v>9.2799999999999994</v>
      </c>
      <c r="I1181" s="215"/>
      <c r="J1181" s="14"/>
      <c r="K1181" s="14"/>
      <c r="L1181" s="211"/>
      <c r="M1181" s="216"/>
      <c r="N1181" s="217"/>
      <c r="O1181" s="217"/>
      <c r="P1181" s="217"/>
      <c r="Q1181" s="217"/>
      <c r="R1181" s="217"/>
      <c r="S1181" s="217"/>
      <c r="T1181" s="218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12" t="s">
        <v>213</v>
      </c>
      <c r="AU1181" s="212" t="s">
        <v>91</v>
      </c>
      <c r="AV1181" s="14" t="s">
        <v>91</v>
      </c>
      <c r="AW1181" s="14" t="s">
        <v>33</v>
      </c>
      <c r="AX1181" s="14" t="s">
        <v>80</v>
      </c>
      <c r="AY1181" s="212" t="s">
        <v>205</v>
      </c>
    </row>
    <row r="1182" s="14" customFormat="1">
      <c r="A1182" s="14"/>
      <c r="B1182" s="211"/>
      <c r="C1182" s="14"/>
      <c r="D1182" s="204" t="s">
        <v>213</v>
      </c>
      <c r="E1182" s="212" t="s">
        <v>1</v>
      </c>
      <c r="F1182" s="213" t="s">
        <v>1544</v>
      </c>
      <c r="G1182" s="14"/>
      <c r="H1182" s="214">
        <v>13.359999999999999</v>
      </c>
      <c r="I1182" s="215"/>
      <c r="J1182" s="14"/>
      <c r="K1182" s="14"/>
      <c r="L1182" s="211"/>
      <c r="M1182" s="216"/>
      <c r="N1182" s="217"/>
      <c r="O1182" s="217"/>
      <c r="P1182" s="217"/>
      <c r="Q1182" s="217"/>
      <c r="R1182" s="217"/>
      <c r="S1182" s="217"/>
      <c r="T1182" s="218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12" t="s">
        <v>213</v>
      </c>
      <c r="AU1182" s="212" t="s">
        <v>91</v>
      </c>
      <c r="AV1182" s="14" t="s">
        <v>91</v>
      </c>
      <c r="AW1182" s="14" t="s">
        <v>33</v>
      </c>
      <c r="AX1182" s="14" t="s">
        <v>80</v>
      </c>
      <c r="AY1182" s="212" t="s">
        <v>205</v>
      </c>
    </row>
    <row r="1183" s="15" customFormat="1">
      <c r="A1183" s="15"/>
      <c r="B1183" s="219"/>
      <c r="C1183" s="15"/>
      <c r="D1183" s="204" t="s">
        <v>213</v>
      </c>
      <c r="E1183" s="220" t="s">
        <v>1</v>
      </c>
      <c r="F1183" s="221" t="s">
        <v>216</v>
      </c>
      <c r="G1183" s="15"/>
      <c r="H1183" s="222">
        <v>31.919999999999998</v>
      </c>
      <c r="I1183" s="223"/>
      <c r="J1183" s="15"/>
      <c r="K1183" s="15"/>
      <c r="L1183" s="219"/>
      <c r="M1183" s="224"/>
      <c r="N1183" s="225"/>
      <c r="O1183" s="225"/>
      <c r="P1183" s="225"/>
      <c r="Q1183" s="225"/>
      <c r="R1183" s="225"/>
      <c r="S1183" s="225"/>
      <c r="T1183" s="226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T1183" s="220" t="s">
        <v>213</v>
      </c>
      <c r="AU1183" s="220" t="s">
        <v>91</v>
      </c>
      <c r="AV1183" s="15" t="s">
        <v>211</v>
      </c>
      <c r="AW1183" s="15" t="s">
        <v>33</v>
      </c>
      <c r="AX1183" s="15" t="s">
        <v>87</v>
      </c>
      <c r="AY1183" s="220" t="s">
        <v>205</v>
      </c>
    </row>
    <row r="1184" s="2" customFormat="1" ht="49.05" customHeight="1">
      <c r="A1184" s="38"/>
      <c r="B1184" s="188"/>
      <c r="C1184" s="227" t="s">
        <v>1545</v>
      </c>
      <c r="D1184" s="227" t="s">
        <v>276</v>
      </c>
      <c r="E1184" s="228" t="s">
        <v>1546</v>
      </c>
      <c r="F1184" s="229" t="s">
        <v>1547</v>
      </c>
      <c r="G1184" s="230" t="s">
        <v>348</v>
      </c>
      <c r="H1184" s="231">
        <v>1</v>
      </c>
      <c r="I1184" s="232"/>
      <c r="J1184" s="231">
        <f>ROUND(I1184*H1184,3)</f>
        <v>0</v>
      </c>
      <c r="K1184" s="233"/>
      <c r="L1184" s="234"/>
      <c r="M1184" s="235" t="s">
        <v>1</v>
      </c>
      <c r="N1184" s="236" t="s">
        <v>46</v>
      </c>
      <c r="O1184" s="82"/>
      <c r="P1184" s="198">
        <f>O1184*H1184</f>
        <v>0</v>
      </c>
      <c r="Q1184" s="198">
        <v>0.5</v>
      </c>
      <c r="R1184" s="198">
        <f>Q1184*H1184</f>
        <v>0.5</v>
      </c>
      <c r="S1184" s="198">
        <v>0</v>
      </c>
      <c r="T1184" s="199">
        <f>S1184*H1184</f>
        <v>0</v>
      </c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R1184" s="200" t="s">
        <v>401</v>
      </c>
      <c r="AT1184" s="200" t="s">
        <v>276</v>
      </c>
      <c r="AU1184" s="200" t="s">
        <v>91</v>
      </c>
      <c r="AY1184" s="19" t="s">
        <v>205</v>
      </c>
      <c r="BE1184" s="201">
        <f>IF(N1184="základná",J1184,0)</f>
        <v>0</v>
      </c>
      <c r="BF1184" s="201">
        <f>IF(N1184="znížená",J1184,0)</f>
        <v>0</v>
      </c>
      <c r="BG1184" s="201">
        <f>IF(N1184="zákl. prenesená",J1184,0)</f>
        <v>0</v>
      </c>
      <c r="BH1184" s="201">
        <f>IF(N1184="zníž. prenesená",J1184,0)</f>
        <v>0</v>
      </c>
      <c r="BI1184" s="201">
        <f>IF(N1184="nulová",J1184,0)</f>
        <v>0</v>
      </c>
      <c r="BJ1184" s="19" t="s">
        <v>91</v>
      </c>
      <c r="BK1184" s="202">
        <f>ROUND(I1184*H1184,3)</f>
        <v>0</v>
      </c>
      <c r="BL1184" s="19" t="s">
        <v>299</v>
      </c>
      <c r="BM1184" s="200" t="s">
        <v>1548</v>
      </c>
    </row>
    <row r="1185" s="2" customFormat="1" ht="44.25" customHeight="1">
      <c r="A1185" s="38"/>
      <c r="B1185" s="188"/>
      <c r="C1185" s="227" t="s">
        <v>1549</v>
      </c>
      <c r="D1185" s="227" t="s">
        <v>276</v>
      </c>
      <c r="E1185" s="228" t="s">
        <v>1550</v>
      </c>
      <c r="F1185" s="229" t="s">
        <v>1551</v>
      </c>
      <c r="G1185" s="230" t="s">
        <v>348</v>
      </c>
      <c r="H1185" s="231">
        <v>1</v>
      </c>
      <c r="I1185" s="232"/>
      <c r="J1185" s="231">
        <f>ROUND(I1185*H1185,3)</f>
        <v>0</v>
      </c>
      <c r="K1185" s="233"/>
      <c r="L1185" s="234"/>
      <c r="M1185" s="235" t="s">
        <v>1</v>
      </c>
      <c r="N1185" s="236" t="s">
        <v>46</v>
      </c>
      <c r="O1185" s="82"/>
      <c r="P1185" s="198">
        <f>O1185*H1185</f>
        <v>0</v>
      </c>
      <c r="Q1185" s="198">
        <v>0.45000000000000001</v>
      </c>
      <c r="R1185" s="198">
        <f>Q1185*H1185</f>
        <v>0.45000000000000001</v>
      </c>
      <c r="S1185" s="198">
        <v>0</v>
      </c>
      <c r="T1185" s="199">
        <f>S1185*H1185</f>
        <v>0</v>
      </c>
      <c r="U1185" s="38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R1185" s="200" t="s">
        <v>401</v>
      </c>
      <c r="AT1185" s="200" t="s">
        <v>276</v>
      </c>
      <c r="AU1185" s="200" t="s">
        <v>91</v>
      </c>
      <c r="AY1185" s="19" t="s">
        <v>205</v>
      </c>
      <c r="BE1185" s="201">
        <f>IF(N1185="základná",J1185,0)</f>
        <v>0</v>
      </c>
      <c r="BF1185" s="201">
        <f>IF(N1185="znížená",J1185,0)</f>
        <v>0</v>
      </c>
      <c r="BG1185" s="201">
        <f>IF(N1185="zákl. prenesená",J1185,0)</f>
        <v>0</v>
      </c>
      <c r="BH1185" s="201">
        <f>IF(N1185="zníž. prenesená",J1185,0)</f>
        <v>0</v>
      </c>
      <c r="BI1185" s="201">
        <f>IF(N1185="nulová",J1185,0)</f>
        <v>0</v>
      </c>
      <c r="BJ1185" s="19" t="s">
        <v>91</v>
      </c>
      <c r="BK1185" s="202">
        <f>ROUND(I1185*H1185,3)</f>
        <v>0</v>
      </c>
      <c r="BL1185" s="19" t="s">
        <v>299</v>
      </c>
      <c r="BM1185" s="200" t="s">
        <v>1552</v>
      </c>
    </row>
    <row r="1186" s="2" customFormat="1" ht="37.8" customHeight="1">
      <c r="A1186" s="38"/>
      <c r="B1186" s="188"/>
      <c r="C1186" s="227" t="s">
        <v>1553</v>
      </c>
      <c r="D1186" s="227" t="s">
        <v>276</v>
      </c>
      <c r="E1186" s="228" t="s">
        <v>1554</v>
      </c>
      <c r="F1186" s="229" t="s">
        <v>1555</v>
      </c>
      <c r="G1186" s="230" t="s">
        <v>348</v>
      </c>
      <c r="H1186" s="231">
        <v>1</v>
      </c>
      <c r="I1186" s="232"/>
      <c r="J1186" s="231">
        <f>ROUND(I1186*H1186,3)</f>
        <v>0</v>
      </c>
      <c r="K1186" s="233"/>
      <c r="L1186" s="234"/>
      <c r="M1186" s="235" t="s">
        <v>1</v>
      </c>
      <c r="N1186" s="236" t="s">
        <v>46</v>
      </c>
      <c r="O1186" s="82"/>
      <c r="P1186" s="198">
        <f>O1186*H1186</f>
        <v>0</v>
      </c>
      <c r="Q1186" s="198">
        <v>0.22500000000000001</v>
      </c>
      <c r="R1186" s="198">
        <f>Q1186*H1186</f>
        <v>0.22500000000000001</v>
      </c>
      <c r="S1186" s="198">
        <v>0</v>
      </c>
      <c r="T1186" s="199">
        <f>S1186*H1186</f>
        <v>0</v>
      </c>
      <c r="U1186" s="38"/>
      <c r="V1186" s="38"/>
      <c r="W1186" s="38"/>
      <c r="X1186" s="38"/>
      <c r="Y1186" s="38"/>
      <c r="Z1186" s="38"/>
      <c r="AA1186" s="38"/>
      <c r="AB1186" s="38"/>
      <c r="AC1186" s="38"/>
      <c r="AD1186" s="38"/>
      <c r="AE1186" s="38"/>
      <c r="AR1186" s="200" t="s">
        <v>401</v>
      </c>
      <c r="AT1186" s="200" t="s">
        <v>276</v>
      </c>
      <c r="AU1186" s="200" t="s">
        <v>91</v>
      </c>
      <c r="AY1186" s="19" t="s">
        <v>205</v>
      </c>
      <c r="BE1186" s="201">
        <f>IF(N1186="základná",J1186,0)</f>
        <v>0</v>
      </c>
      <c r="BF1186" s="201">
        <f>IF(N1186="znížená",J1186,0)</f>
        <v>0</v>
      </c>
      <c r="BG1186" s="201">
        <f>IF(N1186="zákl. prenesená",J1186,0)</f>
        <v>0</v>
      </c>
      <c r="BH1186" s="201">
        <f>IF(N1186="zníž. prenesená",J1186,0)</f>
        <v>0</v>
      </c>
      <c r="BI1186" s="201">
        <f>IF(N1186="nulová",J1186,0)</f>
        <v>0</v>
      </c>
      <c r="BJ1186" s="19" t="s">
        <v>91</v>
      </c>
      <c r="BK1186" s="202">
        <f>ROUND(I1186*H1186,3)</f>
        <v>0</v>
      </c>
      <c r="BL1186" s="19" t="s">
        <v>299</v>
      </c>
      <c r="BM1186" s="200" t="s">
        <v>1556</v>
      </c>
    </row>
    <row r="1187" s="2" customFormat="1" ht="33" customHeight="1">
      <c r="A1187" s="38"/>
      <c r="B1187" s="188"/>
      <c r="C1187" s="189" t="s">
        <v>1557</v>
      </c>
      <c r="D1187" s="189" t="s">
        <v>207</v>
      </c>
      <c r="E1187" s="190" t="s">
        <v>1558</v>
      </c>
      <c r="F1187" s="191" t="s">
        <v>1559</v>
      </c>
      <c r="G1187" s="192" t="s">
        <v>348</v>
      </c>
      <c r="H1187" s="193">
        <v>6</v>
      </c>
      <c r="I1187" s="194"/>
      <c r="J1187" s="193">
        <f>ROUND(I1187*H1187,3)</f>
        <v>0</v>
      </c>
      <c r="K1187" s="195"/>
      <c r="L1187" s="39"/>
      <c r="M1187" s="196" t="s">
        <v>1</v>
      </c>
      <c r="N1187" s="197" t="s">
        <v>46</v>
      </c>
      <c r="O1187" s="82"/>
      <c r="P1187" s="198">
        <f>O1187*H1187</f>
        <v>0</v>
      </c>
      <c r="Q1187" s="198">
        <v>0</v>
      </c>
      <c r="R1187" s="198">
        <f>Q1187*H1187</f>
        <v>0</v>
      </c>
      <c r="S1187" s="198">
        <v>0</v>
      </c>
      <c r="T1187" s="199">
        <f>S1187*H1187</f>
        <v>0</v>
      </c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R1187" s="200" t="s">
        <v>299</v>
      </c>
      <c r="AT1187" s="200" t="s">
        <v>207</v>
      </c>
      <c r="AU1187" s="200" t="s">
        <v>91</v>
      </c>
      <c r="AY1187" s="19" t="s">
        <v>205</v>
      </c>
      <c r="BE1187" s="201">
        <f>IF(N1187="základná",J1187,0)</f>
        <v>0</v>
      </c>
      <c r="BF1187" s="201">
        <f>IF(N1187="znížená",J1187,0)</f>
        <v>0</v>
      </c>
      <c r="BG1187" s="201">
        <f>IF(N1187="zákl. prenesená",J1187,0)</f>
        <v>0</v>
      </c>
      <c r="BH1187" s="201">
        <f>IF(N1187="zníž. prenesená",J1187,0)</f>
        <v>0</v>
      </c>
      <c r="BI1187" s="201">
        <f>IF(N1187="nulová",J1187,0)</f>
        <v>0</v>
      </c>
      <c r="BJ1187" s="19" t="s">
        <v>91</v>
      </c>
      <c r="BK1187" s="202">
        <f>ROUND(I1187*H1187,3)</f>
        <v>0</v>
      </c>
      <c r="BL1187" s="19" t="s">
        <v>299</v>
      </c>
      <c r="BM1187" s="200" t="s">
        <v>1560</v>
      </c>
    </row>
    <row r="1188" s="14" customFormat="1">
      <c r="A1188" s="14"/>
      <c r="B1188" s="211"/>
      <c r="C1188" s="14"/>
      <c r="D1188" s="204" t="s">
        <v>213</v>
      </c>
      <c r="E1188" s="212" t="s">
        <v>1</v>
      </c>
      <c r="F1188" s="213" t="s">
        <v>399</v>
      </c>
      <c r="G1188" s="14"/>
      <c r="H1188" s="214">
        <v>4</v>
      </c>
      <c r="I1188" s="215"/>
      <c r="J1188" s="14"/>
      <c r="K1188" s="14"/>
      <c r="L1188" s="211"/>
      <c r="M1188" s="216"/>
      <c r="N1188" s="217"/>
      <c r="O1188" s="217"/>
      <c r="P1188" s="217"/>
      <c r="Q1188" s="217"/>
      <c r="R1188" s="217"/>
      <c r="S1188" s="217"/>
      <c r="T1188" s="218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12" t="s">
        <v>213</v>
      </c>
      <c r="AU1188" s="212" t="s">
        <v>91</v>
      </c>
      <c r="AV1188" s="14" t="s">
        <v>91</v>
      </c>
      <c r="AW1188" s="14" t="s">
        <v>33</v>
      </c>
      <c r="AX1188" s="14" t="s">
        <v>80</v>
      </c>
      <c r="AY1188" s="212" t="s">
        <v>205</v>
      </c>
    </row>
    <row r="1189" s="14" customFormat="1">
      <c r="A1189" s="14"/>
      <c r="B1189" s="211"/>
      <c r="C1189" s="14"/>
      <c r="D1189" s="204" t="s">
        <v>213</v>
      </c>
      <c r="E1189" s="212" t="s">
        <v>1</v>
      </c>
      <c r="F1189" s="213" t="s">
        <v>400</v>
      </c>
      <c r="G1189" s="14"/>
      <c r="H1189" s="214">
        <v>2</v>
      </c>
      <c r="I1189" s="215"/>
      <c r="J1189" s="14"/>
      <c r="K1189" s="14"/>
      <c r="L1189" s="211"/>
      <c r="M1189" s="216"/>
      <c r="N1189" s="217"/>
      <c r="O1189" s="217"/>
      <c r="P1189" s="217"/>
      <c r="Q1189" s="217"/>
      <c r="R1189" s="217"/>
      <c r="S1189" s="217"/>
      <c r="T1189" s="218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12" t="s">
        <v>213</v>
      </c>
      <c r="AU1189" s="212" t="s">
        <v>91</v>
      </c>
      <c r="AV1189" s="14" t="s">
        <v>91</v>
      </c>
      <c r="AW1189" s="14" t="s">
        <v>33</v>
      </c>
      <c r="AX1189" s="14" t="s">
        <v>80</v>
      </c>
      <c r="AY1189" s="212" t="s">
        <v>205</v>
      </c>
    </row>
    <row r="1190" s="15" customFormat="1">
      <c r="A1190" s="15"/>
      <c r="B1190" s="219"/>
      <c r="C1190" s="15"/>
      <c r="D1190" s="204" t="s">
        <v>213</v>
      </c>
      <c r="E1190" s="220" t="s">
        <v>1</v>
      </c>
      <c r="F1190" s="221" t="s">
        <v>216</v>
      </c>
      <c r="G1190" s="15"/>
      <c r="H1190" s="222">
        <v>6</v>
      </c>
      <c r="I1190" s="223"/>
      <c r="J1190" s="15"/>
      <c r="K1190" s="15"/>
      <c r="L1190" s="219"/>
      <c r="M1190" s="224"/>
      <c r="N1190" s="225"/>
      <c r="O1190" s="225"/>
      <c r="P1190" s="225"/>
      <c r="Q1190" s="225"/>
      <c r="R1190" s="225"/>
      <c r="S1190" s="225"/>
      <c r="T1190" s="226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20" t="s">
        <v>213</v>
      </c>
      <c r="AU1190" s="220" t="s">
        <v>91</v>
      </c>
      <c r="AV1190" s="15" t="s">
        <v>211</v>
      </c>
      <c r="AW1190" s="15" t="s">
        <v>33</v>
      </c>
      <c r="AX1190" s="15" t="s">
        <v>87</v>
      </c>
      <c r="AY1190" s="220" t="s">
        <v>205</v>
      </c>
    </row>
    <row r="1191" s="2" customFormat="1" ht="24.15" customHeight="1">
      <c r="A1191" s="38"/>
      <c r="B1191" s="188"/>
      <c r="C1191" s="227" t="s">
        <v>1561</v>
      </c>
      <c r="D1191" s="227" t="s">
        <v>276</v>
      </c>
      <c r="E1191" s="228" t="s">
        <v>1562</v>
      </c>
      <c r="F1191" s="229" t="s">
        <v>1563</v>
      </c>
      <c r="G1191" s="230" t="s">
        <v>348</v>
      </c>
      <c r="H1191" s="231">
        <v>6</v>
      </c>
      <c r="I1191" s="232"/>
      <c r="J1191" s="231">
        <f>ROUND(I1191*H1191,3)</f>
        <v>0</v>
      </c>
      <c r="K1191" s="233"/>
      <c r="L1191" s="234"/>
      <c r="M1191" s="235" t="s">
        <v>1</v>
      </c>
      <c r="N1191" s="236" t="s">
        <v>46</v>
      </c>
      <c r="O1191" s="82"/>
      <c r="P1191" s="198">
        <f>O1191*H1191</f>
        <v>0</v>
      </c>
      <c r="Q1191" s="198">
        <v>0.014999999999999999</v>
      </c>
      <c r="R1191" s="198">
        <f>Q1191*H1191</f>
        <v>0.089999999999999997</v>
      </c>
      <c r="S1191" s="198">
        <v>0</v>
      </c>
      <c r="T1191" s="199">
        <f>S1191*H1191</f>
        <v>0</v>
      </c>
      <c r="U1191" s="38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R1191" s="200" t="s">
        <v>401</v>
      </c>
      <c r="AT1191" s="200" t="s">
        <v>276</v>
      </c>
      <c r="AU1191" s="200" t="s">
        <v>91</v>
      </c>
      <c r="AY1191" s="19" t="s">
        <v>205</v>
      </c>
      <c r="BE1191" s="201">
        <f>IF(N1191="základná",J1191,0)</f>
        <v>0</v>
      </c>
      <c r="BF1191" s="201">
        <f>IF(N1191="znížená",J1191,0)</f>
        <v>0</v>
      </c>
      <c r="BG1191" s="201">
        <f>IF(N1191="zákl. prenesená",J1191,0)</f>
        <v>0</v>
      </c>
      <c r="BH1191" s="201">
        <f>IF(N1191="zníž. prenesená",J1191,0)</f>
        <v>0</v>
      </c>
      <c r="BI1191" s="201">
        <f>IF(N1191="nulová",J1191,0)</f>
        <v>0</v>
      </c>
      <c r="BJ1191" s="19" t="s">
        <v>91</v>
      </c>
      <c r="BK1191" s="202">
        <f>ROUND(I1191*H1191,3)</f>
        <v>0</v>
      </c>
      <c r="BL1191" s="19" t="s">
        <v>299</v>
      </c>
      <c r="BM1191" s="200" t="s">
        <v>1564</v>
      </c>
    </row>
    <row r="1192" s="2" customFormat="1" ht="33" customHeight="1">
      <c r="A1192" s="38"/>
      <c r="B1192" s="188"/>
      <c r="C1192" s="189" t="s">
        <v>1565</v>
      </c>
      <c r="D1192" s="189" t="s">
        <v>207</v>
      </c>
      <c r="E1192" s="190" t="s">
        <v>1566</v>
      </c>
      <c r="F1192" s="191" t="s">
        <v>1567</v>
      </c>
      <c r="G1192" s="192" t="s">
        <v>348</v>
      </c>
      <c r="H1192" s="193">
        <v>14</v>
      </c>
      <c r="I1192" s="194"/>
      <c r="J1192" s="193">
        <f>ROUND(I1192*H1192,3)</f>
        <v>0</v>
      </c>
      <c r="K1192" s="195"/>
      <c r="L1192" s="39"/>
      <c r="M1192" s="196" t="s">
        <v>1</v>
      </c>
      <c r="N1192" s="197" t="s">
        <v>46</v>
      </c>
      <c r="O1192" s="82"/>
      <c r="P1192" s="198">
        <f>O1192*H1192</f>
        <v>0</v>
      </c>
      <c r="Q1192" s="198">
        <v>0</v>
      </c>
      <c r="R1192" s="198">
        <f>Q1192*H1192</f>
        <v>0</v>
      </c>
      <c r="S1192" s="198">
        <v>0</v>
      </c>
      <c r="T1192" s="199">
        <f>S1192*H1192</f>
        <v>0</v>
      </c>
      <c r="U1192" s="38"/>
      <c r="V1192" s="38"/>
      <c r="W1192" s="38"/>
      <c r="X1192" s="38"/>
      <c r="Y1192" s="38"/>
      <c r="Z1192" s="38"/>
      <c r="AA1192" s="38"/>
      <c r="AB1192" s="38"/>
      <c r="AC1192" s="38"/>
      <c r="AD1192" s="38"/>
      <c r="AE1192" s="38"/>
      <c r="AR1192" s="200" t="s">
        <v>299</v>
      </c>
      <c r="AT1192" s="200" t="s">
        <v>207</v>
      </c>
      <c r="AU1192" s="200" t="s">
        <v>91</v>
      </c>
      <c r="AY1192" s="19" t="s">
        <v>205</v>
      </c>
      <c r="BE1192" s="201">
        <f>IF(N1192="základná",J1192,0)</f>
        <v>0</v>
      </c>
      <c r="BF1192" s="201">
        <f>IF(N1192="znížená",J1192,0)</f>
        <v>0</v>
      </c>
      <c r="BG1192" s="201">
        <f>IF(N1192="zákl. prenesená",J1192,0)</f>
        <v>0</v>
      </c>
      <c r="BH1192" s="201">
        <f>IF(N1192="zníž. prenesená",J1192,0)</f>
        <v>0</v>
      </c>
      <c r="BI1192" s="201">
        <f>IF(N1192="nulová",J1192,0)</f>
        <v>0</v>
      </c>
      <c r="BJ1192" s="19" t="s">
        <v>91</v>
      </c>
      <c r="BK1192" s="202">
        <f>ROUND(I1192*H1192,3)</f>
        <v>0</v>
      </c>
      <c r="BL1192" s="19" t="s">
        <v>299</v>
      </c>
      <c r="BM1192" s="200" t="s">
        <v>1568</v>
      </c>
    </row>
    <row r="1193" s="14" customFormat="1">
      <c r="A1193" s="14"/>
      <c r="B1193" s="211"/>
      <c r="C1193" s="14"/>
      <c r="D1193" s="204" t="s">
        <v>213</v>
      </c>
      <c r="E1193" s="212" t="s">
        <v>1</v>
      </c>
      <c r="F1193" s="213" t="s">
        <v>405</v>
      </c>
      <c r="G1193" s="14"/>
      <c r="H1193" s="214">
        <v>10</v>
      </c>
      <c r="I1193" s="215"/>
      <c r="J1193" s="14"/>
      <c r="K1193" s="14"/>
      <c r="L1193" s="211"/>
      <c r="M1193" s="216"/>
      <c r="N1193" s="217"/>
      <c r="O1193" s="217"/>
      <c r="P1193" s="217"/>
      <c r="Q1193" s="217"/>
      <c r="R1193" s="217"/>
      <c r="S1193" s="217"/>
      <c r="T1193" s="218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12" t="s">
        <v>213</v>
      </c>
      <c r="AU1193" s="212" t="s">
        <v>91</v>
      </c>
      <c r="AV1193" s="14" t="s">
        <v>91</v>
      </c>
      <c r="AW1193" s="14" t="s">
        <v>33</v>
      </c>
      <c r="AX1193" s="14" t="s">
        <v>80</v>
      </c>
      <c r="AY1193" s="212" t="s">
        <v>205</v>
      </c>
    </row>
    <row r="1194" s="14" customFormat="1">
      <c r="A1194" s="14"/>
      <c r="B1194" s="211"/>
      <c r="C1194" s="14"/>
      <c r="D1194" s="204" t="s">
        <v>213</v>
      </c>
      <c r="E1194" s="212" t="s">
        <v>1</v>
      </c>
      <c r="F1194" s="213" t="s">
        <v>406</v>
      </c>
      <c r="G1194" s="14"/>
      <c r="H1194" s="214">
        <v>1</v>
      </c>
      <c r="I1194" s="215"/>
      <c r="J1194" s="14"/>
      <c r="K1194" s="14"/>
      <c r="L1194" s="211"/>
      <c r="M1194" s="216"/>
      <c r="N1194" s="217"/>
      <c r="O1194" s="217"/>
      <c r="P1194" s="217"/>
      <c r="Q1194" s="217"/>
      <c r="R1194" s="217"/>
      <c r="S1194" s="217"/>
      <c r="T1194" s="218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12" t="s">
        <v>213</v>
      </c>
      <c r="AU1194" s="212" t="s">
        <v>91</v>
      </c>
      <c r="AV1194" s="14" t="s">
        <v>91</v>
      </c>
      <c r="AW1194" s="14" t="s">
        <v>33</v>
      </c>
      <c r="AX1194" s="14" t="s">
        <v>80</v>
      </c>
      <c r="AY1194" s="212" t="s">
        <v>205</v>
      </c>
    </row>
    <row r="1195" s="16" customFormat="1">
      <c r="A1195" s="16"/>
      <c r="B1195" s="237"/>
      <c r="C1195" s="16"/>
      <c r="D1195" s="204" t="s">
        <v>213</v>
      </c>
      <c r="E1195" s="238" t="s">
        <v>1</v>
      </c>
      <c r="F1195" s="239" t="s">
        <v>709</v>
      </c>
      <c r="G1195" s="16"/>
      <c r="H1195" s="240">
        <v>11</v>
      </c>
      <c r="I1195" s="241"/>
      <c r="J1195" s="16"/>
      <c r="K1195" s="16"/>
      <c r="L1195" s="237"/>
      <c r="M1195" s="242"/>
      <c r="N1195" s="243"/>
      <c r="O1195" s="243"/>
      <c r="P1195" s="243"/>
      <c r="Q1195" s="243"/>
      <c r="R1195" s="243"/>
      <c r="S1195" s="243"/>
      <c r="T1195" s="244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T1195" s="238" t="s">
        <v>213</v>
      </c>
      <c r="AU1195" s="238" t="s">
        <v>91</v>
      </c>
      <c r="AV1195" s="16" t="s">
        <v>221</v>
      </c>
      <c r="AW1195" s="16" t="s">
        <v>33</v>
      </c>
      <c r="AX1195" s="16" t="s">
        <v>80</v>
      </c>
      <c r="AY1195" s="238" t="s">
        <v>205</v>
      </c>
    </row>
    <row r="1196" s="14" customFormat="1">
      <c r="A1196" s="14"/>
      <c r="B1196" s="211"/>
      <c r="C1196" s="14"/>
      <c r="D1196" s="204" t="s">
        <v>213</v>
      </c>
      <c r="E1196" s="212" t="s">
        <v>1</v>
      </c>
      <c r="F1196" s="213" t="s">
        <v>407</v>
      </c>
      <c r="G1196" s="14"/>
      <c r="H1196" s="214">
        <v>3</v>
      </c>
      <c r="I1196" s="215"/>
      <c r="J1196" s="14"/>
      <c r="K1196" s="14"/>
      <c r="L1196" s="211"/>
      <c r="M1196" s="216"/>
      <c r="N1196" s="217"/>
      <c r="O1196" s="217"/>
      <c r="P1196" s="217"/>
      <c r="Q1196" s="217"/>
      <c r="R1196" s="217"/>
      <c r="S1196" s="217"/>
      <c r="T1196" s="218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12" t="s">
        <v>213</v>
      </c>
      <c r="AU1196" s="212" t="s">
        <v>91</v>
      </c>
      <c r="AV1196" s="14" t="s">
        <v>91</v>
      </c>
      <c r="AW1196" s="14" t="s">
        <v>33</v>
      </c>
      <c r="AX1196" s="14" t="s">
        <v>80</v>
      </c>
      <c r="AY1196" s="212" t="s">
        <v>205</v>
      </c>
    </row>
    <row r="1197" s="16" customFormat="1">
      <c r="A1197" s="16"/>
      <c r="B1197" s="237"/>
      <c r="C1197" s="16"/>
      <c r="D1197" s="204" t="s">
        <v>213</v>
      </c>
      <c r="E1197" s="238" t="s">
        <v>1</v>
      </c>
      <c r="F1197" s="239" t="s">
        <v>709</v>
      </c>
      <c r="G1197" s="16"/>
      <c r="H1197" s="240">
        <v>3</v>
      </c>
      <c r="I1197" s="241"/>
      <c r="J1197" s="16"/>
      <c r="K1197" s="16"/>
      <c r="L1197" s="237"/>
      <c r="M1197" s="242"/>
      <c r="N1197" s="243"/>
      <c r="O1197" s="243"/>
      <c r="P1197" s="243"/>
      <c r="Q1197" s="243"/>
      <c r="R1197" s="243"/>
      <c r="S1197" s="243"/>
      <c r="T1197" s="244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T1197" s="238" t="s">
        <v>213</v>
      </c>
      <c r="AU1197" s="238" t="s">
        <v>91</v>
      </c>
      <c r="AV1197" s="16" t="s">
        <v>221</v>
      </c>
      <c r="AW1197" s="16" t="s">
        <v>33</v>
      </c>
      <c r="AX1197" s="16" t="s">
        <v>80</v>
      </c>
      <c r="AY1197" s="238" t="s">
        <v>205</v>
      </c>
    </row>
    <row r="1198" s="15" customFormat="1">
      <c r="A1198" s="15"/>
      <c r="B1198" s="219"/>
      <c r="C1198" s="15"/>
      <c r="D1198" s="204" t="s">
        <v>213</v>
      </c>
      <c r="E1198" s="220" t="s">
        <v>1</v>
      </c>
      <c r="F1198" s="221" t="s">
        <v>216</v>
      </c>
      <c r="G1198" s="15"/>
      <c r="H1198" s="222">
        <v>14</v>
      </c>
      <c r="I1198" s="223"/>
      <c r="J1198" s="15"/>
      <c r="K1198" s="15"/>
      <c r="L1198" s="219"/>
      <c r="M1198" s="224"/>
      <c r="N1198" s="225"/>
      <c r="O1198" s="225"/>
      <c r="P1198" s="225"/>
      <c r="Q1198" s="225"/>
      <c r="R1198" s="225"/>
      <c r="S1198" s="225"/>
      <c r="T1198" s="226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20" t="s">
        <v>213</v>
      </c>
      <c r="AU1198" s="220" t="s">
        <v>91</v>
      </c>
      <c r="AV1198" s="15" t="s">
        <v>211</v>
      </c>
      <c r="AW1198" s="15" t="s">
        <v>33</v>
      </c>
      <c r="AX1198" s="15" t="s">
        <v>87</v>
      </c>
      <c r="AY1198" s="220" t="s">
        <v>205</v>
      </c>
    </row>
    <row r="1199" s="2" customFormat="1" ht="24.15" customHeight="1">
      <c r="A1199" s="38"/>
      <c r="B1199" s="188"/>
      <c r="C1199" s="227" t="s">
        <v>1569</v>
      </c>
      <c r="D1199" s="227" t="s">
        <v>276</v>
      </c>
      <c r="E1199" s="228" t="s">
        <v>1570</v>
      </c>
      <c r="F1199" s="229" t="s">
        <v>1571</v>
      </c>
      <c r="G1199" s="230" t="s">
        <v>348</v>
      </c>
      <c r="H1199" s="231">
        <v>11</v>
      </c>
      <c r="I1199" s="232"/>
      <c r="J1199" s="231">
        <f>ROUND(I1199*H1199,3)</f>
        <v>0</v>
      </c>
      <c r="K1199" s="233"/>
      <c r="L1199" s="234"/>
      <c r="M1199" s="235" t="s">
        <v>1</v>
      </c>
      <c r="N1199" s="236" t="s">
        <v>46</v>
      </c>
      <c r="O1199" s="82"/>
      <c r="P1199" s="198">
        <f>O1199*H1199</f>
        <v>0</v>
      </c>
      <c r="Q1199" s="198">
        <v>0.029999999999999999</v>
      </c>
      <c r="R1199" s="198">
        <f>Q1199*H1199</f>
        <v>0.32999999999999996</v>
      </c>
      <c r="S1199" s="198">
        <v>0</v>
      </c>
      <c r="T1199" s="199">
        <f>S1199*H1199</f>
        <v>0</v>
      </c>
      <c r="U1199" s="38"/>
      <c r="V1199" s="38"/>
      <c r="W1199" s="38"/>
      <c r="X1199" s="38"/>
      <c r="Y1199" s="38"/>
      <c r="Z1199" s="38"/>
      <c r="AA1199" s="38"/>
      <c r="AB1199" s="38"/>
      <c r="AC1199" s="38"/>
      <c r="AD1199" s="38"/>
      <c r="AE1199" s="38"/>
      <c r="AR1199" s="200" t="s">
        <v>401</v>
      </c>
      <c r="AT1199" s="200" t="s">
        <v>276</v>
      </c>
      <c r="AU1199" s="200" t="s">
        <v>91</v>
      </c>
      <c r="AY1199" s="19" t="s">
        <v>205</v>
      </c>
      <c r="BE1199" s="201">
        <f>IF(N1199="základná",J1199,0)</f>
        <v>0</v>
      </c>
      <c r="BF1199" s="201">
        <f>IF(N1199="znížená",J1199,0)</f>
        <v>0</v>
      </c>
      <c r="BG1199" s="201">
        <f>IF(N1199="zákl. prenesená",J1199,0)</f>
        <v>0</v>
      </c>
      <c r="BH1199" s="201">
        <f>IF(N1199="zníž. prenesená",J1199,0)</f>
        <v>0</v>
      </c>
      <c r="BI1199" s="201">
        <f>IF(N1199="nulová",J1199,0)</f>
        <v>0</v>
      </c>
      <c r="BJ1199" s="19" t="s">
        <v>91</v>
      </c>
      <c r="BK1199" s="202">
        <f>ROUND(I1199*H1199,3)</f>
        <v>0</v>
      </c>
      <c r="BL1199" s="19" t="s">
        <v>299</v>
      </c>
      <c r="BM1199" s="200" t="s">
        <v>1572</v>
      </c>
    </row>
    <row r="1200" s="2" customFormat="1" ht="24.15" customHeight="1">
      <c r="A1200" s="38"/>
      <c r="B1200" s="188"/>
      <c r="C1200" s="227" t="s">
        <v>1573</v>
      </c>
      <c r="D1200" s="227" t="s">
        <v>276</v>
      </c>
      <c r="E1200" s="228" t="s">
        <v>1574</v>
      </c>
      <c r="F1200" s="229" t="s">
        <v>1575</v>
      </c>
      <c r="G1200" s="230" t="s">
        <v>348</v>
      </c>
      <c r="H1200" s="231">
        <v>3</v>
      </c>
      <c r="I1200" s="232"/>
      <c r="J1200" s="231">
        <f>ROUND(I1200*H1200,3)</f>
        <v>0</v>
      </c>
      <c r="K1200" s="233"/>
      <c r="L1200" s="234"/>
      <c r="M1200" s="235" t="s">
        <v>1</v>
      </c>
      <c r="N1200" s="236" t="s">
        <v>46</v>
      </c>
      <c r="O1200" s="82"/>
      <c r="P1200" s="198">
        <f>O1200*H1200</f>
        <v>0</v>
      </c>
      <c r="Q1200" s="198">
        <v>0.035999999999999997</v>
      </c>
      <c r="R1200" s="198">
        <f>Q1200*H1200</f>
        <v>0.10799999999999999</v>
      </c>
      <c r="S1200" s="198">
        <v>0</v>
      </c>
      <c r="T1200" s="199">
        <f>S1200*H1200</f>
        <v>0</v>
      </c>
      <c r="U1200" s="38"/>
      <c r="V1200" s="38"/>
      <c r="W1200" s="38"/>
      <c r="X1200" s="38"/>
      <c r="Y1200" s="38"/>
      <c r="Z1200" s="38"/>
      <c r="AA1200" s="38"/>
      <c r="AB1200" s="38"/>
      <c r="AC1200" s="38"/>
      <c r="AD1200" s="38"/>
      <c r="AE1200" s="38"/>
      <c r="AR1200" s="200" t="s">
        <v>401</v>
      </c>
      <c r="AT1200" s="200" t="s">
        <v>276</v>
      </c>
      <c r="AU1200" s="200" t="s">
        <v>91</v>
      </c>
      <c r="AY1200" s="19" t="s">
        <v>205</v>
      </c>
      <c r="BE1200" s="201">
        <f>IF(N1200="základná",J1200,0)</f>
        <v>0</v>
      </c>
      <c r="BF1200" s="201">
        <f>IF(N1200="znížená",J1200,0)</f>
        <v>0</v>
      </c>
      <c r="BG1200" s="201">
        <f>IF(N1200="zákl. prenesená",J1200,0)</f>
        <v>0</v>
      </c>
      <c r="BH1200" s="201">
        <f>IF(N1200="zníž. prenesená",J1200,0)</f>
        <v>0</v>
      </c>
      <c r="BI1200" s="201">
        <f>IF(N1200="nulová",J1200,0)</f>
        <v>0</v>
      </c>
      <c r="BJ1200" s="19" t="s">
        <v>91</v>
      </c>
      <c r="BK1200" s="202">
        <f>ROUND(I1200*H1200,3)</f>
        <v>0</v>
      </c>
      <c r="BL1200" s="19" t="s">
        <v>299</v>
      </c>
      <c r="BM1200" s="200" t="s">
        <v>1576</v>
      </c>
    </row>
    <row r="1201" s="2" customFormat="1" ht="24.15" customHeight="1">
      <c r="A1201" s="38"/>
      <c r="B1201" s="188"/>
      <c r="C1201" s="189" t="s">
        <v>1577</v>
      </c>
      <c r="D1201" s="189" t="s">
        <v>207</v>
      </c>
      <c r="E1201" s="190" t="s">
        <v>1578</v>
      </c>
      <c r="F1201" s="191" t="s">
        <v>1579</v>
      </c>
      <c r="G1201" s="192" t="s">
        <v>313</v>
      </c>
      <c r="H1201" s="193">
        <v>14.811999999999999</v>
      </c>
      <c r="I1201" s="194"/>
      <c r="J1201" s="193">
        <f>ROUND(I1201*H1201,3)</f>
        <v>0</v>
      </c>
      <c r="K1201" s="195"/>
      <c r="L1201" s="39"/>
      <c r="M1201" s="196" t="s">
        <v>1</v>
      </c>
      <c r="N1201" s="197" t="s">
        <v>46</v>
      </c>
      <c r="O1201" s="82"/>
      <c r="P1201" s="198">
        <f>O1201*H1201</f>
        <v>0</v>
      </c>
      <c r="Q1201" s="198">
        <v>0</v>
      </c>
      <c r="R1201" s="198">
        <f>Q1201*H1201</f>
        <v>0</v>
      </c>
      <c r="S1201" s="198">
        <v>0</v>
      </c>
      <c r="T1201" s="199">
        <f>S1201*H1201</f>
        <v>0</v>
      </c>
      <c r="U1201" s="38"/>
      <c r="V1201" s="38"/>
      <c r="W1201" s="38"/>
      <c r="X1201" s="38"/>
      <c r="Y1201" s="38"/>
      <c r="Z1201" s="38"/>
      <c r="AA1201" s="38"/>
      <c r="AB1201" s="38"/>
      <c r="AC1201" s="38"/>
      <c r="AD1201" s="38"/>
      <c r="AE1201" s="38"/>
      <c r="AR1201" s="200" t="s">
        <v>299</v>
      </c>
      <c r="AT1201" s="200" t="s">
        <v>207</v>
      </c>
      <c r="AU1201" s="200" t="s">
        <v>91</v>
      </c>
      <c r="AY1201" s="19" t="s">
        <v>205</v>
      </c>
      <c r="BE1201" s="201">
        <f>IF(N1201="základná",J1201,0)</f>
        <v>0</v>
      </c>
      <c r="BF1201" s="201">
        <f>IF(N1201="znížená",J1201,0)</f>
        <v>0</v>
      </c>
      <c r="BG1201" s="201">
        <f>IF(N1201="zákl. prenesená",J1201,0)</f>
        <v>0</v>
      </c>
      <c r="BH1201" s="201">
        <f>IF(N1201="zníž. prenesená",J1201,0)</f>
        <v>0</v>
      </c>
      <c r="BI1201" s="201">
        <f>IF(N1201="nulová",J1201,0)</f>
        <v>0</v>
      </c>
      <c r="BJ1201" s="19" t="s">
        <v>91</v>
      </c>
      <c r="BK1201" s="202">
        <f>ROUND(I1201*H1201,3)</f>
        <v>0</v>
      </c>
      <c r="BL1201" s="19" t="s">
        <v>299</v>
      </c>
      <c r="BM1201" s="200" t="s">
        <v>1580</v>
      </c>
    </row>
    <row r="1202" s="12" customFormat="1" ht="22.8" customHeight="1">
      <c r="A1202" s="12"/>
      <c r="B1202" s="175"/>
      <c r="C1202" s="12"/>
      <c r="D1202" s="176" t="s">
        <v>79</v>
      </c>
      <c r="E1202" s="186" t="s">
        <v>1581</v>
      </c>
      <c r="F1202" s="186" t="s">
        <v>1582</v>
      </c>
      <c r="G1202" s="12"/>
      <c r="H1202" s="12"/>
      <c r="I1202" s="178"/>
      <c r="J1202" s="187">
        <f>BK1202</f>
        <v>0</v>
      </c>
      <c r="K1202" s="12"/>
      <c r="L1202" s="175"/>
      <c r="M1202" s="180"/>
      <c r="N1202" s="181"/>
      <c r="O1202" s="181"/>
      <c r="P1202" s="182">
        <f>SUM(P1203:P1284)</f>
        <v>0</v>
      </c>
      <c r="Q1202" s="181"/>
      <c r="R1202" s="182">
        <f>SUM(R1203:R1284)</f>
        <v>16.618017000000002</v>
      </c>
      <c r="S1202" s="181"/>
      <c r="T1202" s="183">
        <f>SUM(T1203:T1284)</f>
        <v>0</v>
      </c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R1202" s="176" t="s">
        <v>91</v>
      </c>
      <c r="AT1202" s="184" t="s">
        <v>79</v>
      </c>
      <c r="AU1202" s="184" t="s">
        <v>87</v>
      </c>
      <c r="AY1202" s="176" t="s">
        <v>205</v>
      </c>
      <c r="BK1202" s="185">
        <f>SUM(BK1203:BK1284)</f>
        <v>0</v>
      </c>
    </row>
    <row r="1203" s="2" customFormat="1" ht="16.5" customHeight="1">
      <c r="A1203" s="38"/>
      <c r="B1203" s="188"/>
      <c r="C1203" s="189" t="s">
        <v>1583</v>
      </c>
      <c r="D1203" s="189" t="s">
        <v>207</v>
      </c>
      <c r="E1203" s="190" t="s">
        <v>1584</v>
      </c>
      <c r="F1203" s="191" t="s">
        <v>1585</v>
      </c>
      <c r="G1203" s="192" t="s">
        <v>284</v>
      </c>
      <c r="H1203" s="193">
        <v>332.83999999999997</v>
      </c>
      <c r="I1203" s="194"/>
      <c r="J1203" s="193">
        <f>ROUND(I1203*H1203,3)</f>
        <v>0</v>
      </c>
      <c r="K1203" s="195"/>
      <c r="L1203" s="39"/>
      <c r="M1203" s="196" t="s">
        <v>1</v>
      </c>
      <c r="N1203" s="197" t="s">
        <v>46</v>
      </c>
      <c r="O1203" s="82"/>
      <c r="P1203" s="198">
        <f>O1203*H1203</f>
        <v>0</v>
      </c>
      <c r="Q1203" s="198">
        <v>0.0096600000000000002</v>
      </c>
      <c r="R1203" s="198">
        <f>Q1203*H1203</f>
        <v>3.2152343999999999</v>
      </c>
      <c r="S1203" s="198">
        <v>0</v>
      </c>
      <c r="T1203" s="199">
        <f>S1203*H1203</f>
        <v>0</v>
      </c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R1203" s="200" t="s">
        <v>299</v>
      </c>
      <c r="AT1203" s="200" t="s">
        <v>207</v>
      </c>
      <c r="AU1203" s="200" t="s">
        <v>91</v>
      </c>
      <c r="AY1203" s="19" t="s">
        <v>205</v>
      </c>
      <c r="BE1203" s="201">
        <f>IF(N1203="základná",J1203,0)</f>
        <v>0</v>
      </c>
      <c r="BF1203" s="201">
        <f>IF(N1203="znížená",J1203,0)</f>
        <v>0</v>
      </c>
      <c r="BG1203" s="201">
        <f>IF(N1203="zákl. prenesená",J1203,0)</f>
        <v>0</v>
      </c>
      <c r="BH1203" s="201">
        <f>IF(N1203="zníž. prenesená",J1203,0)</f>
        <v>0</v>
      </c>
      <c r="BI1203" s="201">
        <f>IF(N1203="nulová",J1203,0)</f>
        <v>0</v>
      </c>
      <c r="BJ1203" s="19" t="s">
        <v>91</v>
      </c>
      <c r="BK1203" s="202">
        <f>ROUND(I1203*H1203,3)</f>
        <v>0</v>
      </c>
      <c r="BL1203" s="19" t="s">
        <v>299</v>
      </c>
      <c r="BM1203" s="200" t="s">
        <v>1586</v>
      </c>
    </row>
    <row r="1204" s="13" customFormat="1">
      <c r="A1204" s="13"/>
      <c r="B1204" s="203"/>
      <c r="C1204" s="13"/>
      <c r="D1204" s="204" t="s">
        <v>213</v>
      </c>
      <c r="E1204" s="205" t="s">
        <v>1</v>
      </c>
      <c r="F1204" s="206" t="s">
        <v>1587</v>
      </c>
      <c r="G1204" s="13"/>
      <c r="H1204" s="205" t="s">
        <v>1</v>
      </c>
      <c r="I1204" s="207"/>
      <c r="J1204" s="13"/>
      <c r="K1204" s="13"/>
      <c r="L1204" s="203"/>
      <c r="M1204" s="208"/>
      <c r="N1204" s="209"/>
      <c r="O1204" s="209"/>
      <c r="P1204" s="209"/>
      <c r="Q1204" s="209"/>
      <c r="R1204" s="209"/>
      <c r="S1204" s="209"/>
      <c r="T1204" s="210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05" t="s">
        <v>213</v>
      </c>
      <c r="AU1204" s="205" t="s">
        <v>91</v>
      </c>
      <c r="AV1204" s="13" t="s">
        <v>87</v>
      </c>
      <c r="AW1204" s="13" t="s">
        <v>33</v>
      </c>
      <c r="AX1204" s="13" t="s">
        <v>80</v>
      </c>
      <c r="AY1204" s="205" t="s">
        <v>205</v>
      </c>
    </row>
    <row r="1205" s="13" customFormat="1">
      <c r="A1205" s="13"/>
      <c r="B1205" s="203"/>
      <c r="C1205" s="13"/>
      <c r="D1205" s="204" t="s">
        <v>213</v>
      </c>
      <c r="E1205" s="205" t="s">
        <v>1</v>
      </c>
      <c r="F1205" s="206" t="s">
        <v>337</v>
      </c>
      <c r="G1205" s="13"/>
      <c r="H1205" s="205" t="s">
        <v>1</v>
      </c>
      <c r="I1205" s="207"/>
      <c r="J1205" s="13"/>
      <c r="K1205" s="13"/>
      <c r="L1205" s="203"/>
      <c r="M1205" s="208"/>
      <c r="N1205" s="209"/>
      <c r="O1205" s="209"/>
      <c r="P1205" s="209"/>
      <c r="Q1205" s="209"/>
      <c r="R1205" s="209"/>
      <c r="S1205" s="209"/>
      <c r="T1205" s="210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05" t="s">
        <v>213</v>
      </c>
      <c r="AU1205" s="205" t="s">
        <v>91</v>
      </c>
      <c r="AV1205" s="13" t="s">
        <v>87</v>
      </c>
      <c r="AW1205" s="13" t="s">
        <v>33</v>
      </c>
      <c r="AX1205" s="13" t="s">
        <v>80</v>
      </c>
      <c r="AY1205" s="205" t="s">
        <v>205</v>
      </c>
    </row>
    <row r="1206" s="14" customFormat="1">
      <c r="A1206" s="14"/>
      <c r="B1206" s="211"/>
      <c r="C1206" s="14"/>
      <c r="D1206" s="204" t="s">
        <v>213</v>
      </c>
      <c r="E1206" s="212" t="s">
        <v>1</v>
      </c>
      <c r="F1206" s="213" t="s">
        <v>846</v>
      </c>
      <c r="G1206" s="14"/>
      <c r="H1206" s="214">
        <v>13.26</v>
      </c>
      <c r="I1206" s="215"/>
      <c r="J1206" s="14"/>
      <c r="K1206" s="14"/>
      <c r="L1206" s="211"/>
      <c r="M1206" s="216"/>
      <c r="N1206" s="217"/>
      <c r="O1206" s="217"/>
      <c r="P1206" s="217"/>
      <c r="Q1206" s="217"/>
      <c r="R1206" s="217"/>
      <c r="S1206" s="217"/>
      <c r="T1206" s="218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12" t="s">
        <v>213</v>
      </c>
      <c r="AU1206" s="212" t="s">
        <v>91</v>
      </c>
      <c r="AV1206" s="14" t="s">
        <v>91</v>
      </c>
      <c r="AW1206" s="14" t="s">
        <v>33</v>
      </c>
      <c r="AX1206" s="14" t="s">
        <v>80</v>
      </c>
      <c r="AY1206" s="212" t="s">
        <v>205</v>
      </c>
    </row>
    <row r="1207" s="14" customFormat="1">
      <c r="A1207" s="14"/>
      <c r="B1207" s="211"/>
      <c r="C1207" s="14"/>
      <c r="D1207" s="204" t="s">
        <v>213</v>
      </c>
      <c r="E1207" s="212" t="s">
        <v>1</v>
      </c>
      <c r="F1207" s="213" t="s">
        <v>847</v>
      </c>
      <c r="G1207" s="14"/>
      <c r="H1207" s="214">
        <v>17.399999999999999</v>
      </c>
      <c r="I1207" s="215"/>
      <c r="J1207" s="14"/>
      <c r="K1207" s="14"/>
      <c r="L1207" s="211"/>
      <c r="M1207" s="216"/>
      <c r="N1207" s="217"/>
      <c r="O1207" s="217"/>
      <c r="P1207" s="217"/>
      <c r="Q1207" s="217"/>
      <c r="R1207" s="217"/>
      <c r="S1207" s="217"/>
      <c r="T1207" s="218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12" t="s">
        <v>213</v>
      </c>
      <c r="AU1207" s="212" t="s">
        <v>91</v>
      </c>
      <c r="AV1207" s="14" t="s">
        <v>91</v>
      </c>
      <c r="AW1207" s="14" t="s">
        <v>33</v>
      </c>
      <c r="AX1207" s="14" t="s">
        <v>80</v>
      </c>
      <c r="AY1207" s="212" t="s">
        <v>205</v>
      </c>
    </row>
    <row r="1208" s="14" customFormat="1">
      <c r="A1208" s="14"/>
      <c r="B1208" s="211"/>
      <c r="C1208" s="14"/>
      <c r="D1208" s="204" t="s">
        <v>213</v>
      </c>
      <c r="E1208" s="212" t="s">
        <v>1</v>
      </c>
      <c r="F1208" s="213" t="s">
        <v>852</v>
      </c>
      <c r="G1208" s="14"/>
      <c r="H1208" s="214">
        <v>9.4399999999999995</v>
      </c>
      <c r="I1208" s="215"/>
      <c r="J1208" s="14"/>
      <c r="K1208" s="14"/>
      <c r="L1208" s="211"/>
      <c r="M1208" s="216"/>
      <c r="N1208" s="217"/>
      <c r="O1208" s="217"/>
      <c r="P1208" s="217"/>
      <c r="Q1208" s="217"/>
      <c r="R1208" s="217"/>
      <c r="S1208" s="217"/>
      <c r="T1208" s="218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12" t="s">
        <v>213</v>
      </c>
      <c r="AU1208" s="212" t="s">
        <v>91</v>
      </c>
      <c r="AV1208" s="14" t="s">
        <v>91</v>
      </c>
      <c r="AW1208" s="14" t="s">
        <v>33</v>
      </c>
      <c r="AX1208" s="14" t="s">
        <v>80</v>
      </c>
      <c r="AY1208" s="212" t="s">
        <v>205</v>
      </c>
    </row>
    <row r="1209" s="14" customFormat="1">
      <c r="A1209" s="14"/>
      <c r="B1209" s="211"/>
      <c r="C1209" s="14"/>
      <c r="D1209" s="204" t="s">
        <v>213</v>
      </c>
      <c r="E1209" s="212" t="s">
        <v>1</v>
      </c>
      <c r="F1209" s="213" t="s">
        <v>853</v>
      </c>
      <c r="G1209" s="14"/>
      <c r="H1209" s="214">
        <v>10.310000000000001</v>
      </c>
      <c r="I1209" s="215"/>
      <c r="J1209" s="14"/>
      <c r="K1209" s="14"/>
      <c r="L1209" s="211"/>
      <c r="M1209" s="216"/>
      <c r="N1209" s="217"/>
      <c r="O1209" s="217"/>
      <c r="P1209" s="217"/>
      <c r="Q1209" s="217"/>
      <c r="R1209" s="217"/>
      <c r="S1209" s="217"/>
      <c r="T1209" s="218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12" t="s">
        <v>213</v>
      </c>
      <c r="AU1209" s="212" t="s">
        <v>91</v>
      </c>
      <c r="AV1209" s="14" t="s">
        <v>91</v>
      </c>
      <c r="AW1209" s="14" t="s">
        <v>33</v>
      </c>
      <c r="AX1209" s="14" t="s">
        <v>80</v>
      </c>
      <c r="AY1209" s="212" t="s">
        <v>205</v>
      </c>
    </row>
    <row r="1210" s="14" customFormat="1">
      <c r="A1210" s="14"/>
      <c r="B1210" s="211"/>
      <c r="C1210" s="14"/>
      <c r="D1210" s="204" t="s">
        <v>213</v>
      </c>
      <c r="E1210" s="212" t="s">
        <v>1</v>
      </c>
      <c r="F1210" s="213" t="s">
        <v>855</v>
      </c>
      <c r="G1210" s="14"/>
      <c r="H1210" s="214">
        <v>15.19</v>
      </c>
      <c r="I1210" s="215"/>
      <c r="J1210" s="14"/>
      <c r="K1210" s="14"/>
      <c r="L1210" s="211"/>
      <c r="M1210" s="216"/>
      <c r="N1210" s="217"/>
      <c r="O1210" s="217"/>
      <c r="P1210" s="217"/>
      <c r="Q1210" s="217"/>
      <c r="R1210" s="217"/>
      <c r="S1210" s="217"/>
      <c r="T1210" s="218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12" t="s">
        <v>213</v>
      </c>
      <c r="AU1210" s="212" t="s">
        <v>91</v>
      </c>
      <c r="AV1210" s="14" t="s">
        <v>91</v>
      </c>
      <c r="AW1210" s="14" t="s">
        <v>33</v>
      </c>
      <c r="AX1210" s="14" t="s">
        <v>80</v>
      </c>
      <c r="AY1210" s="212" t="s">
        <v>205</v>
      </c>
    </row>
    <row r="1211" s="13" customFormat="1">
      <c r="A1211" s="13"/>
      <c r="B1211" s="203"/>
      <c r="C1211" s="13"/>
      <c r="D1211" s="204" t="s">
        <v>213</v>
      </c>
      <c r="E1211" s="205" t="s">
        <v>1</v>
      </c>
      <c r="F1211" s="206" t="s">
        <v>339</v>
      </c>
      <c r="G1211" s="13"/>
      <c r="H1211" s="205" t="s">
        <v>1</v>
      </c>
      <c r="I1211" s="207"/>
      <c r="J1211" s="13"/>
      <c r="K1211" s="13"/>
      <c r="L1211" s="203"/>
      <c r="M1211" s="208"/>
      <c r="N1211" s="209"/>
      <c r="O1211" s="209"/>
      <c r="P1211" s="209"/>
      <c r="Q1211" s="209"/>
      <c r="R1211" s="209"/>
      <c r="S1211" s="209"/>
      <c r="T1211" s="210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05" t="s">
        <v>213</v>
      </c>
      <c r="AU1211" s="205" t="s">
        <v>91</v>
      </c>
      <c r="AV1211" s="13" t="s">
        <v>87</v>
      </c>
      <c r="AW1211" s="13" t="s">
        <v>33</v>
      </c>
      <c r="AX1211" s="13" t="s">
        <v>80</v>
      </c>
      <c r="AY1211" s="205" t="s">
        <v>205</v>
      </c>
    </row>
    <row r="1212" s="14" customFormat="1">
      <c r="A1212" s="14"/>
      <c r="B1212" s="211"/>
      <c r="C1212" s="14"/>
      <c r="D1212" s="204" t="s">
        <v>213</v>
      </c>
      <c r="E1212" s="212" t="s">
        <v>1</v>
      </c>
      <c r="F1212" s="213" t="s">
        <v>856</v>
      </c>
      <c r="G1212" s="14"/>
      <c r="H1212" s="214">
        <v>6.0199999999999996</v>
      </c>
      <c r="I1212" s="215"/>
      <c r="J1212" s="14"/>
      <c r="K1212" s="14"/>
      <c r="L1212" s="211"/>
      <c r="M1212" s="216"/>
      <c r="N1212" s="217"/>
      <c r="O1212" s="217"/>
      <c r="P1212" s="217"/>
      <c r="Q1212" s="217"/>
      <c r="R1212" s="217"/>
      <c r="S1212" s="217"/>
      <c r="T1212" s="218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12" t="s">
        <v>213</v>
      </c>
      <c r="AU1212" s="212" t="s">
        <v>91</v>
      </c>
      <c r="AV1212" s="14" t="s">
        <v>91</v>
      </c>
      <c r="AW1212" s="14" t="s">
        <v>33</v>
      </c>
      <c r="AX1212" s="14" t="s">
        <v>80</v>
      </c>
      <c r="AY1212" s="212" t="s">
        <v>205</v>
      </c>
    </row>
    <row r="1213" s="14" customFormat="1">
      <c r="A1213" s="14"/>
      <c r="B1213" s="211"/>
      <c r="C1213" s="14"/>
      <c r="D1213" s="204" t="s">
        <v>213</v>
      </c>
      <c r="E1213" s="212" t="s">
        <v>1</v>
      </c>
      <c r="F1213" s="213" t="s">
        <v>1588</v>
      </c>
      <c r="G1213" s="14"/>
      <c r="H1213" s="214">
        <v>16.859999999999999</v>
      </c>
      <c r="I1213" s="215"/>
      <c r="J1213" s="14"/>
      <c r="K1213" s="14"/>
      <c r="L1213" s="211"/>
      <c r="M1213" s="216"/>
      <c r="N1213" s="217"/>
      <c r="O1213" s="217"/>
      <c r="P1213" s="217"/>
      <c r="Q1213" s="217"/>
      <c r="R1213" s="217"/>
      <c r="S1213" s="217"/>
      <c r="T1213" s="218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12" t="s">
        <v>213</v>
      </c>
      <c r="AU1213" s="212" t="s">
        <v>91</v>
      </c>
      <c r="AV1213" s="14" t="s">
        <v>91</v>
      </c>
      <c r="AW1213" s="14" t="s">
        <v>33</v>
      </c>
      <c r="AX1213" s="14" t="s">
        <v>80</v>
      </c>
      <c r="AY1213" s="212" t="s">
        <v>205</v>
      </c>
    </row>
    <row r="1214" s="14" customFormat="1">
      <c r="A1214" s="14"/>
      <c r="B1214" s="211"/>
      <c r="C1214" s="14"/>
      <c r="D1214" s="204" t="s">
        <v>213</v>
      </c>
      <c r="E1214" s="212" t="s">
        <v>1</v>
      </c>
      <c r="F1214" s="213" t="s">
        <v>858</v>
      </c>
      <c r="G1214" s="14"/>
      <c r="H1214" s="214">
        <v>10.970000000000001</v>
      </c>
      <c r="I1214" s="215"/>
      <c r="J1214" s="14"/>
      <c r="K1214" s="14"/>
      <c r="L1214" s="211"/>
      <c r="M1214" s="216"/>
      <c r="N1214" s="217"/>
      <c r="O1214" s="217"/>
      <c r="P1214" s="217"/>
      <c r="Q1214" s="217"/>
      <c r="R1214" s="217"/>
      <c r="S1214" s="217"/>
      <c r="T1214" s="218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12" t="s">
        <v>213</v>
      </c>
      <c r="AU1214" s="212" t="s">
        <v>91</v>
      </c>
      <c r="AV1214" s="14" t="s">
        <v>91</v>
      </c>
      <c r="AW1214" s="14" t="s">
        <v>33</v>
      </c>
      <c r="AX1214" s="14" t="s">
        <v>80</v>
      </c>
      <c r="AY1214" s="212" t="s">
        <v>205</v>
      </c>
    </row>
    <row r="1215" s="14" customFormat="1">
      <c r="A1215" s="14"/>
      <c r="B1215" s="211"/>
      <c r="C1215" s="14"/>
      <c r="D1215" s="204" t="s">
        <v>213</v>
      </c>
      <c r="E1215" s="212" t="s">
        <v>1</v>
      </c>
      <c r="F1215" s="213" t="s">
        <v>859</v>
      </c>
      <c r="G1215" s="14"/>
      <c r="H1215" s="214">
        <v>23.949999999999999</v>
      </c>
      <c r="I1215" s="215"/>
      <c r="J1215" s="14"/>
      <c r="K1215" s="14"/>
      <c r="L1215" s="211"/>
      <c r="M1215" s="216"/>
      <c r="N1215" s="217"/>
      <c r="O1215" s="217"/>
      <c r="P1215" s="217"/>
      <c r="Q1215" s="217"/>
      <c r="R1215" s="217"/>
      <c r="S1215" s="217"/>
      <c r="T1215" s="218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12" t="s">
        <v>213</v>
      </c>
      <c r="AU1215" s="212" t="s">
        <v>91</v>
      </c>
      <c r="AV1215" s="14" t="s">
        <v>91</v>
      </c>
      <c r="AW1215" s="14" t="s">
        <v>33</v>
      </c>
      <c r="AX1215" s="14" t="s">
        <v>80</v>
      </c>
      <c r="AY1215" s="212" t="s">
        <v>205</v>
      </c>
    </row>
    <row r="1216" s="14" customFormat="1">
      <c r="A1216" s="14"/>
      <c r="B1216" s="211"/>
      <c r="C1216" s="14"/>
      <c r="D1216" s="204" t="s">
        <v>213</v>
      </c>
      <c r="E1216" s="212" t="s">
        <v>1</v>
      </c>
      <c r="F1216" s="213" t="s">
        <v>861</v>
      </c>
      <c r="G1216" s="14"/>
      <c r="H1216" s="214">
        <v>9.3200000000000003</v>
      </c>
      <c r="I1216" s="215"/>
      <c r="J1216" s="14"/>
      <c r="K1216" s="14"/>
      <c r="L1216" s="211"/>
      <c r="M1216" s="216"/>
      <c r="N1216" s="217"/>
      <c r="O1216" s="217"/>
      <c r="P1216" s="217"/>
      <c r="Q1216" s="217"/>
      <c r="R1216" s="217"/>
      <c r="S1216" s="217"/>
      <c r="T1216" s="218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12" t="s">
        <v>213</v>
      </c>
      <c r="AU1216" s="212" t="s">
        <v>91</v>
      </c>
      <c r="AV1216" s="14" t="s">
        <v>91</v>
      </c>
      <c r="AW1216" s="14" t="s">
        <v>33</v>
      </c>
      <c r="AX1216" s="14" t="s">
        <v>80</v>
      </c>
      <c r="AY1216" s="212" t="s">
        <v>205</v>
      </c>
    </row>
    <row r="1217" s="14" customFormat="1">
      <c r="A1217" s="14"/>
      <c r="B1217" s="211"/>
      <c r="C1217" s="14"/>
      <c r="D1217" s="204" t="s">
        <v>213</v>
      </c>
      <c r="E1217" s="212" t="s">
        <v>1</v>
      </c>
      <c r="F1217" s="213" t="s">
        <v>862</v>
      </c>
      <c r="G1217" s="14"/>
      <c r="H1217" s="214">
        <v>18.77</v>
      </c>
      <c r="I1217" s="215"/>
      <c r="J1217" s="14"/>
      <c r="K1217" s="14"/>
      <c r="L1217" s="211"/>
      <c r="M1217" s="216"/>
      <c r="N1217" s="217"/>
      <c r="O1217" s="217"/>
      <c r="P1217" s="217"/>
      <c r="Q1217" s="217"/>
      <c r="R1217" s="217"/>
      <c r="S1217" s="217"/>
      <c r="T1217" s="218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12" t="s">
        <v>213</v>
      </c>
      <c r="AU1217" s="212" t="s">
        <v>91</v>
      </c>
      <c r="AV1217" s="14" t="s">
        <v>91</v>
      </c>
      <c r="AW1217" s="14" t="s">
        <v>33</v>
      </c>
      <c r="AX1217" s="14" t="s">
        <v>80</v>
      </c>
      <c r="AY1217" s="212" t="s">
        <v>205</v>
      </c>
    </row>
    <row r="1218" s="14" customFormat="1">
      <c r="A1218" s="14"/>
      <c r="B1218" s="211"/>
      <c r="C1218" s="14"/>
      <c r="D1218" s="204" t="s">
        <v>213</v>
      </c>
      <c r="E1218" s="212" t="s">
        <v>1</v>
      </c>
      <c r="F1218" s="213" t="s">
        <v>864</v>
      </c>
      <c r="G1218" s="14"/>
      <c r="H1218" s="214">
        <v>13.24</v>
      </c>
      <c r="I1218" s="215"/>
      <c r="J1218" s="14"/>
      <c r="K1218" s="14"/>
      <c r="L1218" s="211"/>
      <c r="M1218" s="216"/>
      <c r="N1218" s="217"/>
      <c r="O1218" s="217"/>
      <c r="P1218" s="217"/>
      <c r="Q1218" s="217"/>
      <c r="R1218" s="217"/>
      <c r="S1218" s="217"/>
      <c r="T1218" s="218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12" t="s">
        <v>213</v>
      </c>
      <c r="AU1218" s="212" t="s">
        <v>91</v>
      </c>
      <c r="AV1218" s="14" t="s">
        <v>91</v>
      </c>
      <c r="AW1218" s="14" t="s">
        <v>33</v>
      </c>
      <c r="AX1218" s="14" t="s">
        <v>80</v>
      </c>
      <c r="AY1218" s="212" t="s">
        <v>205</v>
      </c>
    </row>
    <row r="1219" s="14" customFormat="1">
      <c r="A1219" s="14"/>
      <c r="B1219" s="211"/>
      <c r="C1219" s="14"/>
      <c r="D1219" s="204" t="s">
        <v>213</v>
      </c>
      <c r="E1219" s="212" t="s">
        <v>1</v>
      </c>
      <c r="F1219" s="213" t="s">
        <v>866</v>
      </c>
      <c r="G1219" s="14"/>
      <c r="H1219" s="214">
        <v>7.8300000000000001</v>
      </c>
      <c r="I1219" s="215"/>
      <c r="J1219" s="14"/>
      <c r="K1219" s="14"/>
      <c r="L1219" s="211"/>
      <c r="M1219" s="216"/>
      <c r="N1219" s="217"/>
      <c r="O1219" s="217"/>
      <c r="P1219" s="217"/>
      <c r="Q1219" s="217"/>
      <c r="R1219" s="217"/>
      <c r="S1219" s="217"/>
      <c r="T1219" s="218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12" t="s">
        <v>213</v>
      </c>
      <c r="AU1219" s="212" t="s">
        <v>91</v>
      </c>
      <c r="AV1219" s="14" t="s">
        <v>91</v>
      </c>
      <c r="AW1219" s="14" t="s">
        <v>33</v>
      </c>
      <c r="AX1219" s="14" t="s">
        <v>80</v>
      </c>
      <c r="AY1219" s="212" t="s">
        <v>205</v>
      </c>
    </row>
    <row r="1220" s="14" customFormat="1">
      <c r="A1220" s="14"/>
      <c r="B1220" s="211"/>
      <c r="C1220" s="14"/>
      <c r="D1220" s="204" t="s">
        <v>213</v>
      </c>
      <c r="E1220" s="212" t="s">
        <v>1</v>
      </c>
      <c r="F1220" s="213" t="s">
        <v>867</v>
      </c>
      <c r="G1220" s="14"/>
      <c r="H1220" s="214">
        <v>13.24</v>
      </c>
      <c r="I1220" s="215"/>
      <c r="J1220" s="14"/>
      <c r="K1220" s="14"/>
      <c r="L1220" s="211"/>
      <c r="M1220" s="216"/>
      <c r="N1220" s="217"/>
      <c r="O1220" s="217"/>
      <c r="P1220" s="217"/>
      <c r="Q1220" s="217"/>
      <c r="R1220" s="217"/>
      <c r="S1220" s="217"/>
      <c r="T1220" s="218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12" t="s">
        <v>213</v>
      </c>
      <c r="AU1220" s="212" t="s">
        <v>91</v>
      </c>
      <c r="AV1220" s="14" t="s">
        <v>91</v>
      </c>
      <c r="AW1220" s="14" t="s">
        <v>33</v>
      </c>
      <c r="AX1220" s="14" t="s">
        <v>80</v>
      </c>
      <c r="AY1220" s="212" t="s">
        <v>205</v>
      </c>
    </row>
    <row r="1221" s="14" customFormat="1">
      <c r="A1221" s="14"/>
      <c r="B1221" s="211"/>
      <c r="C1221" s="14"/>
      <c r="D1221" s="204" t="s">
        <v>213</v>
      </c>
      <c r="E1221" s="212" t="s">
        <v>1</v>
      </c>
      <c r="F1221" s="213" t="s">
        <v>869</v>
      </c>
      <c r="G1221" s="14"/>
      <c r="H1221" s="214">
        <v>13.42</v>
      </c>
      <c r="I1221" s="215"/>
      <c r="J1221" s="14"/>
      <c r="K1221" s="14"/>
      <c r="L1221" s="211"/>
      <c r="M1221" s="216"/>
      <c r="N1221" s="217"/>
      <c r="O1221" s="217"/>
      <c r="P1221" s="217"/>
      <c r="Q1221" s="217"/>
      <c r="R1221" s="217"/>
      <c r="S1221" s="217"/>
      <c r="T1221" s="218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12" t="s">
        <v>213</v>
      </c>
      <c r="AU1221" s="212" t="s">
        <v>91</v>
      </c>
      <c r="AV1221" s="14" t="s">
        <v>91</v>
      </c>
      <c r="AW1221" s="14" t="s">
        <v>33</v>
      </c>
      <c r="AX1221" s="14" t="s">
        <v>80</v>
      </c>
      <c r="AY1221" s="212" t="s">
        <v>205</v>
      </c>
    </row>
    <row r="1222" s="13" customFormat="1">
      <c r="A1222" s="13"/>
      <c r="B1222" s="203"/>
      <c r="C1222" s="13"/>
      <c r="D1222" s="204" t="s">
        <v>213</v>
      </c>
      <c r="E1222" s="205" t="s">
        <v>1</v>
      </c>
      <c r="F1222" s="206" t="s">
        <v>342</v>
      </c>
      <c r="G1222" s="13"/>
      <c r="H1222" s="205" t="s">
        <v>1</v>
      </c>
      <c r="I1222" s="207"/>
      <c r="J1222" s="13"/>
      <c r="K1222" s="13"/>
      <c r="L1222" s="203"/>
      <c r="M1222" s="208"/>
      <c r="N1222" s="209"/>
      <c r="O1222" s="209"/>
      <c r="P1222" s="209"/>
      <c r="Q1222" s="209"/>
      <c r="R1222" s="209"/>
      <c r="S1222" s="209"/>
      <c r="T1222" s="210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05" t="s">
        <v>213</v>
      </c>
      <c r="AU1222" s="205" t="s">
        <v>91</v>
      </c>
      <c r="AV1222" s="13" t="s">
        <v>87</v>
      </c>
      <c r="AW1222" s="13" t="s">
        <v>33</v>
      </c>
      <c r="AX1222" s="13" t="s">
        <v>80</v>
      </c>
      <c r="AY1222" s="205" t="s">
        <v>205</v>
      </c>
    </row>
    <row r="1223" s="14" customFormat="1">
      <c r="A1223" s="14"/>
      <c r="B1223" s="211"/>
      <c r="C1223" s="14"/>
      <c r="D1223" s="204" t="s">
        <v>213</v>
      </c>
      <c r="E1223" s="212" t="s">
        <v>1</v>
      </c>
      <c r="F1223" s="213" t="s">
        <v>871</v>
      </c>
      <c r="G1223" s="14"/>
      <c r="H1223" s="214">
        <v>6.0199999999999996</v>
      </c>
      <c r="I1223" s="215"/>
      <c r="J1223" s="14"/>
      <c r="K1223" s="14"/>
      <c r="L1223" s="211"/>
      <c r="M1223" s="216"/>
      <c r="N1223" s="217"/>
      <c r="O1223" s="217"/>
      <c r="P1223" s="217"/>
      <c r="Q1223" s="217"/>
      <c r="R1223" s="217"/>
      <c r="S1223" s="217"/>
      <c r="T1223" s="218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12" t="s">
        <v>213</v>
      </c>
      <c r="AU1223" s="212" t="s">
        <v>91</v>
      </c>
      <c r="AV1223" s="14" t="s">
        <v>91</v>
      </c>
      <c r="AW1223" s="14" t="s">
        <v>33</v>
      </c>
      <c r="AX1223" s="14" t="s">
        <v>80</v>
      </c>
      <c r="AY1223" s="212" t="s">
        <v>205</v>
      </c>
    </row>
    <row r="1224" s="14" customFormat="1">
      <c r="A1224" s="14"/>
      <c r="B1224" s="211"/>
      <c r="C1224" s="14"/>
      <c r="D1224" s="204" t="s">
        <v>213</v>
      </c>
      <c r="E1224" s="212" t="s">
        <v>1</v>
      </c>
      <c r="F1224" s="213" t="s">
        <v>1589</v>
      </c>
      <c r="G1224" s="14"/>
      <c r="H1224" s="214">
        <v>16.859999999999999</v>
      </c>
      <c r="I1224" s="215"/>
      <c r="J1224" s="14"/>
      <c r="K1224" s="14"/>
      <c r="L1224" s="211"/>
      <c r="M1224" s="216"/>
      <c r="N1224" s="217"/>
      <c r="O1224" s="217"/>
      <c r="P1224" s="217"/>
      <c r="Q1224" s="217"/>
      <c r="R1224" s="217"/>
      <c r="S1224" s="217"/>
      <c r="T1224" s="218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12" t="s">
        <v>213</v>
      </c>
      <c r="AU1224" s="212" t="s">
        <v>91</v>
      </c>
      <c r="AV1224" s="14" t="s">
        <v>91</v>
      </c>
      <c r="AW1224" s="14" t="s">
        <v>33</v>
      </c>
      <c r="AX1224" s="14" t="s">
        <v>80</v>
      </c>
      <c r="AY1224" s="212" t="s">
        <v>205</v>
      </c>
    </row>
    <row r="1225" s="14" customFormat="1">
      <c r="A1225" s="14"/>
      <c r="B1225" s="211"/>
      <c r="C1225" s="14"/>
      <c r="D1225" s="204" t="s">
        <v>213</v>
      </c>
      <c r="E1225" s="212" t="s">
        <v>1</v>
      </c>
      <c r="F1225" s="213" t="s">
        <v>873</v>
      </c>
      <c r="G1225" s="14"/>
      <c r="H1225" s="214">
        <v>10.970000000000001</v>
      </c>
      <c r="I1225" s="215"/>
      <c r="J1225" s="14"/>
      <c r="K1225" s="14"/>
      <c r="L1225" s="211"/>
      <c r="M1225" s="216"/>
      <c r="N1225" s="217"/>
      <c r="O1225" s="217"/>
      <c r="P1225" s="217"/>
      <c r="Q1225" s="217"/>
      <c r="R1225" s="217"/>
      <c r="S1225" s="217"/>
      <c r="T1225" s="218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12" t="s">
        <v>213</v>
      </c>
      <c r="AU1225" s="212" t="s">
        <v>91</v>
      </c>
      <c r="AV1225" s="14" t="s">
        <v>91</v>
      </c>
      <c r="AW1225" s="14" t="s">
        <v>33</v>
      </c>
      <c r="AX1225" s="14" t="s">
        <v>80</v>
      </c>
      <c r="AY1225" s="212" t="s">
        <v>205</v>
      </c>
    </row>
    <row r="1226" s="14" customFormat="1">
      <c r="A1226" s="14"/>
      <c r="B1226" s="211"/>
      <c r="C1226" s="14"/>
      <c r="D1226" s="204" t="s">
        <v>213</v>
      </c>
      <c r="E1226" s="212" t="s">
        <v>1</v>
      </c>
      <c r="F1226" s="213" t="s">
        <v>874</v>
      </c>
      <c r="G1226" s="14"/>
      <c r="H1226" s="214">
        <v>23.949999999999999</v>
      </c>
      <c r="I1226" s="215"/>
      <c r="J1226" s="14"/>
      <c r="K1226" s="14"/>
      <c r="L1226" s="211"/>
      <c r="M1226" s="216"/>
      <c r="N1226" s="217"/>
      <c r="O1226" s="217"/>
      <c r="P1226" s="217"/>
      <c r="Q1226" s="217"/>
      <c r="R1226" s="217"/>
      <c r="S1226" s="217"/>
      <c r="T1226" s="218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12" t="s">
        <v>213</v>
      </c>
      <c r="AU1226" s="212" t="s">
        <v>91</v>
      </c>
      <c r="AV1226" s="14" t="s">
        <v>91</v>
      </c>
      <c r="AW1226" s="14" t="s">
        <v>33</v>
      </c>
      <c r="AX1226" s="14" t="s">
        <v>80</v>
      </c>
      <c r="AY1226" s="212" t="s">
        <v>205</v>
      </c>
    </row>
    <row r="1227" s="14" customFormat="1">
      <c r="A1227" s="14"/>
      <c r="B1227" s="211"/>
      <c r="C1227" s="14"/>
      <c r="D1227" s="204" t="s">
        <v>213</v>
      </c>
      <c r="E1227" s="212" t="s">
        <v>1</v>
      </c>
      <c r="F1227" s="213" t="s">
        <v>876</v>
      </c>
      <c r="G1227" s="14"/>
      <c r="H1227" s="214">
        <v>9.3200000000000003</v>
      </c>
      <c r="I1227" s="215"/>
      <c r="J1227" s="14"/>
      <c r="K1227" s="14"/>
      <c r="L1227" s="211"/>
      <c r="M1227" s="216"/>
      <c r="N1227" s="217"/>
      <c r="O1227" s="217"/>
      <c r="P1227" s="217"/>
      <c r="Q1227" s="217"/>
      <c r="R1227" s="217"/>
      <c r="S1227" s="217"/>
      <c r="T1227" s="218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12" t="s">
        <v>213</v>
      </c>
      <c r="AU1227" s="212" t="s">
        <v>91</v>
      </c>
      <c r="AV1227" s="14" t="s">
        <v>91</v>
      </c>
      <c r="AW1227" s="14" t="s">
        <v>33</v>
      </c>
      <c r="AX1227" s="14" t="s">
        <v>80</v>
      </c>
      <c r="AY1227" s="212" t="s">
        <v>205</v>
      </c>
    </row>
    <row r="1228" s="14" customFormat="1">
      <c r="A1228" s="14"/>
      <c r="B1228" s="211"/>
      <c r="C1228" s="14"/>
      <c r="D1228" s="204" t="s">
        <v>213</v>
      </c>
      <c r="E1228" s="212" t="s">
        <v>1</v>
      </c>
      <c r="F1228" s="213" t="s">
        <v>877</v>
      </c>
      <c r="G1228" s="14"/>
      <c r="H1228" s="214">
        <v>18.77</v>
      </c>
      <c r="I1228" s="215"/>
      <c r="J1228" s="14"/>
      <c r="K1228" s="14"/>
      <c r="L1228" s="211"/>
      <c r="M1228" s="216"/>
      <c r="N1228" s="217"/>
      <c r="O1228" s="217"/>
      <c r="P1228" s="217"/>
      <c r="Q1228" s="217"/>
      <c r="R1228" s="217"/>
      <c r="S1228" s="217"/>
      <c r="T1228" s="218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12" t="s">
        <v>213</v>
      </c>
      <c r="AU1228" s="212" t="s">
        <v>91</v>
      </c>
      <c r="AV1228" s="14" t="s">
        <v>91</v>
      </c>
      <c r="AW1228" s="14" t="s">
        <v>33</v>
      </c>
      <c r="AX1228" s="14" t="s">
        <v>80</v>
      </c>
      <c r="AY1228" s="212" t="s">
        <v>205</v>
      </c>
    </row>
    <row r="1229" s="14" customFormat="1">
      <c r="A1229" s="14"/>
      <c r="B1229" s="211"/>
      <c r="C1229" s="14"/>
      <c r="D1229" s="204" t="s">
        <v>213</v>
      </c>
      <c r="E1229" s="212" t="s">
        <v>1</v>
      </c>
      <c r="F1229" s="213" t="s">
        <v>879</v>
      </c>
      <c r="G1229" s="14"/>
      <c r="H1229" s="214">
        <v>13.24</v>
      </c>
      <c r="I1229" s="215"/>
      <c r="J1229" s="14"/>
      <c r="K1229" s="14"/>
      <c r="L1229" s="211"/>
      <c r="M1229" s="216"/>
      <c r="N1229" s="217"/>
      <c r="O1229" s="217"/>
      <c r="P1229" s="217"/>
      <c r="Q1229" s="217"/>
      <c r="R1229" s="217"/>
      <c r="S1229" s="217"/>
      <c r="T1229" s="218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12" t="s">
        <v>213</v>
      </c>
      <c r="AU1229" s="212" t="s">
        <v>91</v>
      </c>
      <c r="AV1229" s="14" t="s">
        <v>91</v>
      </c>
      <c r="AW1229" s="14" t="s">
        <v>33</v>
      </c>
      <c r="AX1229" s="14" t="s">
        <v>80</v>
      </c>
      <c r="AY1229" s="212" t="s">
        <v>205</v>
      </c>
    </row>
    <row r="1230" s="14" customFormat="1">
      <c r="A1230" s="14"/>
      <c r="B1230" s="211"/>
      <c r="C1230" s="14"/>
      <c r="D1230" s="204" t="s">
        <v>213</v>
      </c>
      <c r="E1230" s="212" t="s">
        <v>1</v>
      </c>
      <c r="F1230" s="213" t="s">
        <v>881</v>
      </c>
      <c r="G1230" s="14"/>
      <c r="H1230" s="214">
        <v>7.8300000000000001</v>
      </c>
      <c r="I1230" s="215"/>
      <c r="J1230" s="14"/>
      <c r="K1230" s="14"/>
      <c r="L1230" s="211"/>
      <c r="M1230" s="216"/>
      <c r="N1230" s="217"/>
      <c r="O1230" s="217"/>
      <c r="P1230" s="217"/>
      <c r="Q1230" s="217"/>
      <c r="R1230" s="217"/>
      <c r="S1230" s="217"/>
      <c r="T1230" s="218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12" t="s">
        <v>213</v>
      </c>
      <c r="AU1230" s="212" t="s">
        <v>91</v>
      </c>
      <c r="AV1230" s="14" t="s">
        <v>91</v>
      </c>
      <c r="AW1230" s="14" t="s">
        <v>33</v>
      </c>
      <c r="AX1230" s="14" t="s">
        <v>80</v>
      </c>
      <c r="AY1230" s="212" t="s">
        <v>205</v>
      </c>
    </row>
    <row r="1231" s="14" customFormat="1">
      <c r="A1231" s="14"/>
      <c r="B1231" s="211"/>
      <c r="C1231" s="14"/>
      <c r="D1231" s="204" t="s">
        <v>213</v>
      </c>
      <c r="E1231" s="212" t="s">
        <v>1</v>
      </c>
      <c r="F1231" s="213" t="s">
        <v>882</v>
      </c>
      <c r="G1231" s="14"/>
      <c r="H1231" s="214">
        <v>13.24</v>
      </c>
      <c r="I1231" s="215"/>
      <c r="J1231" s="14"/>
      <c r="K1231" s="14"/>
      <c r="L1231" s="211"/>
      <c r="M1231" s="216"/>
      <c r="N1231" s="217"/>
      <c r="O1231" s="217"/>
      <c r="P1231" s="217"/>
      <c r="Q1231" s="217"/>
      <c r="R1231" s="217"/>
      <c r="S1231" s="217"/>
      <c r="T1231" s="218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12" t="s">
        <v>213</v>
      </c>
      <c r="AU1231" s="212" t="s">
        <v>91</v>
      </c>
      <c r="AV1231" s="14" t="s">
        <v>91</v>
      </c>
      <c r="AW1231" s="14" t="s">
        <v>33</v>
      </c>
      <c r="AX1231" s="14" t="s">
        <v>80</v>
      </c>
      <c r="AY1231" s="212" t="s">
        <v>205</v>
      </c>
    </row>
    <row r="1232" s="14" customFormat="1">
      <c r="A1232" s="14"/>
      <c r="B1232" s="211"/>
      <c r="C1232" s="14"/>
      <c r="D1232" s="204" t="s">
        <v>213</v>
      </c>
      <c r="E1232" s="212" t="s">
        <v>1</v>
      </c>
      <c r="F1232" s="213" t="s">
        <v>884</v>
      </c>
      <c r="G1232" s="14"/>
      <c r="H1232" s="214">
        <v>13.42</v>
      </c>
      <c r="I1232" s="215"/>
      <c r="J1232" s="14"/>
      <c r="K1232" s="14"/>
      <c r="L1232" s="211"/>
      <c r="M1232" s="216"/>
      <c r="N1232" s="217"/>
      <c r="O1232" s="217"/>
      <c r="P1232" s="217"/>
      <c r="Q1232" s="217"/>
      <c r="R1232" s="217"/>
      <c r="S1232" s="217"/>
      <c r="T1232" s="218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12" t="s">
        <v>213</v>
      </c>
      <c r="AU1232" s="212" t="s">
        <v>91</v>
      </c>
      <c r="AV1232" s="14" t="s">
        <v>91</v>
      </c>
      <c r="AW1232" s="14" t="s">
        <v>33</v>
      </c>
      <c r="AX1232" s="14" t="s">
        <v>80</v>
      </c>
      <c r="AY1232" s="212" t="s">
        <v>205</v>
      </c>
    </row>
    <row r="1233" s="15" customFormat="1">
      <c r="A1233" s="15"/>
      <c r="B1233" s="219"/>
      <c r="C1233" s="15"/>
      <c r="D1233" s="204" t="s">
        <v>213</v>
      </c>
      <c r="E1233" s="220" t="s">
        <v>1</v>
      </c>
      <c r="F1233" s="221" t="s">
        <v>216</v>
      </c>
      <c r="G1233" s="15"/>
      <c r="H1233" s="222">
        <v>332.84000000000003</v>
      </c>
      <c r="I1233" s="223"/>
      <c r="J1233" s="15"/>
      <c r="K1233" s="15"/>
      <c r="L1233" s="219"/>
      <c r="M1233" s="224"/>
      <c r="N1233" s="225"/>
      <c r="O1233" s="225"/>
      <c r="P1233" s="225"/>
      <c r="Q1233" s="225"/>
      <c r="R1233" s="225"/>
      <c r="S1233" s="225"/>
      <c r="T1233" s="226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T1233" s="220" t="s">
        <v>213</v>
      </c>
      <c r="AU1233" s="220" t="s">
        <v>91</v>
      </c>
      <c r="AV1233" s="15" t="s">
        <v>211</v>
      </c>
      <c r="AW1233" s="15" t="s">
        <v>33</v>
      </c>
      <c r="AX1233" s="15" t="s">
        <v>87</v>
      </c>
      <c r="AY1233" s="220" t="s">
        <v>205</v>
      </c>
    </row>
    <row r="1234" s="2" customFormat="1" ht="24.15" customHeight="1">
      <c r="A1234" s="38"/>
      <c r="B1234" s="188"/>
      <c r="C1234" s="227" t="s">
        <v>1590</v>
      </c>
      <c r="D1234" s="227" t="s">
        <v>276</v>
      </c>
      <c r="E1234" s="228" t="s">
        <v>1591</v>
      </c>
      <c r="F1234" s="229" t="s">
        <v>1592</v>
      </c>
      <c r="G1234" s="230" t="s">
        <v>284</v>
      </c>
      <c r="H1234" s="231">
        <v>382.76600000000002</v>
      </c>
      <c r="I1234" s="232"/>
      <c r="J1234" s="231">
        <f>ROUND(I1234*H1234,3)</f>
        <v>0</v>
      </c>
      <c r="K1234" s="233"/>
      <c r="L1234" s="234"/>
      <c r="M1234" s="235" t="s">
        <v>1</v>
      </c>
      <c r="N1234" s="236" t="s">
        <v>46</v>
      </c>
      <c r="O1234" s="82"/>
      <c r="P1234" s="198">
        <f>O1234*H1234</f>
        <v>0</v>
      </c>
      <c r="Q1234" s="198">
        <v>0.00044999999999999999</v>
      </c>
      <c r="R1234" s="198">
        <f>Q1234*H1234</f>
        <v>0.1722447</v>
      </c>
      <c r="S1234" s="198">
        <v>0</v>
      </c>
      <c r="T1234" s="199">
        <f>S1234*H1234</f>
        <v>0</v>
      </c>
      <c r="U1234" s="38"/>
      <c r="V1234" s="38"/>
      <c r="W1234" s="38"/>
      <c r="X1234" s="38"/>
      <c r="Y1234" s="38"/>
      <c r="Z1234" s="38"/>
      <c r="AA1234" s="38"/>
      <c r="AB1234" s="38"/>
      <c r="AC1234" s="38"/>
      <c r="AD1234" s="38"/>
      <c r="AE1234" s="38"/>
      <c r="AR1234" s="200" t="s">
        <v>401</v>
      </c>
      <c r="AT1234" s="200" t="s">
        <v>276</v>
      </c>
      <c r="AU1234" s="200" t="s">
        <v>91</v>
      </c>
      <c r="AY1234" s="19" t="s">
        <v>205</v>
      </c>
      <c r="BE1234" s="201">
        <f>IF(N1234="základná",J1234,0)</f>
        <v>0</v>
      </c>
      <c r="BF1234" s="201">
        <f>IF(N1234="znížená",J1234,0)</f>
        <v>0</v>
      </c>
      <c r="BG1234" s="201">
        <f>IF(N1234="zákl. prenesená",J1234,0)</f>
        <v>0</v>
      </c>
      <c r="BH1234" s="201">
        <f>IF(N1234="zníž. prenesená",J1234,0)</f>
        <v>0</v>
      </c>
      <c r="BI1234" s="201">
        <f>IF(N1234="nulová",J1234,0)</f>
        <v>0</v>
      </c>
      <c r="BJ1234" s="19" t="s">
        <v>91</v>
      </c>
      <c r="BK1234" s="202">
        <f>ROUND(I1234*H1234,3)</f>
        <v>0</v>
      </c>
      <c r="BL1234" s="19" t="s">
        <v>299</v>
      </c>
      <c r="BM1234" s="200" t="s">
        <v>1593</v>
      </c>
    </row>
    <row r="1235" s="14" customFormat="1">
      <c r="A1235" s="14"/>
      <c r="B1235" s="211"/>
      <c r="C1235" s="14"/>
      <c r="D1235" s="204" t="s">
        <v>213</v>
      </c>
      <c r="E1235" s="14"/>
      <c r="F1235" s="213" t="s">
        <v>1594</v>
      </c>
      <c r="G1235" s="14"/>
      <c r="H1235" s="214">
        <v>382.76600000000002</v>
      </c>
      <c r="I1235" s="215"/>
      <c r="J1235" s="14"/>
      <c r="K1235" s="14"/>
      <c r="L1235" s="211"/>
      <c r="M1235" s="216"/>
      <c r="N1235" s="217"/>
      <c r="O1235" s="217"/>
      <c r="P1235" s="217"/>
      <c r="Q1235" s="217"/>
      <c r="R1235" s="217"/>
      <c r="S1235" s="217"/>
      <c r="T1235" s="218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12" t="s">
        <v>213</v>
      </c>
      <c r="AU1235" s="212" t="s">
        <v>91</v>
      </c>
      <c r="AV1235" s="14" t="s">
        <v>91</v>
      </c>
      <c r="AW1235" s="14" t="s">
        <v>3</v>
      </c>
      <c r="AX1235" s="14" t="s">
        <v>87</v>
      </c>
      <c r="AY1235" s="212" t="s">
        <v>205</v>
      </c>
    </row>
    <row r="1236" s="2" customFormat="1" ht="24.15" customHeight="1">
      <c r="A1236" s="38"/>
      <c r="B1236" s="188"/>
      <c r="C1236" s="189" t="s">
        <v>1595</v>
      </c>
      <c r="D1236" s="189" t="s">
        <v>207</v>
      </c>
      <c r="E1236" s="190" t="s">
        <v>1596</v>
      </c>
      <c r="F1236" s="191" t="s">
        <v>1597</v>
      </c>
      <c r="G1236" s="192" t="s">
        <v>265</v>
      </c>
      <c r="H1236" s="193">
        <v>566.90999999999997</v>
      </c>
      <c r="I1236" s="194"/>
      <c r="J1236" s="193">
        <f>ROUND(I1236*H1236,3)</f>
        <v>0</v>
      </c>
      <c r="K1236" s="195"/>
      <c r="L1236" s="39"/>
      <c r="M1236" s="196" t="s">
        <v>1</v>
      </c>
      <c r="N1236" s="197" t="s">
        <v>46</v>
      </c>
      <c r="O1236" s="82"/>
      <c r="P1236" s="198">
        <f>O1236*H1236</f>
        <v>0</v>
      </c>
      <c r="Q1236" s="198">
        <v>0.0033700000000000002</v>
      </c>
      <c r="R1236" s="198">
        <f>Q1236*H1236</f>
        <v>1.9104867000000001</v>
      </c>
      <c r="S1236" s="198">
        <v>0</v>
      </c>
      <c r="T1236" s="199">
        <f>S1236*H1236</f>
        <v>0</v>
      </c>
      <c r="U1236" s="38"/>
      <c r="V1236" s="38"/>
      <c r="W1236" s="38"/>
      <c r="X1236" s="38"/>
      <c r="Y1236" s="38"/>
      <c r="Z1236" s="38"/>
      <c r="AA1236" s="38"/>
      <c r="AB1236" s="38"/>
      <c r="AC1236" s="38"/>
      <c r="AD1236" s="38"/>
      <c r="AE1236" s="38"/>
      <c r="AR1236" s="200" t="s">
        <v>299</v>
      </c>
      <c r="AT1236" s="200" t="s">
        <v>207</v>
      </c>
      <c r="AU1236" s="200" t="s">
        <v>91</v>
      </c>
      <c r="AY1236" s="19" t="s">
        <v>205</v>
      </c>
      <c r="BE1236" s="201">
        <f>IF(N1236="základná",J1236,0)</f>
        <v>0</v>
      </c>
      <c r="BF1236" s="201">
        <f>IF(N1236="znížená",J1236,0)</f>
        <v>0</v>
      </c>
      <c r="BG1236" s="201">
        <f>IF(N1236="zákl. prenesená",J1236,0)</f>
        <v>0</v>
      </c>
      <c r="BH1236" s="201">
        <f>IF(N1236="zníž. prenesená",J1236,0)</f>
        <v>0</v>
      </c>
      <c r="BI1236" s="201">
        <f>IF(N1236="nulová",J1236,0)</f>
        <v>0</v>
      </c>
      <c r="BJ1236" s="19" t="s">
        <v>91</v>
      </c>
      <c r="BK1236" s="202">
        <f>ROUND(I1236*H1236,3)</f>
        <v>0</v>
      </c>
      <c r="BL1236" s="19" t="s">
        <v>299</v>
      </c>
      <c r="BM1236" s="200" t="s">
        <v>1598</v>
      </c>
    </row>
    <row r="1237" s="13" customFormat="1">
      <c r="A1237" s="13"/>
      <c r="B1237" s="203"/>
      <c r="C1237" s="13"/>
      <c r="D1237" s="204" t="s">
        <v>213</v>
      </c>
      <c r="E1237" s="205" t="s">
        <v>1</v>
      </c>
      <c r="F1237" s="206" t="s">
        <v>1599</v>
      </c>
      <c r="G1237" s="13"/>
      <c r="H1237" s="205" t="s">
        <v>1</v>
      </c>
      <c r="I1237" s="207"/>
      <c r="J1237" s="13"/>
      <c r="K1237" s="13"/>
      <c r="L1237" s="203"/>
      <c r="M1237" s="208"/>
      <c r="N1237" s="209"/>
      <c r="O1237" s="209"/>
      <c r="P1237" s="209"/>
      <c r="Q1237" s="209"/>
      <c r="R1237" s="209"/>
      <c r="S1237" s="209"/>
      <c r="T1237" s="210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05" t="s">
        <v>213</v>
      </c>
      <c r="AU1237" s="205" t="s">
        <v>91</v>
      </c>
      <c r="AV1237" s="13" t="s">
        <v>87</v>
      </c>
      <c r="AW1237" s="13" t="s">
        <v>33</v>
      </c>
      <c r="AX1237" s="13" t="s">
        <v>80</v>
      </c>
      <c r="AY1237" s="205" t="s">
        <v>205</v>
      </c>
    </row>
    <row r="1238" s="13" customFormat="1">
      <c r="A1238" s="13"/>
      <c r="B1238" s="203"/>
      <c r="C1238" s="13"/>
      <c r="D1238" s="204" t="s">
        <v>213</v>
      </c>
      <c r="E1238" s="205" t="s">
        <v>1</v>
      </c>
      <c r="F1238" s="206" t="s">
        <v>337</v>
      </c>
      <c r="G1238" s="13"/>
      <c r="H1238" s="205" t="s">
        <v>1</v>
      </c>
      <c r="I1238" s="207"/>
      <c r="J1238" s="13"/>
      <c r="K1238" s="13"/>
      <c r="L1238" s="203"/>
      <c r="M1238" s="208"/>
      <c r="N1238" s="209"/>
      <c r="O1238" s="209"/>
      <c r="P1238" s="209"/>
      <c r="Q1238" s="209"/>
      <c r="R1238" s="209"/>
      <c r="S1238" s="209"/>
      <c r="T1238" s="210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05" t="s">
        <v>213</v>
      </c>
      <c r="AU1238" s="205" t="s">
        <v>91</v>
      </c>
      <c r="AV1238" s="13" t="s">
        <v>87</v>
      </c>
      <c r="AW1238" s="13" t="s">
        <v>33</v>
      </c>
      <c r="AX1238" s="13" t="s">
        <v>80</v>
      </c>
      <c r="AY1238" s="205" t="s">
        <v>205</v>
      </c>
    </row>
    <row r="1239" s="14" customFormat="1">
      <c r="A1239" s="14"/>
      <c r="B1239" s="211"/>
      <c r="C1239" s="14"/>
      <c r="D1239" s="204" t="s">
        <v>213</v>
      </c>
      <c r="E1239" s="212" t="s">
        <v>1</v>
      </c>
      <c r="F1239" s="213" t="s">
        <v>797</v>
      </c>
      <c r="G1239" s="14"/>
      <c r="H1239" s="214">
        <v>22.800000000000001</v>
      </c>
      <c r="I1239" s="215"/>
      <c r="J1239" s="14"/>
      <c r="K1239" s="14"/>
      <c r="L1239" s="211"/>
      <c r="M1239" s="216"/>
      <c r="N1239" s="217"/>
      <c r="O1239" s="217"/>
      <c r="P1239" s="217"/>
      <c r="Q1239" s="217"/>
      <c r="R1239" s="217"/>
      <c r="S1239" s="217"/>
      <c r="T1239" s="218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12" t="s">
        <v>213</v>
      </c>
      <c r="AU1239" s="212" t="s">
        <v>91</v>
      </c>
      <c r="AV1239" s="14" t="s">
        <v>91</v>
      </c>
      <c r="AW1239" s="14" t="s">
        <v>33</v>
      </c>
      <c r="AX1239" s="14" t="s">
        <v>80</v>
      </c>
      <c r="AY1239" s="212" t="s">
        <v>205</v>
      </c>
    </row>
    <row r="1240" s="14" customFormat="1">
      <c r="A1240" s="14"/>
      <c r="B1240" s="211"/>
      <c r="C1240" s="14"/>
      <c r="D1240" s="204" t="s">
        <v>213</v>
      </c>
      <c r="E1240" s="212" t="s">
        <v>1</v>
      </c>
      <c r="F1240" s="213" t="s">
        <v>798</v>
      </c>
      <c r="G1240" s="14"/>
      <c r="H1240" s="214">
        <v>21.780000000000001</v>
      </c>
      <c r="I1240" s="215"/>
      <c r="J1240" s="14"/>
      <c r="K1240" s="14"/>
      <c r="L1240" s="211"/>
      <c r="M1240" s="216"/>
      <c r="N1240" s="217"/>
      <c r="O1240" s="217"/>
      <c r="P1240" s="217"/>
      <c r="Q1240" s="217"/>
      <c r="R1240" s="217"/>
      <c r="S1240" s="217"/>
      <c r="T1240" s="218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12" t="s">
        <v>213</v>
      </c>
      <c r="AU1240" s="212" t="s">
        <v>91</v>
      </c>
      <c r="AV1240" s="14" t="s">
        <v>91</v>
      </c>
      <c r="AW1240" s="14" t="s">
        <v>33</v>
      </c>
      <c r="AX1240" s="14" t="s">
        <v>80</v>
      </c>
      <c r="AY1240" s="212" t="s">
        <v>205</v>
      </c>
    </row>
    <row r="1241" s="14" customFormat="1">
      <c r="A1241" s="14"/>
      <c r="B1241" s="211"/>
      <c r="C1241" s="14"/>
      <c r="D1241" s="204" t="s">
        <v>213</v>
      </c>
      <c r="E1241" s="212" t="s">
        <v>1</v>
      </c>
      <c r="F1241" s="213" t="s">
        <v>799</v>
      </c>
      <c r="G1241" s="14"/>
      <c r="H1241" s="214">
        <v>3.48</v>
      </c>
      <c r="I1241" s="215"/>
      <c r="J1241" s="14"/>
      <c r="K1241" s="14"/>
      <c r="L1241" s="211"/>
      <c r="M1241" s="216"/>
      <c r="N1241" s="217"/>
      <c r="O1241" s="217"/>
      <c r="P1241" s="217"/>
      <c r="Q1241" s="217"/>
      <c r="R1241" s="217"/>
      <c r="S1241" s="217"/>
      <c r="T1241" s="218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12" t="s">
        <v>213</v>
      </c>
      <c r="AU1241" s="212" t="s">
        <v>91</v>
      </c>
      <c r="AV1241" s="14" t="s">
        <v>91</v>
      </c>
      <c r="AW1241" s="14" t="s">
        <v>33</v>
      </c>
      <c r="AX1241" s="14" t="s">
        <v>80</v>
      </c>
      <c r="AY1241" s="212" t="s">
        <v>205</v>
      </c>
    </row>
    <row r="1242" s="14" customFormat="1">
      <c r="A1242" s="14"/>
      <c r="B1242" s="211"/>
      <c r="C1242" s="14"/>
      <c r="D1242" s="204" t="s">
        <v>213</v>
      </c>
      <c r="E1242" s="212" t="s">
        <v>1</v>
      </c>
      <c r="F1242" s="213" t="s">
        <v>800</v>
      </c>
      <c r="G1242" s="14"/>
      <c r="H1242" s="214">
        <v>2.6699999999999999</v>
      </c>
      <c r="I1242" s="215"/>
      <c r="J1242" s="14"/>
      <c r="K1242" s="14"/>
      <c r="L1242" s="211"/>
      <c r="M1242" s="216"/>
      <c r="N1242" s="217"/>
      <c r="O1242" s="217"/>
      <c r="P1242" s="217"/>
      <c r="Q1242" s="217"/>
      <c r="R1242" s="217"/>
      <c r="S1242" s="217"/>
      <c r="T1242" s="218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12" t="s">
        <v>213</v>
      </c>
      <c r="AU1242" s="212" t="s">
        <v>91</v>
      </c>
      <c r="AV1242" s="14" t="s">
        <v>91</v>
      </c>
      <c r="AW1242" s="14" t="s">
        <v>33</v>
      </c>
      <c r="AX1242" s="14" t="s">
        <v>80</v>
      </c>
      <c r="AY1242" s="212" t="s">
        <v>205</v>
      </c>
    </row>
    <row r="1243" s="14" customFormat="1">
      <c r="A1243" s="14"/>
      <c r="B1243" s="211"/>
      <c r="C1243" s="14"/>
      <c r="D1243" s="204" t="s">
        <v>213</v>
      </c>
      <c r="E1243" s="212" t="s">
        <v>1</v>
      </c>
      <c r="F1243" s="213" t="s">
        <v>801</v>
      </c>
      <c r="G1243" s="14"/>
      <c r="H1243" s="214">
        <v>1.9099999999999999</v>
      </c>
      <c r="I1243" s="215"/>
      <c r="J1243" s="14"/>
      <c r="K1243" s="14"/>
      <c r="L1243" s="211"/>
      <c r="M1243" s="216"/>
      <c r="N1243" s="217"/>
      <c r="O1243" s="217"/>
      <c r="P1243" s="217"/>
      <c r="Q1243" s="217"/>
      <c r="R1243" s="217"/>
      <c r="S1243" s="217"/>
      <c r="T1243" s="218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12" t="s">
        <v>213</v>
      </c>
      <c r="AU1243" s="212" t="s">
        <v>91</v>
      </c>
      <c r="AV1243" s="14" t="s">
        <v>91</v>
      </c>
      <c r="AW1243" s="14" t="s">
        <v>33</v>
      </c>
      <c r="AX1243" s="14" t="s">
        <v>80</v>
      </c>
      <c r="AY1243" s="212" t="s">
        <v>205</v>
      </c>
    </row>
    <row r="1244" s="14" customFormat="1">
      <c r="A1244" s="14"/>
      <c r="B1244" s="211"/>
      <c r="C1244" s="14"/>
      <c r="D1244" s="204" t="s">
        <v>213</v>
      </c>
      <c r="E1244" s="212" t="s">
        <v>1</v>
      </c>
      <c r="F1244" s="213" t="s">
        <v>802</v>
      </c>
      <c r="G1244" s="14"/>
      <c r="H1244" s="214">
        <v>3.4399999999999999</v>
      </c>
      <c r="I1244" s="215"/>
      <c r="J1244" s="14"/>
      <c r="K1244" s="14"/>
      <c r="L1244" s="211"/>
      <c r="M1244" s="216"/>
      <c r="N1244" s="217"/>
      <c r="O1244" s="217"/>
      <c r="P1244" s="217"/>
      <c r="Q1244" s="217"/>
      <c r="R1244" s="217"/>
      <c r="S1244" s="217"/>
      <c r="T1244" s="218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12" t="s">
        <v>213</v>
      </c>
      <c r="AU1244" s="212" t="s">
        <v>91</v>
      </c>
      <c r="AV1244" s="14" t="s">
        <v>91</v>
      </c>
      <c r="AW1244" s="14" t="s">
        <v>33</v>
      </c>
      <c r="AX1244" s="14" t="s">
        <v>80</v>
      </c>
      <c r="AY1244" s="212" t="s">
        <v>205</v>
      </c>
    </row>
    <row r="1245" s="14" customFormat="1">
      <c r="A1245" s="14"/>
      <c r="B1245" s="211"/>
      <c r="C1245" s="14"/>
      <c r="D1245" s="204" t="s">
        <v>213</v>
      </c>
      <c r="E1245" s="212" t="s">
        <v>1</v>
      </c>
      <c r="F1245" s="213" t="s">
        <v>803</v>
      </c>
      <c r="G1245" s="14"/>
      <c r="H1245" s="214">
        <v>7.4100000000000001</v>
      </c>
      <c r="I1245" s="215"/>
      <c r="J1245" s="14"/>
      <c r="K1245" s="14"/>
      <c r="L1245" s="211"/>
      <c r="M1245" s="216"/>
      <c r="N1245" s="217"/>
      <c r="O1245" s="217"/>
      <c r="P1245" s="217"/>
      <c r="Q1245" s="217"/>
      <c r="R1245" s="217"/>
      <c r="S1245" s="217"/>
      <c r="T1245" s="218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12" t="s">
        <v>213</v>
      </c>
      <c r="AU1245" s="212" t="s">
        <v>91</v>
      </c>
      <c r="AV1245" s="14" t="s">
        <v>91</v>
      </c>
      <c r="AW1245" s="14" t="s">
        <v>33</v>
      </c>
      <c r="AX1245" s="14" t="s">
        <v>80</v>
      </c>
      <c r="AY1245" s="212" t="s">
        <v>205</v>
      </c>
    </row>
    <row r="1246" s="14" customFormat="1">
      <c r="A1246" s="14"/>
      <c r="B1246" s="211"/>
      <c r="C1246" s="14"/>
      <c r="D1246" s="204" t="s">
        <v>213</v>
      </c>
      <c r="E1246" s="212" t="s">
        <v>1</v>
      </c>
      <c r="F1246" s="213" t="s">
        <v>804</v>
      </c>
      <c r="G1246" s="14"/>
      <c r="H1246" s="214">
        <v>11.17</v>
      </c>
      <c r="I1246" s="215"/>
      <c r="J1246" s="14"/>
      <c r="K1246" s="14"/>
      <c r="L1246" s="211"/>
      <c r="M1246" s="216"/>
      <c r="N1246" s="217"/>
      <c r="O1246" s="217"/>
      <c r="P1246" s="217"/>
      <c r="Q1246" s="217"/>
      <c r="R1246" s="217"/>
      <c r="S1246" s="217"/>
      <c r="T1246" s="218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12" t="s">
        <v>213</v>
      </c>
      <c r="AU1246" s="212" t="s">
        <v>91</v>
      </c>
      <c r="AV1246" s="14" t="s">
        <v>91</v>
      </c>
      <c r="AW1246" s="14" t="s">
        <v>33</v>
      </c>
      <c r="AX1246" s="14" t="s">
        <v>80</v>
      </c>
      <c r="AY1246" s="212" t="s">
        <v>205</v>
      </c>
    </row>
    <row r="1247" s="14" customFormat="1">
      <c r="A1247" s="14"/>
      <c r="B1247" s="211"/>
      <c r="C1247" s="14"/>
      <c r="D1247" s="204" t="s">
        <v>213</v>
      </c>
      <c r="E1247" s="212" t="s">
        <v>1</v>
      </c>
      <c r="F1247" s="213" t="s">
        <v>805</v>
      </c>
      <c r="G1247" s="14"/>
      <c r="H1247" s="214">
        <v>17.800000000000001</v>
      </c>
      <c r="I1247" s="215"/>
      <c r="J1247" s="14"/>
      <c r="K1247" s="14"/>
      <c r="L1247" s="211"/>
      <c r="M1247" s="216"/>
      <c r="N1247" s="217"/>
      <c r="O1247" s="217"/>
      <c r="P1247" s="217"/>
      <c r="Q1247" s="217"/>
      <c r="R1247" s="217"/>
      <c r="S1247" s="217"/>
      <c r="T1247" s="218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12" t="s">
        <v>213</v>
      </c>
      <c r="AU1247" s="212" t="s">
        <v>91</v>
      </c>
      <c r="AV1247" s="14" t="s">
        <v>91</v>
      </c>
      <c r="AW1247" s="14" t="s">
        <v>33</v>
      </c>
      <c r="AX1247" s="14" t="s">
        <v>80</v>
      </c>
      <c r="AY1247" s="212" t="s">
        <v>205</v>
      </c>
    </row>
    <row r="1248" s="14" customFormat="1">
      <c r="A1248" s="14"/>
      <c r="B1248" s="211"/>
      <c r="C1248" s="14"/>
      <c r="D1248" s="204" t="s">
        <v>213</v>
      </c>
      <c r="E1248" s="212" t="s">
        <v>1</v>
      </c>
      <c r="F1248" s="213" t="s">
        <v>806</v>
      </c>
      <c r="G1248" s="14"/>
      <c r="H1248" s="214">
        <v>19.129999999999999</v>
      </c>
      <c r="I1248" s="215"/>
      <c r="J1248" s="14"/>
      <c r="K1248" s="14"/>
      <c r="L1248" s="211"/>
      <c r="M1248" s="216"/>
      <c r="N1248" s="217"/>
      <c r="O1248" s="217"/>
      <c r="P1248" s="217"/>
      <c r="Q1248" s="217"/>
      <c r="R1248" s="217"/>
      <c r="S1248" s="217"/>
      <c r="T1248" s="218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12" t="s">
        <v>213</v>
      </c>
      <c r="AU1248" s="212" t="s">
        <v>91</v>
      </c>
      <c r="AV1248" s="14" t="s">
        <v>91</v>
      </c>
      <c r="AW1248" s="14" t="s">
        <v>33</v>
      </c>
      <c r="AX1248" s="14" t="s">
        <v>80</v>
      </c>
      <c r="AY1248" s="212" t="s">
        <v>205</v>
      </c>
    </row>
    <row r="1249" s="13" customFormat="1">
      <c r="A1249" s="13"/>
      <c r="B1249" s="203"/>
      <c r="C1249" s="13"/>
      <c r="D1249" s="204" t="s">
        <v>213</v>
      </c>
      <c r="E1249" s="205" t="s">
        <v>1</v>
      </c>
      <c r="F1249" s="206" t="s">
        <v>339</v>
      </c>
      <c r="G1249" s="13"/>
      <c r="H1249" s="205" t="s">
        <v>1</v>
      </c>
      <c r="I1249" s="207"/>
      <c r="J1249" s="13"/>
      <c r="K1249" s="13"/>
      <c r="L1249" s="203"/>
      <c r="M1249" s="208"/>
      <c r="N1249" s="209"/>
      <c r="O1249" s="209"/>
      <c r="P1249" s="209"/>
      <c r="Q1249" s="209"/>
      <c r="R1249" s="209"/>
      <c r="S1249" s="209"/>
      <c r="T1249" s="210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05" t="s">
        <v>213</v>
      </c>
      <c r="AU1249" s="205" t="s">
        <v>91</v>
      </c>
      <c r="AV1249" s="13" t="s">
        <v>87</v>
      </c>
      <c r="AW1249" s="13" t="s">
        <v>33</v>
      </c>
      <c r="AX1249" s="13" t="s">
        <v>80</v>
      </c>
      <c r="AY1249" s="205" t="s">
        <v>205</v>
      </c>
    </row>
    <row r="1250" s="14" customFormat="1">
      <c r="A1250" s="14"/>
      <c r="B1250" s="211"/>
      <c r="C1250" s="14"/>
      <c r="D1250" s="204" t="s">
        <v>213</v>
      </c>
      <c r="E1250" s="212" t="s">
        <v>1</v>
      </c>
      <c r="F1250" s="213" t="s">
        <v>807</v>
      </c>
      <c r="G1250" s="14"/>
      <c r="H1250" s="214">
        <v>11.140000000000001</v>
      </c>
      <c r="I1250" s="215"/>
      <c r="J1250" s="14"/>
      <c r="K1250" s="14"/>
      <c r="L1250" s="211"/>
      <c r="M1250" s="216"/>
      <c r="N1250" s="217"/>
      <c r="O1250" s="217"/>
      <c r="P1250" s="217"/>
      <c r="Q1250" s="217"/>
      <c r="R1250" s="217"/>
      <c r="S1250" s="217"/>
      <c r="T1250" s="218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12" t="s">
        <v>213</v>
      </c>
      <c r="AU1250" s="212" t="s">
        <v>91</v>
      </c>
      <c r="AV1250" s="14" t="s">
        <v>91</v>
      </c>
      <c r="AW1250" s="14" t="s">
        <v>33</v>
      </c>
      <c r="AX1250" s="14" t="s">
        <v>80</v>
      </c>
      <c r="AY1250" s="212" t="s">
        <v>205</v>
      </c>
    </row>
    <row r="1251" s="14" customFormat="1">
      <c r="A1251" s="14"/>
      <c r="B1251" s="211"/>
      <c r="C1251" s="14"/>
      <c r="D1251" s="204" t="s">
        <v>213</v>
      </c>
      <c r="E1251" s="212" t="s">
        <v>1</v>
      </c>
      <c r="F1251" s="213" t="s">
        <v>1600</v>
      </c>
      <c r="G1251" s="14"/>
      <c r="H1251" s="214">
        <v>21.789999999999999</v>
      </c>
      <c r="I1251" s="215"/>
      <c r="J1251" s="14"/>
      <c r="K1251" s="14"/>
      <c r="L1251" s="211"/>
      <c r="M1251" s="216"/>
      <c r="N1251" s="217"/>
      <c r="O1251" s="217"/>
      <c r="P1251" s="217"/>
      <c r="Q1251" s="217"/>
      <c r="R1251" s="217"/>
      <c r="S1251" s="217"/>
      <c r="T1251" s="218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12" t="s">
        <v>213</v>
      </c>
      <c r="AU1251" s="212" t="s">
        <v>91</v>
      </c>
      <c r="AV1251" s="14" t="s">
        <v>91</v>
      </c>
      <c r="AW1251" s="14" t="s">
        <v>33</v>
      </c>
      <c r="AX1251" s="14" t="s">
        <v>80</v>
      </c>
      <c r="AY1251" s="212" t="s">
        <v>205</v>
      </c>
    </row>
    <row r="1252" s="14" customFormat="1">
      <c r="A1252" s="14"/>
      <c r="B1252" s="211"/>
      <c r="C1252" s="14"/>
      <c r="D1252" s="204" t="s">
        <v>213</v>
      </c>
      <c r="E1252" s="212" t="s">
        <v>1</v>
      </c>
      <c r="F1252" s="213" t="s">
        <v>809</v>
      </c>
      <c r="G1252" s="14"/>
      <c r="H1252" s="214">
        <v>15.25</v>
      </c>
      <c r="I1252" s="215"/>
      <c r="J1252" s="14"/>
      <c r="K1252" s="14"/>
      <c r="L1252" s="211"/>
      <c r="M1252" s="216"/>
      <c r="N1252" s="217"/>
      <c r="O1252" s="217"/>
      <c r="P1252" s="217"/>
      <c r="Q1252" s="217"/>
      <c r="R1252" s="217"/>
      <c r="S1252" s="217"/>
      <c r="T1252" s="218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12" t="s">
        <v>213</v>
      </c>
      <c r="AU1252" s="212" t="s">
        <v>91</v>
      </c>
      <c r="AV1252" s="14" t="s">
        <v>91</v>
      </c>
      <c r="AW1252" s="14" t="s">
        <v>33</v>
      </c>
      <c r="AX1252" s="14" t="s">
        <v>80</v>
      </c>
      <c r="AY1252" s="212" t="s">
        <v>205</v>
      </c>
    </row>
    <row r="1253" s="14" customFormat="1">
      <c r="A1253" s="14"/>
      <c r="B1253" s="211"/>
      <c r="C1253" s="14"/>
      <c r="D1253" s="204" t="s">
        <v>213</v>
      </c>
      <c r="E1253" s="212" t="s">
        <v>1</v>
      </c>
      <c r="F1253" s="213" t="s">
        <v>810</v>
      </c>
      <c r="G1253" s="14"/>
      <c r="H1253" s="214">
        <v>51.880000000000003</v>
      </c>
      <c r="I1253" s="215"/>
      <c r="J1253" s="14"/>
      <c r="K1253" s="14"/>
      <c r="L1253" s="211"/>
      <c r="M1253" s="216"/>
      <c r="N1253" s="217"/>
      <c r="O1253" s="217"/>
      <c r="P1253" s="217"/>
      <c r="Q1253" s="217"/>
      <c r="R1253" s="217"/>
      <c r="S1253" s="217"/>
      <c r="T1253" s="218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12" t="s">
        <v>213</v>
      </c>
      <c r="AU1253" s="212" t="s">
        <v>91</v>
      </c>
      <c r="AV1253" s="14" t="s">
        <v>91</v>
      </c>
      <c r="AW1253" s="14" t="s">
        <v>33</v>
      </c>
      <c r="AX1253" s="14" t="s">
        <v>80</v>
      </c>
      <c r="AY1253" s="212" t="s">
        <v>205</v>
      </c>
    </row>
    <row r="1254" s="14" customFormat="1">
      <c r="A1254" s="14"/>
      <c r="B1254" s="211"/>
      <c r="C1254" s="14"/>
      <c r="D1254" s="204" t="s">
        <v>213</v>
      </c>
      <c r="E1254" s="212" t="s">
        <v>1</v>
      </c>
      <c r="F1254" s="213" t="s">
        <v>811</v>
      </c>
      <c r="G1254" s="14"/>
      <c r="H1254" s="214">
        <v>3.2999999999999998</v>
      </c>
      <c r="I1254" s="215"/>
      <c r="J1254" s="14"/>
      <c r="K1254" s="14"/>
      <c r="L1254" s="211"/>
      <c r="M1254" s="216"/>
      <c r="N1254" s="217"/>
      <c r="O1254" s="217"/>
      <c r="P1254" s="217"/>
      <c r="Q1254" s="217"/>
      <c r="R1254" s="217"/>
      <c r="S1254" s="217"/>
      <c r="T1254" s="218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12" t="s">
        <v>213</v>
      </c>
      <c r="AU1254" s="212" t="s">
        <v>91</v>
      </c>
      <c r="AV1254" s="14" t="s">
        <v>91</v>
      </c>
      <c r="AW1254" s="14" t="s">
        <v>33</v>
      </c>
      <c r="AX1254" s="14" t="s">
        <v>80</v>
      </c>
      <c r="AY1254" s="212" t="s">
        <v>205</v>
      </c>
    </row>
    <row r="1255" s="14" customFormat="1">
      <c r="A1255" s="14"/>
      <c r="B1255" s="211"/>
      <c r="C1255" s="14"/>
      <c r="D1255" s="204" t="s">
        <v>213</v>
      </c>
      <c r="E1255" s="212" t="s">
        <v>1</v>
      </c>
      <c r="F1255" s="213" t="s">
        <v>812</v>
      </c>
      <c r="G1255" s="14"/>
      <c r="H1255" s="214">
        <v>8.7300000000000004</v>
      </c>
      <c r="I1255" s="215"/>
      <c r="J1255" s="14"/>
      <c r="K1255" s="14"/>
      <c r="L1255" s="211"/>
      <c r="M1255" s="216"/>
      <c r="N1255" s="217"/>
      <c r="O1255" s="217"/>
      <c r="P1255" s="217"/>
      <c r="Q1255" s="217"/>
      <c r="R1255" s="217"/>
      <c r="S1255" s="217"/>
      <c r="T1255" s="218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12" t="s">
        <v>213</v>
      </c>
      <c r="AU1255" s="212" t="s">
        <v>91</v>
      </c>
      <c r="AV1255" s="14" t="s">
        <v>91</v>
      </c>
      <c r="AW1255" s="14" t="s">
        <v>33</v>
      </c>
      <c r="AX1255" s="14" t="s">
        <v>80</v>
      </c>
      <c r="AY1255" s="212" t="s">
        <v>205</v>
      </c>
    </row>
    <row r="1256" s="14" customFormat="1">
      <c r="A1256" s="14"/>
      <c r="B1256" s="211"/>
      <c r="C1256" s="14"/>
      <c r="D1256" s="204" t="s">
        <v>213</v>
      </c>
      <c r="E1256" s="212" t="s">
        <v>1</v>
      </c>
      <c r="F1256" s="213" t="s">
        <v>813</v>
      </c>
      <c r="G1256" s="14"/>
      <c r="H1256" s="214">
        <v>23.739999999999998</v>
      </c>
      <c r="I1256" s="215"/>
      <c r="J1256" s="14"/>
      <c r="K1256" s="14"/>
      <c r="L1256" s="211"/>
      <c r="M1256" s="216"/>
      <c r="N1256" s="217"/>
      <c r="O1256" s="217"/>
      <c r="P1256" s="217"/>
      <c r="Q1256" s="217"/>
      <c r="R1256" s="217"/>
      <c r="S1256" s="217"/>
      <c r="T1256" s="218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12" t="s">
        <v>213</v>
      </c>
      <c r="AU1256" s="212" t="s">
        <v>91</v>
      </c>
      <c r="AV1256" s="14" t="s">
        <v>91</v>
      </c>
      <c r="AW1256" s="14" t="s">
        <v>33</v>
      </c>
      <c r="AX1256" s="14" t="s">
        <v>80</v>
      </c>
      <c r="AY1256" s="212" t="s">
        <v>205</v>
      </c>
    </row>
    <row r="1257" s="14" customFormat="1">
      <c r="A1257" s="14"/>
      <c r="B1257" s="211"/>
      <c r="C1257" s="14"/>
      <c r="D1257" s="204" t="s">
        <v>213</v>
      </c>
      <c r="E1257" s="212" t="s">
        <v>1</v>
      </c>
      <c r="F1257" s="213" t="s">
        <v>814</v>
      </c>
      <c r="G1257" s="14"/>
      <c r="H1257" s="214">
        <v>8.0600000000000005</v>
      </c>
      <c r="I1257" s="215"/>
      <c r="J1257" s="14"/>
      <c r="K1257" s="14"/>
      <c r="L1257" s="211"/>
      <c r="M1257" s="216"/>
      <c r="N1257" s="217"/>
      <c r="O1257" s="217"/>
      <c r="P1257" s="217"/>
      <c r="Q1257" s="217"/>
      <c r="R1257" s="217"/>
      <c r="S1257" s="217"/>
      <c r="T1257" s="218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12" t="s">
        <v>213</v>
      </c>
      <c r="AU1257" s="212" t="s">
        <v>91</v>
      </c>
      <c r="AV1257" s="14" t="s">
        <v>91</v>
      </c>
      <c r="AW1257" s="14" t="s">
        <v>33</v>
      </c>
      <c r="AX1257" s="14" t="s">
        <v>80</v>
      </c>
      <c r="AY1257" s="212" t="s">
        <v>205</v>
      </c>
    </row>
    <row r="1258" s="14" customFormat="1">
      <c r="A1258" s="14"/>
      <c r="B1258" s="211"/>
      <c r="C1258" s="14"/>
      <c r="D1258" s="204" t="s">
        <v>213</v>
      </c>
      <c r="E1258" s="212" t="s">
        <v>1</v>
      </c>
      <c r="F1258" s="213" t="s">
        <v>815</v>
      </c>
      <c r="G1258" s="14"/>
      <c r="H1258" s="214">
        <v>15.720000000000001</v>
      </c>
      <c r="I1258" s="215"/>
      <c r="J1258" s="14"/>
      <c r="K1258" s="14"/>
      <c r="L1258" s="211"/>
      <c r="M1258" s="216"/>
      <c r="N1258" s="217"/>
      <c r="O1258" s="217"/>
      <c r="P1258" s="217"/>
      <c r="Q1258" s="217"/>
      <c r="R1258" s="217"/>
      <c r="S1258" s="217"/>
      <c r="T1258" s="218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12" t="s">
        <v>213</v>
      </c>
      <c r="AU1258" s="212" t="s">
        <v>91</v>
      </c>
      <c r="AV1258" s="14" t="s">
        <v>91</v>
      </c>
      <c r="AW1258" s="14" t="s">
        <v>33</v>
      </c>
      <c r="AX1258" s="14" t="s">
        <v>80</v>
      </c>
      <c r="AY1258" s="212" t="s">
        <v>205</v>
      </c>
    </row>
    <row r="1259" s="14" customFormat="1">
      <c r="A1259" s="14"/>
      <c r="B1259" s="211"/>
      <c r="C1259" s="14"/>
      <c r="D1259" s="204" t="s">
        <v>213</v>
      </c>
      <c r="E1259" s="212" t="s">
        <v>1</v>
      </c>
      <c r="F1259" s="213" t="s">
        <v>816</v>
      </c>
      <c r="G1259" s="14"/>
      <c r="H1259" s="214">
        <v>6.9000000000000004</v>
      </c>
      <c r="I1259" s="215"/>
      <c r="J1259" s="14"/>
      <c r="K1259" s="14"/>
      <c r="L1259" s="211"/>
      <c r="M1259" s="216"/>
      <c r="N1259" s="217"/>
      <c r="O1259" s="217"/>
      <c r="P1259" s="217"/>
      <c r="Q1259" s="217"/>
      <c r="R1259" s="217"/>
      <c r="S1259" s="217"/>
      <c r="T1259" s="218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12" t="s">
        <v>213</v>
      </c>
      <c r="AU1259" s="212" t="s">
        <v>91</v>
      </c>
      <c r="AV1259" s="14" t="s">
        <v>91</v>
      </c>
      <c r="AW1259" s="14" t="s">
        <v>33</v>
      </c>
      <c r="AX1259" s="14" t="s">
        <v>80</v>
      </c>
      <c r="AY1259" s="212" t="s">
        <v>205</v>
      </c>
    </row>
    <row r="1260" s="14" customFormat="1">
      <c r="A1260" s="14"/>
      <c r="B1260" s="211"/>
      <c r="C1260" s="14"/>
      <c r="D1260" s="204" t="s">
        <v>213</v>
      </c>
      <c r="E1260" s="212" t="s">
        <v>1</v>
      </c>
      <c r="F1260" s="213" t="s">
        <v>817</v>
      </c>
      <c r="G1260" s="14"/>
      <c r="H1260" s="214">
        <v>6.46</v>
      </c>
      <c r="I1260" s="215"/>
      <c r="J1260" s="14"/>
      <c r="K1260" s="14"/>
      <c r="L1260" s="211"/>
      <c r="M1260" s="216"/>
      <c r="N1260" s="217"/>
      <c r="O1260" s="217"/>
      <c r="P1260" s="217"/>
      <c r="Q1260" s="217"/>
      <c r="R1260" s="217"/>
      <c r="S1260" s="217"/>
      <c r="T1260" s="218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12" t="s">
        <v>213</v>
      </c>
      <c r="AU1260" s="212" t="s">
        <v>91</v>
      </c>
      <c r="AV1260" s="14" t="s">
        <v>91</v>
      </c>
      <c r="AW1260" s="14" t="s">
        <v>33</v>
      </c>
      <c r="AX1260" s="14" t="s">
        <v>80</v>
      </c>
      <c r="AY1260" s="212" t="s">
        <v>205</v>
      </c>
    </row>
    <row r="1261" s="14" customFormat="1">
      <c r="A1261" s="14"/>
      <c r="B1261" s="211"/>
      <c r="C1261" s="14"/>
      <c r="D1261" s="204" t="s">
        <v>213</v>
      </c>
      <c r="E1261" s="212" t="s">
        <v>1</v>
      </c>
      <c r="F1261" s="213" t="s">
        <v>818</v>
      </c>
      <c r="G1261" s="14"/>
      <c r="H1261" s="214">
        <v>15.359999999999999</v>
      </c>
      <c r="I1261" s="215"/>
      <c r="J1261" s="14"/>
      <c r="K1261" s="14"/>
      <c r="L1261" s="211"/>
      <c r="M1261" s="216"/>
      <c r="N1261" s="217"/>
      <c r="O1261" s="217"/>
      <c r="P1261" s="217"/>
      <c r="Q1261" s="217"/>
      <c r="R1261" s="217"/>
      <c r="S1261" s="217"/>
      <c r="T1261" s="218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12" t="s">
        <v>213</v>
      </c>
      <c r="AU1261" s="212" t="s">
        <v>91</v>
      </c>
      <c r="AV1261" s="14" t="s">
        <v>91</v>
      </c>
      <c r="AW1261" s="14" t="s">
        <v>33</v>
      </c>
      <c r="AX1261" s="14" t="s">
        <v>80</v>
      </c>
      <c r="AY1261" s="212" t="s">
        <v>205</v>
      </c>
    </row>
    <row r="1262" s="14" customFormat="1">
      <c r="A1262" s="14"/>
      <c r="B1262" s="211"/>
      <c r="C1262" s="14"/>
      <c r="D1262" s="204" t="s">
        <v>213</v>
      </c>
      <c r="E1262" s="212" t="s">
        <v>1</v>
      </c>
      <c r="F1262" s="213" t="s">
        <v>819</v>
      </c>
      <c r="G1262" s="14"/>
      <c r="H1262" s="214">
        <v>7.5599999999999996</v>
      </c>
      <c r="I1262" s="215"/>
      <c r="J1262" s="14"/>
      <c r="K1262" s="14"/>
      <c r="L1262" s="211"/>
      <c r="M1262" s="216"/>
      <c r="N1262" s="217"/>
      <c r="O1262" s="217"/>
      <c r="P1262" s="217"/>
      <c r="Q1262" s="217"/>
      <c r="R1262" s="217"/>
      <c r="S1262" s="217"/>
      <c r="T1262" s="218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12" t="s">
        <v>213</v>
      </c>
      <c r="AU1262" s="212" t="s">
        <v>91</v>
      </c>
      <c r="AV1262" s="14" t="s">
        <v>91</v>
      </c>
      <c r="AW1262" s="14" t="s">
        <v>33</v>
      </c>
      <c r="AX1262" s="14" t="s">
        <v>80</v>
      </c>
      <c r="AY1262" s="212" t="s">
        <v>205</v>
      </c>
    </row>
    <row r="1263" s="14" customFormat="1">
      <c r="A1263" s="14"/>
      <c r="B1263" s="211"/>
      <c r="C1263" s="14"/>
      <c r="D1263" s="204" t="s">
        <v>213</v>
      </c>
      <c r="E1263" s="212" t="s">
        <v>1</v>
      </c>
      <c r="F1263" s="213" t="s">
        <v>820</v>
      </c>
      <c r="G1263" s="14"/>
      <c r="H1263" s="214">
        <v>23.739999999999998</v>
      </c>
      <c r="I1263" s="215"/>
      <c r="J1263" s="14"/>
      <c r="K1263" s="14"/>
      <c r="L1263" s="211"/>
      <c r="M1263" s="216"/>
      <c r="N1263" s="217"/>
      <c r="O1263" s="217"/>
      <c r="P1263" s="217"/>
      <c r="Q1263" s="217"/>
      <c r="R1263" s="217"/>
      <c r="S1263" s="217"/>
      <c r="T1263" s="218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12" t="s">
        <v>213</v>
      </c>
      <c r="AU1263" s="212" t="s">
        <v>91</v>
      </c>
      <c r="AV1263" s="14" t="s">
        <v>91</v>
      </c>
      <c r="AW1263" s="14" t="s">
        <v>33</v>
      </c>
      <c r="AX1263" s="14" t="s">
        <v>80</v>
      </c>
      <c r="AY1263" s="212" t="s">
        <v>205</v>
      </c>
    </row>
    <row r="1264" s="14" customFormat="1">
      <c r="A1264" s="14"/>
      <c r="B1264" s="211"/>
      <c r="C1264" s="14"/>
      <c r="D1264" s="204" t="s">
        <v>213</v>
      </c>
      <c r="E1264" s="212" t="s">
        <v>1</v>
      </c>
      <c r="F1264" s="213" t="s">
        <v>821</v>
      </c>
      <c r="G1264" s="14"/>
      <c r="H1264" s="214">
        <v>8.0299999999999994</v>
      </c>
      <c r="I1264" s="215"/>
      <c r="J1264" s="14"/>
      <c r="K1264" s="14"/>
      <c r="L1264" s="211"/>
      <c r="M1264" s="216"/>
      <c r="N1264" s="217"/>
      <c r="O1264" s="217"/>
      <c r="P1264" s="217"/>
      <c r="Q1264" s="217"/>
      <c r="R1264" s="217"/>
      <c r="S1264" s="217"/>
      <c r="T1264" s="218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12" t="s">
        <v>213</v>
      </c>
      <c r="AU1264" s="212" t="s">
        <v>91</v>
      </c>
      <c r="AV1264" s="14" t="s">
        <v>91</v>
      </c>
      <c r="AW1264" s="14" t="s">
        <v>33</v>
      </c>
      <c r="AX1264" s="14" t="s">
        <v>80</v>
      </c>
      <c r="AY1264" s="212" t="s">
        <v>205</v>
      </c>
    </row>
    <row r="1265" s="13" customFormat="1">
      <c r="A1265" s="13"/>
      <c r="B1265" s="203"/>
      <c r="C1265" s="13"/>
      <c r="D1265" s="204" t="s">
        <v>213</v>
      </c>
      <c r="E1265" s="205" t="s">
        <v>1</v>
      </c>
      <c r="F1265" s="206" t="s">
        <v>342</v>
      </c>
      <c r="G1265" s="13"/>
      <c r="H1265" s="205" t="s">
        <v>1</v>
      </c>
      <c r="I1265" s="207"/>
      <c r="J1265" s="13"/>
      <c r="K1265" s="13"/>
      <c r="L1265" s="203"/>
      <c r="M1265" s="208"/>
      <c r="N1265" s="209"/>
      <c r="O1265" s="209"/>
      <c r="P1265" s="209"/>
      <c r="Q1265" s="209"/>
      <c r="R1265" s="209"/>
      <c r="S1265" s="209"/>
      <c r="T1265" s="210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05" t="s">
        <v>213</v>
      </c>
      <c r="AU1265" s="205" t="s">
        <v>91</v>
      </c>
      <c r="AV1265" s="13" t="s">
        <v>87</v>
      </c>
      <c r="AW1265" s="13" t="s">
        <v>33</v>
      </c>
      <c r="AX1265" s="13" t="s">
        <v>80</v>
      </c>
      <c r="AY1265" s="205" t="s">
        <v>205</v>
      </c>
    </row>
    <row r="1266" s="14" customFormat="1">
      <c r="A1266" s="14"/>
      <c r="B1266" s="211"/>
      <c r="C1266" s="14"/>
      <c r="D1266" s="204" t="s">
        <v>213</v>
      </c>
      <c r="E1266" s="212" t="s">
        <v>1</v>
      </c>
      <c r="F1266" s="213" t="s">
        <v>822</v>
      </c>
      <c r="G1266" s="14"/>
      <c r="H1266" s="214">
        <v>11.140000000000001</v>
      </c>
      <c r="I1266" s="215"/>
      <c r="J1266" s="14"/>
      <c r="K1266" s="14"/>
      <c r="L1266" s="211"/>
      <c r="M1266" s="216"/>
      <c r="N1266" s="217"/>
      <c r="O1266" s="217"/>
      <c r="P1266" s="217"/>
      <c r="Q1266" s="217"/>
      <c r="R1266" s="217"/>
      <c r="S1266" s="217"/>
      <c r="T1266" s="218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12" t="s">
        <v>213</v>
      </c>
      <c r="AU1266" s="212" t="s">
        <v>91</v>
      </c>
      <c r="AV1266" s="14" t="s">
        <v>91</v>
      </c>
      <c r="AW1266" s="14" t="s">
        <v>33</v>
      </c>
      <c r="AX1266" s="14" t="s">
        <v>80</v>
      </c>
      <c r="AY1266" s="212" t="s">
        <v>205</v>
      </c>
    </row>
    <row r="1267" s="14" customFormat="1">
      <c r="A1267" s="14"/>
      <c r="B1267" s="211"/>
      <c r="C1267" s="14"/>
      <c r="D1267" s="204" t="s">
        <v>213</v>
      </c>
      <c r="E1267" s="212" t="s">
        <v>1</v>
      </c>
      <c r="F1267" s="213" t="s">
        <v>1601</v>
      </c>
      <c r="G1267" s="14"/>
      <c r="H1267" s="214">
        <v>21.789999999999999</v>
      </c>
      <c r="I1267" s="215"/>
      <c r="J1267" s="14"/>
      <c r="K1267" s="14"/>
      <c r="L1267" s="211"/>
      <c r="M1267" s="216"/>
      <c r="N1267" s="217"/>
      <c r="O1267" s="217"/>
      <c r="P1267" s="217"/>
      <c r="Q1267" s="217"/>
      <c r="R1267" s="217"/>
      <c r="S1267" s="217"/>
      <c r="T1267" s="218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12" t="s">
        <v>213</v>
      </c>
      <c r="AU1267" s="212" t="s">
        <v>91</v>
      </c>
      <c r="AV1267" s="14" t="s">
        <v>91</v>
      </c>
      <c r="AW1267" s="14" t="s">
        <v>33</v>
      </c>
      <c r="AX1267" s="14" t="s">
        <v>80</v>
      </c>
      <c r="AY1267" s="212" t="s">
        <v>205</v>
      </c>
    </row>
    <row r="1268" s="14" customFormat="1">
      <c r="A1268" s="14"/>
      <c r="B1268" s="211"/>
      <c r="C1268" s="14"/>
      <c r="D1268" s="204" t="s">
        <v>213</v>
      </c>
      <c r="E1268" s="212" t="s">
        <v>1</v>
      </c>
      <c r="F1268" s="213" t="s">
        <v>824</v>
      </c>
      <c r="G1268" s="14"/>
      <c r="H1268" s="214">
        <v>15.25</v>
      </c>
      <c r="I1268" s="215"/>
      <c r="J1268" s="14"/>
      <c r="K1268" s="14"/>
      <c r="L1268" s="211"/>
      <c r="M1268" s="216"/>
      <c r="N1268" s="217"/>
      <c r="O1268" s="217"/>
      <c r="P1268" s="217"/>
      <c r="Q1268" s="217"/>
      <c r="R1268" s="217"/>
      <c r="S1268" s="217"/>
      <c r="T1268" s="218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12" t="s">
        <v>213</v>
      </c>
      <c r="AU1268" s="212" t="s">
        <v>91</v>
      </c>
      <c r="AV1268" s="14" t="s">
        <v>91</v>
      </c>
      <c r="AW1268" s="14" t="s">
        <v>33</v>
      </c>
      <c r="AX1268" s="14" t="s">
        <v>80</v>
      </c>
      <c r="AY1268" s="212" t="s">
        <v>205</v>
      </c>
    </row>
    <row r="1269" s="14" customFormat="1">
      <c r="A1269" s="14"/>
      <c r="B1269" s="211"/>
      <c r="C1269" s="14"/>
      <c r="D1269" s="204" t="s">
        <v>213</v>
      </c>
      <c r="E1269" s="212" t="s">
        <v>1</v>
      </c>
      <c r="F1269" s="213" t="s">
        <v>825</v>
      </c>
      <c r="G1269" s="14"/>
      <c r="H1269" s="214">
        <v>51.880000000000003</v>
      </c>
      <c r="I1269" s="215"/>
      <c r="J1269" s="14"/>
      <c r="K1269" s="14"/>
      <c r="L1269" s="211"/>
      <c r="M1269" s="216"/>
      <c r="N1269" s="217"/>
      <c r="O1269" s="217"/>
      <c r="P1269" s="217"/>
      <c r="Q1269" s="217"/>
      <c r="R1269" s="217"/>
      <c r="S1269" s="217"/>
      <c r="T1269" s="218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12" t="s">
        <v>213</v>
      </c>
      <c r="AU1269" s="212" t="s">
        <v>91</v>
      </c>
      <c r="AV1269" s="14" t="s">
        <v>91</v>
      </c>
      <c r="AW1269" s="14" t="s">
        <v>33</v>
      </c>
      <c r="AX1269" s="14" t="s">
        <v>80</v>
      </c>
      <c r="AY1269" s="212" t="s">
        <v>205</v>
      </c>
    </row>
    <row r="1270" s="14" customFormat="1">
      <c r="A1270" s="14"/>
      <c r="B1270" s="211"/>
      <c r="C1270" s="14"/>
      <c r="D1270" s="204" t="s">
        <v>213</v>
      </c>
      <c r="E1270" s="212" t="s">
        <v>1</v>
      </c>
      <c r="F1270" s="213" t="s">
        <v>826</v>
      </c>
      <c r="G1270" s="14"/>
      <c r="H1270" s="214">
        <v>3.2999999999999998</v>
      </c>
      <c r="I1270" s="215"/>
      <c r="J1270" s="14"/>
      <c r="K1270" s="14"/>
      <c r="L1270" s="211"/>
      <c r="M1270" s="216"/>
      <c r="N1270" s="217"/>
      <c r="O1270" s="217"/>
      <c r="P1270" s="217"/>
      <c r="Q1270" s="217"/>
      <c r="R1270" s="217"/>
      <c r="S1270" s="217"/>
      <c r="T1270" s="218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12" t="s">
        <v>213</v>
      </c>
      <c r="AU1270" s="212" t="s">
        <v>91</v>
      </c>
      <c r="AV1270" s="14" t="s">
        <v>91</v>
      </c>
      <c r="AW1270" s="14" t="s">
        <v>33</v>
      </c>
      <c r="AX1270" s="14" t="s">
        <v>80</v>
      </c>
      <c r="AY1270" s="212" t="s">
        <v>205</v>
      </c>
    </row>
    <row r="1271" s="14" customFormat="1">
      <c r="A1271" s="14"/>
      <c r="B1271" s="211"/>
      <c r="C1271" s="14"/>
      <c r="D1271" s="204" t="s">
        <v>213</v>
      </c>
      <c r="E1271" s="212" t="s">
        <v>1</v>
      </c>
      <c r="F1271" s="213" t="s">
        <v>827</v>
      </c>
      <c r="G1271" s="14"/>
      <c r="H1271" s="214">
        <v>8.7300000000000004</v>
      </c>
      <c r="I1271" s="215"/>
      <c r="J1271" s="14"/>
      <c r="K1271" s="14"/>
      <c r="L1271" s="211"/>
      <c r="M1271" s="216"/>
      <c r="N1271" s="217"/>
      <c r="O1271" s="217"/>
      <c r="P1271" s="217"/>
      <c r="Q1271" s="217"/>
      <c r="R1271" s="217"/>
      <c r="S1271" s="217"/>
      <c r="T1271" s="218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12" t="s">
        <v>213</v>
      </c>
      <c r="AU1271" s="212" t="s">
        <v>91</v>
      </c>
      <c r="AV1271" s="14" t="s">
        <v>91</v>
      </c>
      <c r="AW1271" s="14" t="s">
        <v>33</v>
      </c>
      <c r="AX1271" s="14" t="s">
        <v>80</v>
      </c>
      <c r="AY1271" s="212" t="s">
        <v>205</v>
      </c>
    </row>
    <row r="1272" s="14" customFormat="1">
      <c r="A1272" s="14"/>
      <c r="B1272" s="211"/>
      <c r="C1272" s="14"/>
      <c r="D1272" s="204" t="s">
        <v>213</v>
      </c>
      <c r="E1272" s="212" t="s">
        <v>1</v>
      </c>
      <c r="F1272" s="213" t="s">
        <v>828</v>
      </c>
      <c r="G1272" s="14"/>
      <c r="H1272" s="214">
        <v>23.739999999999998</v>
      </c>
      <c r="I1272" s="215"/>
      <c r="J1272" s="14"/>
      <c r="K1272" s="14"/>
      <c r="L1272" s="211"/>
      <c r="M1272" s="216"/>
      <c r="N1272" s="217"/>
      <c r="O1272" s="217"/>
      <c r="P1272" s="217"/>
      <c r="Q1272" s="217"/>
      <c r="R1272" s="217"/>
      <c r="S1272" s="217"/>
      <c r="T1272" s="218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12" t="s">
        <v>213</v>
      </c>
      <c r="AU1272" s="212" t="s">
        <v>91</v>
      </c>
      <c r="AV1272" s="14" t="s">
        <v>91</v>
      </c>
      <c r="AW1272" s="14" t="s">
        <v>33</v>
      </c>
      <c r="AX1272" s="14" t="s">
        <v>80</v>
      </c>
      <c r="AY1272" s="212" t="s">
        <v>205</v>
      </c>
    </row>
    <row r="1273" s="14" customFormat="1">
      <c r="A1273" s="14"/>
      <c r="B1273" s="211"/>
      <c r="C1273" s="14"/>
      <c r="D1273" s="204" t="s">
        <v>213</v>
      </c>
      <c r="E1273" s="212" t="s">
        <v>1</v>
      </c>
      <c r="F1273" s="213" t="s">
        <v>829</v>
      </c>
      <c r="G1273" s="14"/>
      <c r="H1273" s="214">
        <v>8.0600000000000005</v>
      </c>
      <c r="I1273" s="215"/>
      <c r="J1273" s="14"/>
      <c r="K1273" s="14"/>
      <c r="L1273" s="211"/>
      <c r="M1273" s="216"/>
      <c r="N1273" s="217"/>
      <c r="O1273" s="217"/>
      <c r="P1273" s="217"/>
      <c r="Q1273" s="217"/>
      <c r="R1273" s="217"/>
      <c r="S1273" s="217"/>
      <c r="T1273" s="218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12" t="s">
        <v>213</v>
      </c>
      <c r="AU1273" s="212" t="s">
        <v>91</v>
      </c>
      <c r="AV1273" s="14" t="s">
        <v>91</v>
      </c>
      <c r="AW1273" s="14" t="s">
        <v>33</v>
      </c>
      <c r="AX1273" s="14" t="s">
        <v>80</v>
      </c>
      <c r="AY1273" s="212" t="s">
        <v>205</v>
      </c>
    </row>
    <row r="1274" s="14" customFormat="1">
      <c r="A1274" s="14"/>
      <c r="B1274" s="211"/>
      <c r="C1274" s="14"/>
      <c r="D1274" s="204" t="s">
        <v>213</v>
      </c>
      <c r="E1274" s="212" t="s">
        <v>1</v>
      </c>
      <c r="F1274" s="213" t="s">
        <v>830</v>
      </c>
      <c r="G1274" s="14"/>
      <c r="H1274" s="214">
        <v>15.720000000000001</v>
      </c>
      <c r="I1274" s="215"/>
      <c r="J1274" s="14"/>
      <c r="K1274" s="14"/>
      <c r="L1274" s="211"/>
      <c r="M1274" s="216"/>
      <c r="N1274" s="217"/>
      <c r="O1274" s="217"/>
      <c r="P1274" s="217"/>
      <c r="Q1274" s="217"/>
      <c r="R1274" s="217"/>
      <c r="S1274" s="217"/>
      <c r="T1274" s="218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12" t="s">
        <v>213</v>
      </c>
      <c r="AU1274" s="212" t="s">
        <v>91</v>
      </c>
      <c r="AV1274" s="14" t="s">
        <v>91</v>
      </c>
      <c r="AW1274" s="14" t="s">
        <v>33</v>
      </c>
      <c r="AX1274" s="14" t="s">
        <v>80</v>
      </c>
      <c r="AY1274" s="212" t="s">
        <v>205</v>
      </c>
    </row>
    <row r="1275" s="14" customFormat="1">
      <c r="A1275" s="14"/>
      <c r="B1275" s="211"/>
      <c r="C1275" s="14"/>
      <c r="D1275" s="204" t="s">
        <v>213</v>
      </c>
      <c r="E1275" s="212" t="s">
        <v>1</v>
      </c>
      <c r="F1275" s="213" t="s">
        <v>831</v>
      </c>
      <c r="G1275" s="14"/>
      <c r="H1275" s="214">
        <v>6.9000000000000004</v>
      </c>
      <c r="I1275" s="215"/>
      <c r="J1275" s="14"/>
      <c r="K1275" s="14"/>
      <c r="L1275" s="211"/>
      <c r="M1275" s="216"/>
      <c r="N1275" s="217"/>
      <c r="O1275" s="217"/>
      <c r="P1275" s="217"/>
      <c r="Q1275" s="217"/>
      <c r="R1275" s="217"/>
      <c r="S1275" s="217"/>
      <c r="T1275" s="218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12" t="s">
        <v>213</v>
      </c>
      <c r="AU1275" s="212" t="s">
        <v>91</v>
      </c>
      <c r="AV1275" s="14" t="s">
        <v>91</v>
      </c>
      <c r="AW1275" s="14" t="s">
        <v>33</v>
      </c>
      <c r="AX1275" s="14" t="s">
        <v>80</v>
      </c>
      <c r="AY1275" s="212" t="s">
        <v>205</v>
      </c>
    </row>
    <row r="1276" s="14" customFormat="1">
      <c r="A1276" s="14"/>
      <c r="B1276" s="211"/>
      <c r="C1276" s="14"/>
      <c r="D1276" s="204" t="s">
        <v>213</v>
      </c>
      <c r="E1276" s="212" t="s">
        <v>1</v>
      </c>
      <c r="F1276" s="213" t="s">
        <v>832</v>
      </c>
      <c r="G1276" s="14"/>
      <c r="H1276" s="214">
        <v>6.46</v>
      </c>
      <c r="I1276" s="215"/>
      <c r="J1276" s="14"/>
      <c r="K1276" s="14"/>
      <c r="L1276" s="211"/>
      <c r="M1276" s="216"/>
      <c r="N1276" s="217"/>
      <c r="O1276" s="217"/>
      <c r="P1276" s="217"/>
      <c r="Q1276" s="217"/>
      <c r="R1276" s="217"/>
      <c r="S1276" s="217"/>
      <c r="T1276" s="218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12" t="s">
        <v>213</v>
      </c>
      <c r="AU1276" s="212" t="s">
        <v>91</v>
      </c>
      <c r="AV1276" s="14" t="s">
        <v>91</v>
      </c>
      <c r="AW1276" s="14" t="s">
        <v>33</v>
      </c>
      <c r="AX1276" s="14" t="s">
        <v>80</v>
      </c>
      <c r="AY1276" s="212" t="s">
        <v>205</v>
      </c>
    </row>
    <row r="1277" s="14" customFormat="1">
      <c r="A1277" s="14"/>
      <c r="B1277" s="211"/>
      <c r="C1277" s="14"/>
      <c r="D1277" s="204" t="s">
        <v>213</v>
      </c>
      <c r="E1277" s="212" t="s">
        <v>1</v>
      </c>
      <c r="F1277" s="213" t="s">
        <v>833</v>
      </c>
      <c r="G1277" s="14"/>
      <c r="H1277" s="214">
        <v>15.359999999999999</v>
      </c>
      <c r="I1277" s="215"/>
      <c r="J1277" s="14"/>
      <c r="K1277" s="14"/>
      <c r="L1277" s="211"/>
      <c r="M1277" s="216"/>
      <c r="N1277" s="217"/>
      <c r="O1277" s="217"/>
      <c r="P1277" s="217"/>
      <c r="Q1277" s="217"/>
      <c r="R1277" s="217"/>
      <c r="S1277" s="217"/>
      <c r="T1277" s="218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12" t="s">
        <v>213</v>
      </c>
      <c r="AU1277" s="212" t="s">
        <v>91</v>
      </c>
      <c r="AV1277" s="14" t="s">
        <v>91</v>
      </c>
      <c r="AW1277" s="14" t="s">
        <v>33</v>
      </c>
      <c r="AX1277" s="14" t="s">
        <v>80</v>
      </c>
      <c r="AY1277" s="212" t="s">
        <v>205</v>
      </c>
    </row>
    <row r="1278" s="14" customFormat="1">
      <c r="A1278" s="14"/>
      <c r="B1278" s="211"/>
      <c r="C1278" s="14"/>
      <c r="D1278" s="204" t="s">
        <v>213</v>
      </c>
      <c r="E1278" s="212" t="s">
        <v>1</v>
      </c>
      <c r="F1278" s="213" t="s">
        <v>834</v>
      </c>
      <c r="G1278" s="14"/>
      <c r="H1278" s="214">
        <v>7.5599999999999996</v>
      </c>
      <c r="I1278" s="215"/>
      <c r="J1278" s="14"/>
      <c r="K1278" s="14"/>
      <c r="L1278" s="211"/>
      <c r="M1278" s="216"/>
      <c r="N1278" s="217"/>
      <c r="O1278" s="217"/>
      <c r="P1278" s="217"/>
      <c r="Q1278" s="217"/>
      <c r="R1278" s="217"/>
      <c r="S1278" s="217"/>
      <c r="T1278" s="218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12" t="s">
        <v>213</v>
      </c>
      <c r="AU1278" s="212" t="s">
        <v>91</v>
      </c>
      <c r="AV1278" s="14" t="s">
        <v>91</v>
      </c>
      <c r="AW1278" s="14" t="s">
        <v>33</v>
      </c>
      <c r="AX1278" s="14" t="s">
        <v>80</v>
      </c>
      <c r="AY1278" s="212" t="s">
        <v>205</v>
      </c>
    </row>
    <row r="1279" s="14" customFormat="1">
      <c r="A1279" s="14"/>
      <c r="B1279" s="211"/>
      <c r="C1279" s="14"/>
      <c r="D1279" s="204" t="s">
        <v>213</v>
      </c>
      <c r="E1279" s="212" t="s">
        <v>1</v>
      </c>
      <c r="F1279" s="213" t="s">
        <v>835</v>
      </c>
      <c r="G1279" s="14"/>
      <c r="H1279" s="214">
        <v>23.739999999999998</v>
      </c>
      <c r="I1279" s="215"/>
      <c r="J1279" s="14"/>
      <c r="K1279" s="14"/>
      <c r="L1279" s="211"/>
      <c r="M1279" s="216"/>
      <c r="N1279" s="217"/>
      <c r="O1279" s="217"/>
      <c r="P1279" s="217"/>
      <c r="Q1279" s="217"/>
      <c r="R1279" s="217"/>
      <c r="S1279" s="217"/>
      <c r="T1279" s="218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12" t="s">
        <v>213</v>
      </c>
      <c r="AU1279" s="212" t="s">
        <v>91</v>
      </c>
      <c r="AV1279" s="14" t="s">
        <v>91</v>
      </c>
      <c r="AW1279" s="14" t="s">
        <v>33</v>
      </c>
      <c r="AX1279" s="14" t="s">
        <v>80</v>
      </c>
      <c r="AY1279" s="212" t="s">
        <v>205</v>
      </c>
    </row>
    <row r="1280" s="14" customFormat="1">
      <c r="A1280" s="14"/>
      <c r="B1280" s="211"/>
      <c r="C1280" s="14"/>
      <c r="D1280" s="204" t="s">
        <v>213</v>
      </c>
      <c r="E1280" s="212" t="s">
        <v>1</v>
      </c>
      <c r="F1280" s="213" t="s">
        <v>836</v>
      </c>
      <c r="G1280" s="14"/>
      <c r="H1280" s="214">
        <v>8.0299999999999994</v>
      </c>
      <c r="I1280" s="215"/>
      <c r="J1280" s="14"/>
      <c r="K1280" s="14"/>
      <c r="L1280" s="211"/>
      <c r="M1280" s="216"/>
      <c r="N1280" s="217"/>
      <c r="O1280" s="217"/>
      <c r="P1280" s="217"/>
      <c r="Q1280" s="217"/>
      <c r="R1280" s="217"/>
      <c r="S1280" s="217"/>
      <c r="T1280" s="218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12" t="s">
        <v>213</v>
      </c>
      <c r="AU1280" s="212" t="s">
        <v>91</v>
      </c>
      <c r="AV1280" s="14" t="s">
        <v>91</v>
      </c>
      <c r="AW1280" s="14" t="s">
        <v>33</v>
      </c>
      <c r="AX1280" s="14" t="s">
        <v>80</v>
      </c>
      <c r="AY1280" s="212" t="s">
        <v>205</v>
      </c>
    </row>
    <row r="1281" s="15" customFormat="1">
      <c r="A1281" s="15"/>
      <c r="B1281" s="219"/>
      <c r="C1281" s="15"/>
      <c r="D1281" s="204" t="s">
        <v>213</v>
      </c>
      <c r="E1281" s="220" t="s">
        <v>1</v>
      </c>
      <c r="F1281" s="221" t="s">
        <v>216</v>
      </c>
      <c r="G1281" s="15"/>
      <c r="H1281" s="222">
        <v>566.90999999999997</v>
      </c>
      <c r="I1281" s="223"/>
      <c r="J1281" s="15"/>
      <c r="K1281" s="15"/>
      <c r="L1281" s="219"/>
      <c r="M1281" s="224"/>
      <c r="N1281" s="225"/>
      <c r="O1281" s="225"/>
      <c r="P1281" s="225"/>
      <c r="Q1281" s="225"/>
      <c r="R1281" s="225"/>
      <c r="S1281" s="225"/>
      <c r="T1281" s="226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T1281" s="220" t="s">
        <v>213</v>
      </c>
      <c r="AU1281" s="220" t="s">
        <v>91</v>
      </c>
      <c r="AV1281" s="15" t="s">
        <v>211</v>
      </c>
      <c r="AW1281" s="15" t="s">
        <v>33</v>
      </c>
      <c r="AX1281" s="15" t="s">
        <v>87</v>
      </c>
      <c r="AY1281" s="220" t="s">
        <v>205</v>
      </c>
    </row>
    <row r="1282" s="2" customFormat="1" ht="37.8" customHeight="1">
      <c r="A1282" s="38"/>
      <c r="B1282" s="188"/>
      <c r="C1282" s="227" t="s">
        <v>1602</v>
      </c>
      <c r="D1282" s="227" t="s">
        <v>276</v>
      </c>
      <c r="E1282" s="228" t="s">
        <v>1603</v>
      </c>
      <c r="F1282" s="229" t="s">
        <v>1604</v>
      </c>
      <c r="G1282" s="230" t="s">
        <v>265</v>
      </c>
      <c r="H1282" s="231">
        <v>589.58600000000001</v>
      </c>
      <c r="I1282" s="232"/>
      <c r="J1282" s="231">
        <f>ROUND(I1282*H1282,3)</f>
        <v>0</v>
      </c>
      <c r="K1282" s="233"/>
      <c r="L1282" s="234"/>
      <c r="M1282" s="235" t="s">
        <v>1</v>
      </c>
      <c r="N1282" s="236" t="s">
        <v>46</v>
      </c>
      <c r="O1282" s="82"/>
      <c r="P1282" s="198">
        <f>O1282*H1282</f>
        <v>0</v>
      </c>
      <c r="Q1282" s="198">
        <v>0.019199999999999998</v>
      </c>
      <c r="R1282" s="198">
        <f>Q1282*H1282</f>
        <v>11.3200512</v>
      </c>
      <c r="S1282" s="198">
        <v>0</v>
      </c>
      <c r="T1282" s="199">
        <f>S1282*H1282</f>
        <v>0</v>
      </c>
      <c r="U1282" s="38"/>
      <c r="V1282" s="38"/>
      <c r="W1282" s="38"/>
      <c r="X1282" s="38"/>
      <c r="Y1282" s="38"/>
      <c r="Z1282" s="38"/>
      <c r="AA1282" s="38"/>
      <c r="AB1282" s="38"/>
      <c r="AC1282" s="38"/>
      <c r="AD1282" s="38"/>
      <c r="AE1282" s="38"/>
      <c r="AR1282" s="200" t="s">
        <v>401</v>
      </c>
      <c r="AT1282" s="200" t="s">
        <v>276</v>
      </c>
      <c r="AU1282" s="200" t="s">
        <v>91</v>
      </c>
      <c r="AY1282" s="19" t="s">
        <v>205</v>
      </c>
      <c r="BE1282" s="201">
        <f>IF(N1282="základná",J1282,0)</f>
        <v>0</v>
      </c>
      <c r="BF1282" s="201">
        <f>IF(N1282="znížená",J1282,0)</f>
        <v>0</v>
      </c>
      <c r="BG1282" s="201">
        <f>IF(N1282="zákl. prenesená",J1282,0)</f>
        <v>0</v>
      </c>
      <c r="BH1282" s="201">
        <f>IF(N1282="zníž. prenesená",J1282,0)</f>
        <v>0</v>
      </c>
      <c r="BI1282" s="201">
        <f>IF(N1282="nulová",J1282,0)</f>
        <v>0</v>
      </c>
      <c r="BJ1282" s="19" t="s">
        <v>91</v>
      </c>
      <c r="BK1282" s="202">
        <f>ROUND(I1282*H1282,3)</f>
        <v>0</v>
      </c>
      <c r="BL1282" s="19" t="s">
        <v>299</v>
      </c>
      <c r="BM1282" s="200" t="s">
        <v>1605</v>
      </c>
    </row>
    <row r="1283" s="14" customFormat="1">
      <c r="A1283" s="14"/>
      <c r="B1283" s="211"/>
      <c r="C1283" s="14"/>
      <c r="D1283" s="204" t="s">
        <v>213</v>
      </c>
      <c r="E1283" s="14"/>
      <c r="F1283" s="213" t="s">
        <v>1606</v>
      </c>
      <c r="G1283" s="14"/>
      <c r="H1283" s="214">
        <v>589.58600000000001</v>
      </c>
      <c r="I1283" s="215"/>
      <c r="J1283" s="14"/>
      <c r="K1283" s="14"/>
      <c r="L1283" s="211"/>
      <c r="M1283" s="216"/>
      <c r="N1283" s="217"/>
      <c r="O1283" s="217"/>
      <c r="P1283" s="217"/>
      <c r="Q1283" s="217"/>
      <c r="R1283" s="217"/>
      <c r="S1283" s="217"/>
      <c r="T1283" s="218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T1283" s="212" t="s">
        <v>213</v>
      </c>
      <c r="AU1283" s="212" t="s">
        <v>91</v>
      </c>
      <c r="AV1283" s="14" t="s">
        <v>91</v>
      </c>
      <c r="AW1283" s="14" t="s">
        <v>3</v>
      </c>
      <c r="AX1283" s="14" t="s">
        <v>87</v>
      </c>
      <c r="AY1283" s="212" t="s">
        <v>205</v>
      </c>
    </row>
    <row r="1284" s="2" customFormat="1" ht="24.15" customHeight="1">
      <c r="A1284" s="38"/>
      <c r="B1284" s="188"/>
      <c r="C1284" s="189" t="s">
        <v>1607</v>
      </c>
      <c r="D1284" s="189" t="s">
        <v>207</v>
      </c>
      <c r="E1284" s="190" t="s">
        <v>1608</v>
      </c>
      <c r="F1284" s="191" t="s">
        <v>1609</v>
      </c>
      <c r="G1284" s="192" t="s">
        <v>313</v>
      </c>
      <c r="H1284" s="193">
        <v>16.617999999999999</v>
      </c>
      <c r="I1284" s="194"/>
      <c r="J1284" s="193">
        <f>ROUND(I1284*H1284,3)</f>
        <v>0</v>
      </c>
      <c r="K1284" s="195"/>
      <c r="L1284" s="39"/>
      <c r="M1284" s="196" t="s">
        <v>1</v>
      </c>
      <c r="N1284" s="197" t="s">
        <v>46</v>
      </c>
      <c r="O1284" s="82"/>
      <c r="P1284" s="198">
        <f>O1284*H1284</f>
        <v>0</v>
      </c>
      <c r="Q1284" s="198">
        <v>0</v>
      </c>
      <c r="R1284" s="198">
        <f>Q1284*H1284</f>
        <v>0</v>
      </c>
      <c r="S1284" s="198">
        <v>0</v>
      </c>
      <c r="T1284" s="199">
        <f>S1284*H1284</f>
        <v>0</v>
      </c>
      <c r="U1284" s="38"/>
      <c r="V1284" s="38"/>
      <c r="W1284" s="38"/>
      <c r="X1284" s="38"/>
      <c r="Y1284" s="38"/>
      <c r="Z1284" s="38"/>
      <c r="AA1284" s="38"/>
      <c r="AB1284" s="38"/>
      <c r="AC1284" s="38"/>
      <c r="AD1284" s="38"/>
      <c r="AE1284" s="38"/>
      <c r="AR1284" s="200" t="s">
        <v>299</v>
      </c>
      <c r="AT1284" s="200" t="s">
        <v>207</v>
      </c>
      <c r="AU1284" s="200" t="s">
        <v>91</v>
      </c>
      <c r="AY1284" s="19" t="s">
        <v>205</v>
      </c>
      <c r="BE1284" s="201">
        <f>IF(N1284="základná",J1284,0)</f>
        <v>0</v>
      </c>
      <c r="BF1284" s="201">
        <f>IF(N1284="znížená",J1284,0)</f>
        <v>0</v>
      </c>
      <c r="BG1284" s="201">
        <f>IF(N1284="zákl. prenesená",J1284,0)</f>
        <v>0</v>
      </c>
      <c r="BH1284" s="201">
        <f>IF(N1284="zníž. prenesená",J1284,0)</f>
        <v>0</v>
      </c>
      <c r="BI1284" s="201">
        <f>IF(N1284="nulová",J1284,0)</f>
        <v>0</v>
      </c>
      <c r="BJ1284" s="19" t="s">
        <v>91</v>
      </c>
      <c r="BK1284" s="202">
        <f>ROUND(I1284*H1284,3)</f>
        <v>0</v>
      </c>
      <c r="BL1284" s="19" t="s">
        <v>299</v>
      </c>
      <c r="BM1284" s="200" t="s">
        <v>1610</v>
      </c>
    </row>
    <row r="1285" s="12" customFormat="1" ht="22.8" customHeight="1">
      <c r="A1285" s="12"/>
      <c r="B1285" s="175"/>
      <c r="C1285" s="12"/>
      <c r="D1285" s="176" t="s">
        <v>79</v>
      </c>
      <c r="E1285" s="186" t="s">
        <v>1611</v>
      </c>
      <c r="F1285" s="186" t="s">
        <v>1612</v>
      </c>
      <c r="G1285" s="12"/>
      <c r="H1285" s="12"/>
      <c r="I1285" s="178"/>
      <c r="J1285" s="187">
        <f>BK1285</f>
        <v>0</v>
      </c>
      <c r="K1285" s="12"/>
      <c r="L1285" s="175"/>
      <c r="M1285" s="180"/>
      <c r="N1285" s="181"/>
      <c r="O1285" s="181"/>
      <c r="P1285" s="182">
        <f>SUM(P1286:P1309)</f>
        <v>0</v>
      </c>
      <c r="Q1285" s="181"/>
      <c r="R1285" s="182">
        <f>SUM(R1286:R1309)</f>
        <v>7.0895560000000009</v>
      </c>
      <c r="S1285" s="181"/>
      <c r="T1285" s="183">
        <f>SUM(T1286:T1309)</f>
        <v>0</v>
      </c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R1285" s="176" t="s">
        <v>91</v>
      </c>
      <c r="AT1285" s="184" t="s">
        <v>79</v>
      </c>
      <c r="AU1285" s="184" t="s">
        <v>87</v>
      </c>
      <c r="AY1285" s="176" t="s">
        <v>205</v>
      </c>
      <c r="BK1285" s="185">
        <f>SUM(BK1286:BK1309)</f>
        <v>0</v>
      </c>
    </row>
    <row r="1286" s="2" customFormat="1" ht="24.15" customHeight="1">
      <c r="A1286" s="38"/>
      <c r="B1286" s="188"/>
      <c r="C1286" s="189" t="s">
        <v>1613</v>
      </c>
      <c r="D1286" s="189" t="s">
        <v>207</v>
      </c>
      <c r="E1286" s="190" t="s">
        <v>1614</v>
      </c>
      <c r="F1286" s="191" t="s">
        <v>1615</v>
      </c>
      <c r="G1286" s="192" t="s">
        <v>265</v>
      </c>
      <c r="H1286" s="193">
        <v>255.02000000000001</v>
      </c>
      <c r="I1286" s="194"/>
      <c r="J1286" s="193">
        <f>ROUND(I1286*H1286,3)</f>
        <v>0</v>
      </c>
      <c r="K1286" s="195"/>
      <c r="L1286" s="39"/>
      <c r="M1286" s="196" t="s">
        <v>1</v>
      </c>
      <c r="N1286" s="197" t="s">
        <v>46</v>
      </c>
      <c r="O1286" s="82"/>
      <c r="P1286" s="198">
        <f>O1286*H1286</f>
        <v>0</v>
      </c>
      <c r="Q1286" s="198">
        <v>0.00365</v>
      </c>
      <c r="R1286" s="198">
        <f>Q1286*H1286</f>
        <v>0.93082300000000007</v>
      </c>
      <c r="S1286" s="198">
        <v>0</v>
      </c>
      <c r="T1286" s="199">
        <f>S1286*H1286</f>
        <v>0</v>
      </c>
      <c r="U1286" s="38"/>
      <c r="V1286" s="38"/>
      <c r="W1286" s="38"/>
      <c r="X1286" s="38"/>
      <c r="Y1286" s="38"/>
      <c r="Z1286" s="38"/>
      <c r="AA1286" s="38"/>
      <c r="AB1286" s="38"/>
      <c r="AC1286" s="38"/>
      <c r="AD1286" s="38"/>
      <c r="AE1286" s="38"/>
      <c r="AR1286" s="200" t="s">
        <v>299</v>
      </c>
      <c r="AT1286" s="200" t="s">
        <v>207</v>
      </c>
      <c r="AU1286" s="200" t="s">
        <v>91</v>
      </c>
      <c r="AY1286" s="19" t="s">
        <v>205</v>
      </c>
      <c r="BE1286" s="201">
        <f>IF(N1286="základná",J1286,0)</f>
        <v>0</v>
      </c>
      <c r="BF1286" s="201">
        <f>IF(N1286="znížená",J1286,0)</f>
        <v>0</v>
      </c>
      <c r="BG1286" s="201">
        <f>IF(N1286="zákl. prenesená",J1286,0)</f>
        <v>0</v>
      </c>
      <c r="BH1286" s="201">
        <f>IF(N1286="zníž. prenesená",J1286,0)</f>
        <v>0</v>
      </c>
      <c r="BI1286" s="201">
        <f>IF(N1286="nulová",J1286,0)</f>
        <v>0</v>
      </c>
      <c r="BJ1286" s="19" t="s">
        <v>91</v>
      </c>
      <c r="BK1286" s="202">
        <f>ROUND(I1286*H1286,3)</f>
        <v>0</v>
      </c>
      <c r="BL1286" s="19" t="s">
        <v>299</v>
      </c>
      <c r="BM1286" s="200" t="s">
        <v>1616</v>
      </c>
    </row>
    <row r="1287" s="13" customFormat="1">
      <c r="A1287" s="13"/>
      <c r="B1287" s="203"/>
      <c r="C1287" s="13"/>
      <c r="D1287" s="204" t="s">
        <v>213</v>
      </c>
      <c r="E1287" s="205" t="s">
        <v>1</v>
      </c>
      <c r="F1287" s="206" t="s">
        <v>1617</v>
      </c>
      <c r="G1287" s="13"/>
      <c r="H1287" s="205" t="s">
        <v>1</v>
      </c>
      <c r="I1287" s="207"/>
      <c r="J1287" s="13"/>
      <c r="K1287" s="13"/>
      <c r="L1287" s="203"/>
      <c r="M1287" s="208"/>
      <c r="N1287" s="209"/>
      <c r="O1287" s="209"/>
      <c r="P1287" s="209"/>
      <c r="Q1287" s="209"/>
      <c r="R1287" s="209"/>
      <c r="S1287" s="209"/>
      <c r="T1287" s="210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05" t="s">
        <v>213</v>
      </c>
      <c r="AU1287" s="205" t="s">
        <v>91</v>
      </c>
      <c r="AV1287" s="13" t="s">
        <v>87</v>
      </c>
      <c r="AW1287" s="13" t="s">
        <v>33</v>
      </c>
      <c r="AX1287" s="13" t="s">
        <v>80</v>
      </c>
      <c r="AY1287" s="205" t="s">
        <v>205</v>
      </c>
    </row>
    <row r="1288" s="13" customFormat="1">
      <c r="A1288" s="13"/>
      <c r="B1288" s="203"/>
      <c r="C1288" s="13"/>
      <c r="D1288" s="204" t="s">
        <v>213</v>
      </c>
      <c r="E1288" s="205" t="s">
        <v>1</v>
      </c>
      <c r="F1288" s="206" t="s">
        <v>337</v>
      </c>
      <c r="G1288" s="13"/>
      <c r="H1288" s="205" t="s">
        <v>1</v>
      </c>
      <c r="I1288" s="207"/>
      <c r="J1288" s="13"/>
      <c r="K1288" s="13"/>
      <c r="L1288" s="203"/>
      <c r="M1288" s="208"/>
      <c r="N1288" s="209"/>
      <c r="O1288" s="209"/>
      <c r="P1288" s="209"/>
      <c r="Q1288" s="209"/>
      <c r="R1288" s="209"/>
      <c r="S1288" s="209"/>
      <c r="T1288" s="210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05" t="s">
        <v>213</v>
      </c>
      <c r="AU1288" s="205" t="s">
        <v>91</v>
      </c>
      <c r="AV1288" s="13" t="s">
        <v>87</v>
      </c>
      <c r="AW1288" s="13" t="s">
        <v>33</v>
      </c>
      <c r="AX1288" s="13" t="s">
        <v>80</v>
      </c>
      <c r="AY1288" s="205" t="s">
        <v>205</v>
      </c>
    </row>
    <row r="1289" s="14" customFormat="1">
      <c r="A1289" s="14"/>
      <c r="B1289" s="211"/>
      <c r="C1289" s="14"/>
      <c r="D1289" s="204" t="s">
        <v>213</v>
      </c>
      <c r="E1289" s="212" t="s">
        <v>1</v>
      </c>
      <c r="F1289" s="213" t="s">
        <v>1618</v>
      </c>
      <c r="G1289" s="14"/>
      <c r="H1289" s="214">
        <v>13.279999999999999</v>
      </c>
      <c r="I1289" s="215"/>
      <c r="J1289" s="14"/>
      <c r="K1289" s="14"/>
      <c r="L1289" s="211"/>
      <c r="M1289" s="216"/>
      <c r="N1289" s="217"/>
      <c r="O1289" s="217"/>
      <c r="P1289" s="217"/>
      <c r="Q1289" s="217"/>
      <c r="R1289" s="217"/>
      <c r="S1289" s="217"/>
      <c r="T1289" s="218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12" t="s">
        <v>213</v>
      </c>
      <c r="AU1289" s="212" t="s">
        <v>91</v>
      </c>
      <c r="AV1289" s="14" t="s">
        <v>91</v>
      </c>
      <c r="AW1289" s="14" t="s">
        <v>33</v>
      </c>
      <c r="AX1289" s="14" t="s">
        <v>80</v>
      </c>
      <c r="AY1289" s="212" t="s">
        <v>205</v>
      </c>
    </row>
    <row r="1290" s="14" customFormat="1">
      <c r="A1290" s="14"/>
      <c r="B1290" s="211"/>
      <c r="C1290" s="14"/>
      <c r="D1290" s="204" t="s">
        <v>213</v>
      </c>
      <c r="E1290" s="212" t="s">
        <v>1</v>
      </c>
      <c r="F1290" s="213" t="s">
        <v>1619</v>
      </c>
      <c r="G1290" s="14"/>
      <c r="H1290" s="214">
        <v>11.48</v>
      </c>
      <c r="I1290" s="215"/>
      <c r="J1290" s="14"/>
      <c r="K1290" s="14"/>
      <c r="L1290" s="211"/>
      <c r="M1290" s="216"/>
      <c r="N1290" s="217"/>
      <c r="O1290" s="217"/>
      <c r="P1290" s="217"/>
      <c r="Q1290" s="217"/>
      <c r="R1290" s="217"/>
      <c r="S1290" s="217"/>
      <c r="T1290" s="218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12" t="s">
        <v>213</v>
      </c>
      <c r="AU1290" s="212" t="s">
        <v>91</v>
      </c>
      <c r="AV1290" s="14" t="s">
        <v>91</v>
      </c>
      <c r="AW1290" s="14" t="s">
        <v>33</v>
      </c>
      <c r="AX1290" s="14" t="s">
        <v>80</v>
      </c>
      <c r="AY1290" s="212" t="s">
        <v>205</v>
      </c>
    </row>
    <row r="1291" s="14" customFormat="1">
      <c r="A1291" s="14"/>
      <c r="B1291" s="211"/>
      <c r="C1291" s="14"/>
      <c r="D1291" s="204" t="s">
        <v>213</v>
      </c>
      <c r="E1291" s="212" t="s">
        <v>1</v>
      </c>
      <c r="F1291" s="213" t="s">
        <v>1620</v>
      </c>
      <c r="G1291" s="14"/>
      <c r="H1291" s="214">
        <v>9.8800000000000008</v>
      </c>
      <c r="I1291" s="215"/>
      <c r="J1291" s="14"/>
      <c r="K1291" s="14"/>
      <c r="L1291" s="211"/>
      <c r="M1291" s="216"/>
      <c r="N1291" s="217"/>
      <c r="O1291" s="217"/>
      <c r="P1291" s="217"/>
      <c r="Q1291" s="217"/>
      <c r="R1291" s="217"/>
      <c r="S1291" s="217"/>
      <c r="T1291" s="218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12" t="s">
        <v>213</v>
      </c>
      <c r="AU1291" s="212" t="s">
        <v>91</v>
      </c>
      <c r="AV1291" s="14" t="s">
        <v>91</v>
      </c>
      <c r="AW1291" s="14" t="s">
        <v>33</v>
      </c>
      <c r="AX1291" s="14" t="s">
        <v>80</v>
      </c>
      <c r="AY1291" s="212" t="s">
        <v>205</v>
      </c>
    </row>
    <row r="1292" s="14" customFormat="1">
      <c r="A1292" s="14"/>
      <c r="B1292" s="211"/>
      <c r="C1292" s="14"/>
      <c r="D1292" s="204" t="s">
        <v>213</v>
      </c>
      <c r="E1292" s="212" t="s">
        <v>1</v>
      </c>
      <c r="F1292" s="213" t="s">
        <v>1621</v>
      </c>
      <c r="G1292" s="14"/>
      <c r="H1292" s="214">
        <v>12.880000000000001</v>
      </c>
      <c r="I1292" s="215"/>
      <c r="J1292" s="14"/>
      <c r="K1292" s="14"/>
      <c r="L1292" s="211"/>
      <c r="M1292" s="216"/>
      <c r="N1292" s="217"/>
      <c r="O1292" s="217"/>
      <c r="P1292" s="217"/>
      <c r="Q1292" s="217"/>
      <c r="R1292" s="217"/>
      <c r="S1292" s="217"/>
      <c r="T1292" s="218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12" t="s">
        <v>213</v>
      </c>
      <c r="AU1292" s="212" t="s">
        <v>91</v>
      </c>
      <c r="AV1292" s="14" t="s">
        <v>91</v>
      </c>
      <c r="AW1292" s="14" t="s">
        <v>33</v>
      </c>
      <c r="AX1292" s="14" t="s">
        <v>80</v>
      </c>
      <c r="AY1292" s="212" t="s">
        <v>205</v>
      </c>
    </row>
    <row r="1293" s="14" customFormat="1">
      <c r="A1293" s="14"/>
      <c r="B1293" s="211"/>
      <c r="C1293" s="14"/>
      <c r="D1293" s="204" t="s">
        <v>213</v>
      </c>
      <c r="E1293" s="212" t="s">
        <v>1</v>
      </c>
      <c r="F1293" s="213" t="s">
        <v>1622</v>
      </c>
      <c r="G1293" s="14"/>
      <c r="H1293" s="214">
        <v>26.739999999999998</v>
      </c>
      <c r="I1293" s="215"/>
      <c r="J1293" s="14"/>
      <c r="K1293" s="14"/>
      <c r="L1293" s="211"/>
      <c r="M1293" s="216"/>
      <c r="N1293" s="217"/>
      <c r="O1293" s="217"/>
      <c r="P1293" s="217"/>
      <c r="Q1293" s="217"/>
      <c r="R1293" s="217"/>
      <c r="S1293" s="217"/>
      <c r="T1293" s="218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12" t="s">
        <v>213</v>
      </c>
      <c r="AU1293" s="212" t="s">
        <v>91</v>
      </c>
      <c r="AV1293" s="14" t="s">
        <v>91</v>
      </c>
      <c r="AW1293" s="14" t="s">
        <v>33</v>
      </c>
      <c r="AX1293" s="14" t="s">
        <v>80</v>
      </c>
      <c r="AY1293" s="212" t="s">
        <v>205</v>
      </c>
    </row>
    <row r="1294" s="13" customFormat="1">
      <c r="A1294" s="13"/>
      <c r="B1294" s="203"/>
      <c r="C1294" s="13"/>
      <c r="D1294" s="204" t="s">
        <v>213</v>
      </c>
      <c r="E1294" s="205" t="s">
        <v>1</v>
      </c>
      <c r="F1294" s="206" t="s">
        <v>339</v>
      </c>
      <c r="G1294" s="13"/>
      <c r="H1294" s="205" t="s">
        <v>1</v>
      </c>
      <c r="I1294" s="207"/>
      <c r="J1294" s="13"/>
      <c r="K1294" s="13"/>
      <c r="L1294" s="203"/>
      <c r="M1294" s="208"/>
      <c r="N1294" s="209"/>
      <c r="O1294" s="209"/>
      <c r="P1294" s="209"/>
      <c r="Q1294" s="209"/>
      <c r="R1294" s="209"/>
      <c r="S1294" s="209"/>
      <c r="T1294" s="210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05" t="s">
        <v>213</v>
      </c>
      <c r="AU1294" s="205" t="s">
        <v>91</v>
      </c>
      <c r="AV1294" s="13" t="s">
        <v>87</v>
      </c>
      <c r="AW1294" s="13" t="s">
        <v>33</v>
      </c>
      <c r="AX1294" s="13" t="s">
        <v>80</v>
      </c>
      <c r="AY1294" s="205" t="s">
        <v>205</v>
      </c>
    </row>
    <row r="1295" s="14" customFormat="1">
      <c r="A1295" s="14"/>
      <c r="B1295" s="211"/>
      <c r="C1295" s="14"/>
      <c r="D1295" s="204" t="s">
        <v>213</v>
      </c>
      <c r="E1295" s="212" t="s">
        <v>1</v>
      </c>
      <c r="F1295" s="213" t="s">
        <v>1623</v>
      </c>
      <c r="G1295" s="14"/>
      <c r="H1295" s="214">
        <v>12.960000000000001</v>
      </c>
      <c r="I1295" s="215"/>
      <c r="J1295" s="14"/>
      <c r="K1295" s="14"/>
      <c r="L1295" s="211"/>
      <c r="M1295" s="216"/>
      <c r="N1295" s="217"/>
      <c r="O1295" s="217"/>
      <c r="P1295" s="217"/>
      <c r="Q1295" s="217"/>
      <c r="R1295" s="217"/>
      <c r="S1295" s="217"/>
      <c r="T1295" s="218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12" t="s">
        <v>213</v>
      </c>
      <c r="AU1295" s="212" t="s">
        <v>91</v>
      </c>
      <c r="AV1295" s="14" t="s">
        <v>91</v>
      </c>
      <c r="AW1295" s="14" t="s">
        <v>33</v>
      </c>
      <c r="AX1295" s="14" t="s">
        <v>80</v>
      </c>
      <c r="AY1295" s="212" t="s">
        <v>205</v>
      </c>
    </row>
    <row r="1296" s="14" customFormat="1">
      <c r="A1296" s="14"/>
      <c r="B1296" s="211"/>
      <c r="C1296" s="14"/>
      <c r="D1296" s="204" t="s">
        <v>213</v>
      </c>
      <c r="E1296" s="212" t="s">
        <v>1</v>
      </c>
      <c r="F1296" s="213" t="s">
        <v>1624</v>
      </c>
      <c r="G1296" s="14"/>
      <c r="H1296" s="214">
        <v>18.93</v>
      </c>
      <c r="I1296" s="215"/>
      <c r="J1296" s="14"/>
      <c r="K1296" s="14"/>
      <c r="L1296" s="211"/>
      <c r="M1296" s="216"/>
      <c r="N1296" s="217"/>
      <c r="O1296" s="217"/>
      <c r="P1296" s="217"/>
      <c r="Q1296" s="217"/>
      <c r="R1296" s="217"/>
      <c r="S1296" s="217"/>
      <c r="T1296" s="218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12" t="s">
        <v>213</v>
      </c>
      <c r="AU1296" s="212" t="s">
        <v>91</v>
      </c>
      <c r="AV1296" s="14" t="s">
        <v>91</v>
      </c>
      <c r="AW1296" s="14" t="s">
        <v>33</v>
      </c>
      <c r="AX1296" s="14" t="s">
        <v>80</v>
      </c>
      <c r="AY1296" s="212" t="s">
        <v>205</v>
      </c>
    </row>
    <row r="1297" s="14" customFormat="1">
      <c r="A1297" s="14"/>
      <c r="B1297" s="211"/>
      <c r="C1297" s="14"/>
      <c r="D1297" s="204" t="s">
        <v>213</v>
      </c>
      <c r="E1297" s="212" t="s">
        <v>1</v>
      </c>
      <c r="F1297" s="213" t="s">
        <v>1625</v>
      </c>
      <c r="G1297" s="14"/>
      <c r="H1297" s="214">
        <v>19.18</v>
      </c>
      <c r="I1297" s="215"/>
      <c r="J1297" s="14"/>
      <c r="K1297" s="14"/>
      <c r="L1297" s="211"/>
      <c r="M1297" s="216"/>
      <c r="N1297" s="217"/>
      <c r="O1297" s="217"/>
      <c r="P1297" s="217"/>
      <c r="Q1297" s="217"/>
      <c r="R1297" s="217"/>
      <c r="S1297" s="217"/>
      <c r="T1297" s="218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12" t="s">
        <v>213</v>
      </c>
      <c r="AU1297" s="212" t="s">
        <v>91</v>
      </c>
      <c r="AV1297" s="14" t="s">
        <v>91</v>
      </c>
      <c r="AW1297" s="14" t="s">
        <v>33</v>
      </c>
      <c r="AX1297" s="14" t="s">
        <v>80</v>
      </c>
      <c r="AY1297" s="212" t="s">
        <v>205</v>
      </c>
    </row>
    <row r="1298" s="14" customFormat="1">
      <c r="A1298" s="14"/>
      <c r="B1298" s="211"/>
      <c r="C1298" s="14"/>
      <c r="D1298" s="204" t="s">
        <v>213</v>
      </c>
      <c r="E1298" s="212" t="s">
        <v>1</v>
      </c>
      <c r="F1298" s="213" t="s">
        <v>1626</v>
      </c>
      <c r="G1298" s="14"/>
      <c r="H1298" s="214">
        <v>20.379999999999999</v>
      </c>
      <c r="I1298" s="215"/>
      <c r="J1298" s="14"/>
      <c r="K1298" s="14"/>
      <c r="L1298" s="211"/>
      <c r="M1298" s="216"/>
      <c r="N1298" s="217"/>
      <c r="O1298" s="217"/>
      <c r="P1298" s="217"/>
      <c r="Q1298" s="217"/>
      <c r="R1298" s="217"/>
      <c r="S1298" s="217"/>
      <c r="T1298" s="218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12" t="s">
        <v>213</v>
      </c>
      <c r="AU1298" s="212" t="s">
        <v>91</v>
      </c>
      <c r="AV1298" s="14" t="s">
        <v>91</v>
      </c>
      <c r="AW1298" s="14" t="s">
        <v>33</v>
      </c>
      <c r="AX1298" s="14" t="s">
        <v>80</v>
      </c>
      <c r="AY1298" s="212" t="s">
        <v>205</v>
      </c>
    </row>
    <row r="1299" s="14" customFormat="1">
      <c r="A1299" s="14"/>
      <c r="B1299" s="211"/>
      <c r="C1299" s="14"/>
      <c r="D1299" s="204" t="s">
        <v>213</v>
      </c>
      <c r="E1299" s="212" t="s">
        <v>1</v>
      </c>
      <c r="F1299" s="213" t="s">
        <v>1627</v>
      </c>
      <c r="G1299" s="14"/>
      <c r="H1299" s="214">
        <v>18.93</v>
      </c>
      <c r="I1299" s="215"/>
      <c r="J1299" s="14"/>
      <c r="K1299" s="14"/>
      <c r="L1299" s="211"/>
      <c r="M1299" s="216"/>
      <c r="N1299" s="217"/>
      <c r="O1299" s="217"/>
      <c r="P1299" s="217"/>
      <c r="Q1299" s="217"/>
      <c r="R1299" s="217"/>
      <c r="S1299" s="217"/>
      <c r="T1299" s="218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12" t="s">
        <v>213</v>
      </c>
      <c r="AU1299" s="212" t="s">
        <v>91</v>
      </c>
      <c r="AV1299" s="14" t="s">
        <v>91</v>
      </c>
      <c r="AW1299" s="14" t="s">
        <v>33</v>
      </c>
      <c r="AX1299" s="14" t="s">
        <v>80</v>
      </c>
      <c r="AY1299" s="212" t="s">
        <v>205</v>
      </c>
    </row>
    <row r="1300" s="13" customFormat="1">
      <c r="A1300" s="13"/>
      <c r="B1300" s="203"/>
      <c r="C1300" s="13"/>
      <c r="D1300" s="204" t="s">
        <v>213</v>
      </c>
      <c r="E1300" s="205" t="s">
        <v>1</v>
      </c>
      <c r="F1300" s="206" t="s">
        <v>339</v>
      </c>
      <c r="G1300" s="13"/>
      <c r="H1300" s="205" t="s">
        <v>1</v>
      </c>
      <c r="I1300" s="207"/>
      <c r="J1300" s="13"/>
      <c r="K1300" s="13"/>
      <c r="L1300" s="203"/>
      <c r="M1300" s="208"/>
      <c r="N1300" s="209"/>
      <c r="O1300" s="209"/>
      <c r="P1300" s="209"/>
      <c r="Q1300" s="209"/>
      <c r="R1300" s="209"/>
      <c r="S1300" s="209"/>
      <c r="T1300" s="210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05" t="s">
        <v>213</v>
      </c>
      <c r="AU1300" s="205" t="s">
        <v>91</v>
      </c>
      <c r="AV1300" s="13" t="s">
        <v>87</v>
      </c>
      <c r="AW1300" s="13" t="s">
        <v>33</v>
      </c>
      <c r="AX1300" s="13" t="s">
        <v>80</v>
      </c>
      <c r="AY1300" s="205" t="s">
        <v>205</v>
      </c>
    </row>
    <row r="1301" s="14" customFormat="1">
      <c r="A1301" s="14"/>
      <c r="B1301" s="211"/>
      <c r="C1301" s="14"/>
      <c r="D1301" s="204" t="s">
        <v>213</v>
      </c>
      <c r="E1301" s="212" t="s">
        <v>1</v>
      </c>
      <c r="F1301" s="213" t="s">
        <v>1628</v>
      </c>
      <c r="G1301" s="14"/>
      <c r="H1301" s="214">
        <v>12.960000000000001</v>
      </c>
      <c r="I1301" s="215"/>
      <c r="J1301" s="14"/>
      <c r="K1301" s="14"/>
      <c r="L1301" s="211"/>
      <c r="M1301" s="216"/>
      <c r="N1301" s="217"/>
      <c r="O1301" s="217"/>
      <c r="P1301" s="217"/>
      <c r="Q1301" s="217"/>
      <c r="R1301" s="217"/>
      <c r="S1301" s="217"/>
      <c r="T1301" s="218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12" t="s">
        <v>213</v>
      </c>
      <c r="AU1301" s="212" t="s">
        <v>91</v>
      </c>
      <c r="AV1301" s="14" t="s">
        <v>91</v>
      </c>
      <c r="AW1301" s="14" t="s">
        <v>33</v>
      </c>
      <c r="AX1301" s="14" t="s">
        <v>80</v>
      </c>
      <c r="AY1301" s="212" t="s">
        <v>205</v>
      </c>
    </row>
    <row r="1302" s="14" customFormat="1">
      <c r="A1302" s="14"/>
      <c r="B1302" s="211"/>
      <c r="C1302" s="14"/>
      <c r="D1302" s="204" t="s">
        <v>213</v>
      </c>
      <c r="E1302" s="212" t="s">
        <v>1</v>
      </c>
      <c r="F1302" s="213" t="s">
        <v>1629</v>
      </c>
      <c r="G1302" s="14"/>
      <c r="H1302" s="214">
        <v>18.93</v>
      </c>
      <c r="I1302" s="215"/>
      <c r="J1302" s="14"/>
      <c r="K1302" s="14"/>
      <c r="L1302" s="211"/>
      <c r="M1302" s="216"/>
      <c r="N1302" s="217"/>
      <c r="O1302" s="217"/>
      <c r="P1302" s="217"/>
      <c r="Q1302" s="217"/>
      <c r="R1302" s="217"/>
      <c r="S1302" s="217"/>
      <c r="T1302" s="218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12" t="s">
        <v>213</v>
      </c>
      <c r="AU1302" s="212" t="s">
        <v>91</v>
      </c>
      <c r="AV1302" s="14" t="s">
        <v>91</v>
      </c>
      <c r="AW1302" s="14" t="s">
        <v>33</v>
      </c>
      <c r="AX1302" s="14" t="s">
        <v>80</v>
      </c>
      <c r="AY1302" s="212" t="s">
        <v>205</v>
      </c>
    </row>
    <row r="1303" s="14" customFormat="1">
      <c r="A1303" s="14"/>
      <c r="B1303" s="211"/>
      <c r="C1303" s="14"/>
      <c r="D1303" s="204" t="s">
        <v>213</v>
      </c>
      <c r="E1303" s="212" t="s">
        <v>1</v>
      </c>
      <c r="F1303" s="213" t="s">
        <v>1630</v>
      </c>
      <c r="G1303" s="14"/>
      <c r="H1303" s="214">
        <v>19.18</v>
      </c>
      <c r="I1303" s="215"/>
      <c r="J1303" s="14"/>
      <c r="K1303" s="14"/>
      <c r="L1303" s="211"/>
      <c r="M1303" s="216"/>
      <c r="N1303" s="217"/>
      <c r="O1303" s="217"/>
      <c r="P1303" s="217"/>
      <c r="Q1303" s="217"/>
      <c r="R1303" s="217"/>
      <c r="S1303" s="217"/>
      <c r="T1303" s="218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12" t="s">
        <v>213</v>
      </c>
      <c r="AU1303" s="212" t="s">
        <v>91</v>
      </c>
      <c r="AV1303" s="14" t="s">
        <v>91</v>
      </c>
      <c r="AW1303" s="14" t="s">
        <v>33</v>
      </c>
      <c r="AX1303" s="14" t="s">
        <v>80</v>
      </c>
      <c r="AY1303" s="212" t="s">
        <v>205</v>
      </c>
    </row>
    <row r="1304" s="14" customFormat="1">
      <c r="A1304" s="14"/>
      <c r="B1304" s="211"/>
      <c r="C1304" s="14"/>
      <c r="D1304" s="204" t="s">
        <v>213</v>
      </c>
      <c r="E1304" s="212" t="s">
        <v>1</v>
      </c>
      <c r="F1304" s="213" t="s">
        <v>1631</v>
      </c>
      <c r="G1304" s="14"/>
      <c r="H1304" s="214">
        <v>20.379999999999999</v>
      </c>
      <c r="I1304" s="215"/>
      <c r="J1304" s="14"/>
      <c r="K1304" s="14"/>
      <c r="L1304" s="211"/>
      <c r="M1304" s="216"/>
      <c r="N1304" s="217"/>
      <c r="O1304" s="217"/>
      <c r="P1304" s="217"/>
      <c r="Q1304" s="217"/>
      <c r="R1304" s="217"/>
      <c r="S1304" s="217"/>
      <c r="T1304" s="218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12" t="s">
        <v>213</v>
      </c>
      <c r="AU1304" s="212" t="s">
        <v>91</v>
      </c>
      <c r="AV1304" s="14" t="s">
        <v>91</v>
      </c>
      <c r="AW1304" s="14" t="s">
        <v>33</v>
      </c>
      <c r="AX1304" s="14" t="s">
        <v>80</v>
      </c>
      <c r="AY1304" s="212" t="s">
        <v>205</v>
      </c>
    </row>
    <row r="1305" s="14" customFormat="1">
      <c r="A1305" s="14"/>
      <c r="B1305" s="211"/>
      <c r="C1305" s="14"/>
      <c r="D1305" s="204" t="s">
        <v>213</v>
      </c>
      <c r="E1305" s="212" t="s">
        <v>1</v>
      </c>
      <c r="F1305" s="213" t="s">
        <v>1632</v>
      </c>
      <c r="G1305" s="14"/>
      <c r="H1305" s="214">
        <v>18.93</v>
      </c>
      <c r="I1305" s="215"/>
      <c r="J1305" s="14"/>
      <c r="K1305" s="14"/>
      <c r="L1305" s="211"/>
      <c r="M1305" s="216"/>
      <c r="N1305" s="217"/>
      <c r="O1305" s="217"/>
      <c r="P1305" s="217"/>
      <c r="Q1305" s="217"/>
      <c r="R1305" s="217"/>
      <c r="S1305" s="217"/>
      <c r="T1305" s="218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12" t="s">
        <v>213</v>
      </c>
      <c r="AU1305" s="212" t="s">
        <v>91</v>
      </c>
      <c r="AV1305" s="14" t="s">
        <v>91</v>
      </c>
      <c r="AW1305" s="14" t="s">
        <v>33</v>
      </c>
      <c r="AX1305" s="14" t="s">
        <v>80</v>
      </c>
      <c r="AY1305" s="212" t="s">
        <v>205</v>
      </c>
    </row>
    <row r="1306" s="15" customFormat="1">
      <c r="A1306" s="15"/>
      <c r="B1306" s="219"/>
      <c r="C1306" s="15"/>
      <c r="D1306" s="204" t="s">
        <v>213</v>
      </c>
      <c r="E1306" s="220" t="s">
        <v>1</v>
      </c>
      <c r="F1306" s="221" t="s">
        <v>216</v>
      </c>
      <c r="G1306" s="15"/>
      <c r="H1306" s="222">
        <v>255.02000000000004</v>
      </c>
      <c r="I1306" s="223"/>
      <c r="J1306" s="15"/>
      <c r="K1306" s="15"/>
      <c r="L1306" s="219"/>
      <c r="M1306" s="224"/>
      <c r="N1306" s="225"/>
      <c r="O1306" s="225"/>
      <c r="P1306" s="225"/>
      <c r="Q1306" s="225"/>
      <c r="R1306" s="225"/>
      <c r="S1306" s="225"/>
      <c r="T1306" s="226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T1306" s="220" t="s">
        <v>213</v>
      </c>
      <c r="AU1306" s="220" t="s">
        <v>91</v>
      </c>
      <c r="AV1306" s="15" t="s">
        <v>211</v>
      </c>
      <c r="AW1306" s="15" t="s">
        <v>33</v>
      </c>
      <c r="AX1306" s="15" t="s">
        <v>87</v>
      </c>
      <c r="AY1306" s="220" t="s">
        <v>205</v>
      </c>
    </row>
    <row r="1307" s="2" customFormat="1" ht="24.15" customHeight="1">
      <c r="A1307" s="38"/>
      <c r="B1307" s="188"/>
      <c r="C1307" s="227" t="s">
        <v>1633</v>
      </c>
      <c r="D1307" s="227" t="s">
        <v>276</v>
      </c>
      <c r="E1307" s="228" t="s">
        <v>1634</v>
      </c>
      <c r="F1307" s="229" t="s">
        <v>1635</v>
      </c>
      <c r="G1307" s="230" t="s">
        <v>265</v>
      </c>
      <c r="H1307" s="231">
        <v>293.27300000000002</v>
      </c>
      <c r="I1307" s="232"/>
      <c r="J1307" s="231">
        <f>ROUND(I1307*H1307,3)</f>
        <v>0</v>
      </c>
      <c r="K1307" s="233"/>
      <c r="L1307" s="234"/>
      <c r="M1307" s="235" t="s">
        <v>1</v>
      </c>
      <c r="N1307" s="236" t="s">
        <v>46</v>
      </c>
      <c r="O1307" s="82"/>
      <c r="P1307" s="198">
        <f>O1307*H1307</f>
        <v>0</v>
      </c>
      <c r="Q1307" s="198">
        <v>0.021000000000000001</v>
      </c>
      <c r="R1307" s="198">
        <f>Q1307*H1307</f>
        <v>6.1587330000000007</v>
      </c>
      <c r="S1307" s="198">
        <v>0</v>
      </c>
      <c r="T1307" s="199">
        <f>S1307*H1307</f>
        <v>0</v>
      </c>
      <c r="U1307" s="38"/>
      <c r="V1307" s="38"/>
      <c r="W1307" s="38"/>
      <c r="X1307" s="38"/>
      <c r="Y1307" s="38"/>
      <c r="Z1307" s="38"/>
      <c r="AA1307" s="38"/>
      <c r="AB1307" s="38"/>
      <c r="AC1307" s="38"/>
      <c r="AD1307" s="38"/>
      <c r="AE1307" s="38"/>
      <c r="AR1307" s="200" t="s">
        <v>401</v>
      </c>
      <c r="AT1307" s="200" t="s">
        <v>276</v>
      </c>
      <c r="AU1307" s="200" t="s">
        <v>91</v>
      </c>
      <c r="AY1307" s="19" t="s">
        <v>205</v>
      </c>
      <c r="BE1307" s="201">
        <f>IF(N1307="základná",J1307,0)</f>
        <v>0</v>
      </c>
      <c r="BF1307" s="201">
        <f>IF(N1307="znížená",J1307,0)</f>
        <v>0</v>
      </c>
      <c r="BG1307" s="201">
        <f>IF(N1307="zákl. prenesená",J1307,0)</f>
        <v>0</v>
      </c>
      <c r="BH1307" s="201">
        <f>IF(N1307="zníž. prenesená",J1307,0)</f>
        <v>0</v>
      </c>
      <c r="BI1307" s="201">
        <f>IF(N1307="nulová",J1307,0)</f>
        <v>0</v>
      </c>
      <c r="BJ1307" s="19" t="s">
        <v>91</v>
      </c>
      <c r="BK1307" s="202">
        <f>ROUND(I1307*H1307,3)</f>
        <v>0</v>
      </c>
      <c r="BL1307" s="19" t="s">
        <v>299</v>
      </c>
      <c r="BM1307" s="200" t="s">
        <v>1636</v>
      </c>
    </row>
    <row r="1308" s="14" customFormat="1">
      <c r="A1308" s="14"/>
      <c r="B1308" s="211"/>
      <c r="C1308" s="14"/>
      <c r="D1308" s="204" t="s">
        <v>213</v>
      </c>
      <c r="E1308" s="14"/>
      <c r="F1308" s="213" t="s">
        <v>1637</v>
      </c>
      <c r="G1308" s="14"/>
      <c r="H1308" s="214">
        <v>293.27300000000002</v>
      </c>
      <c r="I1308" s="215"/>
      <c r="J1308" s="14"/>
      <c r="K1308" s="14"/>
      <c r="L1308" s="211"/>
      <c r="M1308" s="216"/>
      <c r="N1308" s="217"/>
      <c r="O1308" s="217"/>
      <c r="P1308" s="217"/>
      <c r="Q1308" s="217"/>
      <c r="R1308" s="217"/>
      <c r="S1308" s="217"/>
      <c r="T1308" s="218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12" t="s">
        <v>213</v>
      </c>
      <c r="AU1308" s="212" t="s">
        <v>91</v>
      </c>
      <c r="AV1308" s="14" t="s">
        <v>91</v>
      </c>
      <c r="AW1308" s="14" t="s">
        <v>3</v>
      </c>
      <c r="AX1308" s="14" t="s">
        <v>87</v>
      </c>
      <c r="AY1308" s="212" t="s">
        <v>205</v>
      </c>
    </row>
    <row r="1309" s="2" customFormat="1" ht="24.15" customHeight="1">
      <c r="A1309" s="38"/>
      <c r="B1309" s="188"/>
      <c r="C1309" s="189" t="s">
        <v>1638</v>
      </c>
      <c r="D1309" s="189" t="s">
        <v>207</v>
      </c>
      <c r="E1309" s="190" t="s">
        <v>1639</v>
      </c>
      <c r="F1309" s="191" t="s">
        <v>1640</v>
      </c>
      <c r="G1309" s="192" t="s">
        <v>313</v>
      </c>
      <c r="H1309" s="193">
        <v>7.0899999999999999</v>
      </c>
      <c r="I1309" s="194"/>
      <c r="J1309" s="193">
        <f>ROUND(I1309*H1309,3)</f>
        <v>0</v>
      </c>
      <c r="K1309" s="195"/>
      <c r="L1309" s="39"/>
      <c r="M1309" s="196" t="s">
        <v>1</v>
      </c>
      <c r="N1309" s="197" t="s">
        <v>46</v>
      </c>
      <c r="O1309" s="82"/>
      <c r="P1309" s="198">
        <f>O1309*H1309</f>
        <v>0</v>
      </c>
      <c r="Q1309" s="198">
        <v>0</v>
      </c>
      <c r="R1309" s="198">
        <f>Q1309*H1309</f>
        <v>0</v>
      </c>
      <c r="S1309" s="198">
        <v>0</v>
      </c>
      <c r="T1309" s="199">
        <f>S1309*H1309</f>
        <v>0</v>
      </c>
      <c r="U1309" s="38"/>
      <c r="V1309" s="38"/>
      <c r="W1309" s="38"/>
      <c r="X1309" s="38"/>
      <c r="Y1309" s="38"/>
      <c r="Z1309" s="38"/>
      <c r="AA1309" s="38"/>
      <c r="AB1309" s="38"/>
      <c r="AC1309" s="38"/>
      <c r="AD1309" s="38"/>
      <c r="AE1309" s="38"/>
      <c r="AR1309" s="200" t="s">
        <v>299</v>
      </c>
      <c r="AT1309" s="200" t="s">
        <v>207</v>
      </c>
      <c r="AU1309" s="200" t="s">
        <v>91</v>
      </c>
      <c r="AY1309" s="19" t="s">
        <v>205</v>
      </c>
      <c r="BE1309" s="201">
        <f>IF(N1309="základná",J1309,0)</f>
        <v>0</v>
      </c>
      <c r="BF1309" s="201">
        <f>IF(N1309="znížená",J1309,0)</f>
        <v>0</v>
      </c>
      <c r="BG1309" s="201">
        <f>IF(N1309="zákl. prenesená",J1309,0)</f>
        <v>0</v>
      </c>
      <c r="BH1309" s="201">
        <f>IF(N1309="zníž. prenesená",J1309,0)</f>
        <v>0</v>
      </c>
      <c r="BI1309" s="201">
        <f>IF(N1309="nulová",J1309,0)</f>
        <v>0</v>
      </c>
      <c r="BJ1309" s="19" t="s">
        <v>91</v>
      </c>
      <c r="BK1309" s="202">
        <f>ROUND(I1309*H1309,3)</f>
        <v>0</v>
      </c>
      <c r="BL1309" s="19" t="s">
        <v>299</v>
      </c>
      <c r="BM1309" s="200" t="s">
        <v>1641</v>
      </c>
    </row>
    <row r="1310" s="12" customFormat="1" ht="22.8" customHeight="1">
      <c r="A1310" s="12"/>
      <c r="B1310" s="175"/>
      <c r="C1310" s="12"/>
      <c r="D1310" s="176" t="s">
        <v>79</v>
      </c>
      <c r="E1310" s="186" t="s">
        <v>1642</v>
      </c>
      <c r="F1310" s="186" t="s">
        <v>1643</v>
      </c>
      <c r="G1310" s="12"/>
      <c r="H1310" s="12"/>
      <c r="I1310" s="178"/>
      <c r="J1310" s="187">
        <f>BK1310</f>
        <v>0</v>
      </c>
      <c r="K1310" s="12"/>
      <c r="L1310" s="175"/>
      <c r="M1310" s="180"/>
      <c r="N1310" s="181"/>
      <c r="O1310" s="181"/>
      <c r="P1310" s="182">
        <f>SUM(P1311:P1321)</f>
        <v>0</v>
      </c>
      <c r="Q1310" s="181"/>
      <c r="R1310" s="182">
        <f>SUM(R1311:R1321)</f>
        <v>0.16730030000000001</v>
      </c>
      <c r="S1310" s="181"/>
      <c r="T1310" s="183">
        <f>SUM(T1311:T1321)</f>
        <v>0</v>
      </c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R1310" s="176" t="s">
        <v>91</v>
      </c>
      <c r="AT1310" s="184" t="s">
        <v>79</v>
      </c>
      <c r="AU1310" s="184" t="s">
        <v>87</v>
      </c>
      <c r="AY1310" s="176" t="s">
        <v>205</v>
      </c>
      <c r="BK1310" s="185">
        <f>SUM(BK1311:BK1321)</f>
        <v>0</v>
      </c>
    </row>
    <row r="1311" s="2" customFormat="1" ht="37.8" customHeight="1">
      <c r="A1311" s="38"/>
      <c r="B1311" s="188"/>
      <c r="C1311" s="189" t="s">
        <v>1644</v>
      </c>
      <c r="D1311" s="189" t="s">
        <v>207</v>
      </c>
      <c r="E1311" s="190" t="s">
        <v>1645</v>
      </c>
      <c r="F1311" s="191" t="s">
        <v>1646</v>
      </c>
      <c r="G1311" s="192" t="s">
        <v>265</v>
      </c>
      <c r="H1311" s="193">
        <v>37.497999999999998</v>
      </c>
      <c r="I1311" s="194"/>
      <c r="J1311" s="193">
        <f>ROUND(I1311*H1311,3)</f>
        <v>0</v>
      </c>
      <c r="K1311" s="195"/>
      <c r="L1311" s="39"/>
      <c r="M1311" s="196" t="s">
        <v>1</v>
      </c>
      <c r="N1311" s="197" t="s">
        <v>46</v>
      </c>
      <c r="O1311" s="82"/>
      <c r="P1311" s="198">
        <f>O1311*H1311</f>
        <v>0</v>
      </c>
      <c r="Q1311" s="198">
        <v>2.0000000000000002E-05</v>
      </c>
      <c r="R1311" s="198">
        <f>Q1311*H1311</f>
        <v>0.00074996000000000004</v>
      </c>
      <c r="S1311" s="198">
        <v>0</v>
      </c>
      <c r="T1311" s="199">
        <f>S1311*H1311</f>
        <v>0</v>
      </c>
      <c r="U1311" s="38"/>
      <c r="V1311" s="38"/>
      <c r="W1311" s="38"/>
      <c r="X1311" s="38"/>
      <c r="Y1311" s="38"/>
      <c r="Z1311" s="38"/>
      <c r="AA1311" s="38"/>
      <c r="AB1311" s="38"/>
      <c r="AC1311" s="38"/>
      <c r="AD1311" s="38"/>
      <c r="AE1311" s="38"/>
      <c r="AR1311" s="200" t="s">
        <v>299</v>
      </c>
      <c r="AT1311" s="200" t="s">
        <v>207</v>
      </c>
      <c r="AU1311" s="200" t="s">
        <v>91</v>
      </c>
      <c r="AY1311" s="19" t="s">
        <v>205</v>
      </c>
      <c r="BE1311" s="201">
        <f>IF(N1311="základná",J1311,0)</f>
        <v>0</v>
      </c>
      <c r="BF1311" s="201">
        <f>IF(N1311="znížená",J1311,0)</f>
        <v>0</v>
      </c>
      <c r="BG1311" s="201">
        <f>IF(N1311="zákl. prenesená",J1311,0)</f>
        <v>0</v>
      </c>
      <c r="BH1311" s="201">
        <f>IF(N1311="zníž. prenesená",J1311,0)</f>
        <v>0</v>
      </c>
      <c r="BI1311" s="201">
        <f>IF(N1311="nulová",J1311,0)</f>
        <v>0</v>
      </c>
      <c r="BJ1311" s="19" t="s">
        <v>91</v>
      </c>
      <c r="BK1311" s="202">
        <f>ROUND(I1311*H1311,3)</f>
        <v>0</v>
      </c>
      <c r="BL1311" s="19" t="s">
        <v>299</v>
      </c>
      <c r="BM1311" s="200" t="s">
        <v>1647</v>
      </c>
    </row>
    <row r="1312" s="14" customFormat="1">
      <c r="A1312" s="14"/>
      <c r="B1312" s="211"/>
      <c r="C1312" s="14"/>
      <c r="D1312" s="204" t="s">
        <v>213</v>
      </c>
      <c r="E1312" s="212" t="s">
        <v>1</v>
      </c>
      <c r="F1312" s="213" t="s">
        <v>1648</v>
      </c>
      <c r="G1312" s="14"/>
      <c r="H1312" s="214">
        <v>18.748999999999999</v>
      </c>
      <c r="I1312" s="215"/>
      <c r="J1312" s="14"/>
      <c r="K1312" s="14"/>
      <c r="L1312" s="211"/>
      <c r="M1312" s="216"/>
      <c r="N1312" s="217"/>
      <c r="O1312" s="217"/>
      <c r="P1312" s="217"/>
      <c r="Q1312" s="217"/>
      <c r="R1312" s="217"/>
      <c r="S1312" s="217"/>
      <c r="T1312" s="218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12" t="s">
        <v>213</v>
      </c>
      <c r="AU1312" s="212" t="s">
        <v>91</v>
      </c>
      <c r="AV1312" s="14" t="s">
        <v>91</v>
      </c>
      <c r="AW1312" s="14" t="s">
        <v>33</v>
      </c>
      <c r="AX1312" s="14" t="s">
        <v>80</v>
      </c>
      <c r="AY1312" s="212" t="s">
        <v>205</v>
      </c>
    </row>
    <row r="1313" s="14" customFormat="1">
      <c r="A1313" s="14"/>
      <c r="B1313" s="211"/>
      <c r="C1313" s="14"/>
      <c r="D1313" s="204" t="s">
        <v>213</v>
      </c>
      <c r="E1313" s="212" t="s">
        <v>1</v>
      </c>
      <c r="F1313" s="213" t="s">
        <v>1649</v>
      </c>
      <c r="G1313" s="14"/>
      <c r="H1313" s="214">
        <v>18.748999999999999</v>
      </c>
      <c r="I1313" s="215"/>
      <c r="J1313" s="14"/>
      <c r="K1313" s="14"/>
      <c r="L1313" s="211"/>
      <c r="M1313" s="216"/>
      <c r="N1313" s="217"/>
      <c r="O1313" s="217"/>
      <c r="P1313" s="217"/>
      <c r="Q1313" s="217"/>
      <c r="R1313" s="217"/>
      <c r="S1313" s="217"/>
      <c r="T1313" s="218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12" t="s">
        <v>213</v>
      </c>
      <c r="AU1313" s="212" t="s">
        <v>91</v>
      </c>
      <c r="AV1313" s="14" t="s">
        <v>91</v>
      </c>
      <c r="AW1313" s="14" t="s">
        <v>33</v>
      </c>
      <c r="AX1313" s="14" t="s">
        <v>80</v>
      </c>
      <c r="AY1313" s="212" t="s">
        <v>205</v>
      </c>
    </row>
    <row r="1314" s="15" customFormat="1">
      <c r="A1314" s="15"/>
      <c r="B1314" s="219"/>
      <c r="C1314" s="15"/>
      <c r="D1314" s="204" t="s">
        <v>213</v>
      </c>
      <c r="E1314" s="220" t="s">
        <v>1</v>
      </c>
      <c r="F1314" s="221" t="s">
        <v>216</v>
      </c>
      <c r="G1314" s="15"/>
      <c r="H1314" s="222">
        <v>37.497999999999998</v>
      </c>
      <c r="I1314" s="223"/>
      <c r="J1314" s="15"/>
      <c r="K1314" s="15"/>
      <c r="L1314" s="219"/>
      <c r="M1314" s="224"/>
      <c r="N1314" s="225"/>
      <c r="O1314" s="225"/>
      <c r="P1314" s="225"/>
      <c r="Q1314" s="225"/>
      <c r="R1314" s="225"/>
      <c r="S1314" s="225"/>
      <c r="T1314" s="226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20" t="s">
        <v>213</v>
      </c>
      <c r="AU1314" s="220" t="s">
        <v>91</v>
      </c>
      <c r="AV1314" s="15" t="s">
        <v>211</v>
      </c>
      <c r="AW1314" s="15" t="s">
        <v>33</v>
      </c>
      <c r="AX1314" s="15" t="s">
        <v>87</v>
      </c>
      <c r="AY1314" s="220" t="s">
        <v>205</v>
      </c>
    </row>
    <row r="1315" s="2" customFormat="1" ht="33" customHeight="1">
      <c r="A1315" s="38"/>
      <c r="B1315" s="188"/>
      <c r="C1315" s="189" t="s">
        <v>1650</v>
      </c>
      <c r="D1315" s="189" t="s">
        <v>207</v>
      </c>
      <c r="E1315" s="190" t="s">
        <v>1651</v>
      </c>
      <c r="F1315" s="191" t="s">
        <v>1652</v>
      </c>
      <c r="G1315" s="192" t="s">
        <v>265</v>
      </c>
      <c r="H1315" s="193">
        <v>452.66000000000002</v>
      </c>
      <c r="I1315" s="194"/>
      <c r="J1315" s="193">
        <f>ROUND(I1315*H1315,3)</f>
        <v>0</v>
      </c>
      <c r="K1315" s="195"/>
      <c r="L1315" s="39"/>
      <c r="M1315" s="196" t="s">
        <v>1</v>
      </c>
      <c r="N1315" s="197" t="s">
        <v>46</v>
      </c>
      <c r="O1315" s="82"/>
      <c r="P1315" s="198">
        <f>O1315*H1315</f>
        <v>0</v>
      </c>
      <c r="Q1315" s="198">
        <v>0.00033</v>
      </c>
      <c r="R1315" s="198">
        <f>Q1315*H1315</f>
        <v>0.14937780000000001</v>
      </c>
      <c r="S1315" s="198">
        <v>0</v>
      </c>
      <c r="T1315" s="199">
        <f>S1315*H1315</f>
        <v>0</v>
      </c>
      <c r="U1315" s="38"/>
      <c r="V1315" s="38"/>
      <c r="W1315" s="38"/>
      <c r="X1315" s="38"/>
      <c r="Y1315" s="38"/>
      <c r="Z1315" s="38"/>
      <c r="AA1315" s="38"/>
      <c r="AB1315" s="38"/>
      <c r="AC1315" s="38"/>
      <c r="AD1315" s="38"/>
      <c r="AE1315" s="38"/>
      <c r="AR1315" s="200" t="s">
        <v>299</v>
      </c>
      <c r="AT1315" s="200" t="s">
        <v>207</v>
      </c>
      <c r="AU1315" s="200" t="s">
        <v>91</v>
      </c>
      <c r="AY1315" s="19" t="s">
        <v>205</v>
      </c>
      <c r="BE1315" s="201">
        <f>IF(N1315="základná",J1315,0)</f>
        <v>0</v>
      </c>
      <c r="BF1315" s="201">
        <f>IF(N1315="znížená",J1315,0)</f>
        <v>0</v>
      </c>
      <c r="BG1315" s="201">
        <f>IF(N1315="zákl. prenesená",J1315,0)</f>
        <v>0</v>
      </c>
      <c r="BH1315" s="201">
        <f>IF(N1315="zníž. prenesená",J1315,0)</f>
        <v>0</v>
      </c>
      <c r="BI1315" s="201">
        <f>IF(N1315="nulová",J1315,0)</f>
        <v>0</v>
      </c>
      <c r="BJ1315" s="19" t="s">
        <v>91</v>
      </c>
      <c r="BK1315" s="202">
        <f>ROUND(I1315*H1315,3)</f>
        <v>0</v>
      </c>
      <c r="BL1315" s="19" t="s">
        <v>299</v>
      </c>
      <c r="BM1315" s="200" t="s">
        <v>1653</v>
      </c>
    </row>
    <row r="1316" s="14" customFormat="1">
      <c r="A1316" s="14"/>
      <c r="B1316" s="211"/>
      <c r="C1316" s="14"/>
      <c r="D1316" s="204" t="s">
        <v>213</v>
      </c>
      <c r="E1316" s="212" t="s">
        <v>1</v>
      </c>
      <c r="F1316" s="213" t="s">
        <v>1654</v>
      </c>
      <c r="G1316" s="14"/>
      <c r="H1316" s="214">
        <v>358.16000000000003</v>
      </c>
      <c r="I1316" s="215"/>
      <c r="J1316" s="14"/>
      <c r="K1316" s="14"/>
      <c r="L1316" s="211"/>
      <c r="M1316" s="216"/>
      <c r="N1316" s="217"/>
      <c r="O1316" s="217"/>
      <c r="P1316" s="217"/>
      <c r="Q1316" s="217"/>
      <c r="R1316" s="217"/>
      <c r="S1316" s="217"/>
      <c r="T1316" s="218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12" t="s">
        <v>213</v>
      </c>
      <c r="AU1316" s="212" t="s">
        <v>91</v>
      </c>
      <c r="AV1316" s="14" t="s">
        <v>91</v>
      </c>
      <c r="AW1316" s="14" t="s">
        <v>33</v>
      </c>
      <c r="AX1316" s="14" t="s">
        <v>80</v>
      </c>
      <c r="AY1316" s="212" t="s">
        <v>205</v>
      </c>
    </row>
    <row r="1317" s="14" customFormat="1">
      <c r="A1317" s="14"/>
      <c r="B1317" s="211"/>
      <c r="C1317" s="14"/>
      <c r="D1317" s="204" t="s">
        <v>213</v>
      </c>
      <c r="E1317" s="212" t="s">
        <v>1</v>
      </c>
      <c r="F1317" s="213" t="s">
        <v>1655</v>
      </c>
      <c r="G1317" s="14"/>
      <c r="H1317" s="214">
        <v>94.5</v>
      </c>
      <c r="I1317" s="215"/>
      <c r="J1317" s="14"/>
      <c r="K1317" s="14"/>
      <c r="L1317" s="211"/>
      <c r="M1317" s="216"/>
      <c r="N1317" s="217"/>
      <c r="O1317" s="217"/>
      <c r="P1317" s="217"/>
      <c r="Q1317" s="217"/>
      <c r="R1317" s="217"/>
      <c r="S1317" s="217"/>
      <c r="T1317" s="218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12" t="s">
        <v>213</v>
      </c>
      <c r="AU1317" s="212" t="s">
        <v>91</v>
      </c>
      <c r="AV1317" s="14" t="s">
        <v>91</v>
      </c>
      <c r="AW1317" s="14" t="s">
        <v>33</v>
      </c>
      <c r="AX1317" s="14" t="s">
        <v>80</v>
      </c>
      <c r="AY1317" s="212" t="s">
        <v>205</v>
      </c>
    </row>
    <row r="1318" s="15" customFormat="1">
      <c r="A1318" s="15"/>
      <c r="B1318" s="219"/>
      <c r="C1318" s="15"/>
      <c r="D1318" s="204" t="s">
        <v>213</v>
      </c>
      <c r="E1318" s="220" t="s">
        <v>1</v>
      </c>
      <c r="F1318" s="221" t="s">
        <v>216</v>
      </c>
      <c r="G1318" s="15"/>
      <c r="H1318" s="222">
        <v>452.66000000000002</v>
      </c>
      <c r="I1318" s="223"/>
      <c r="J1318" s="15"/>
      <c r="K1318" s="15"/>
      <c r="L1318" s="219"/>
      <c r="M1318" s="224"/>
      <c r="N1318" s="225"/>
      <c r="O1318" s="225"/>
      <c r="P1318" s="225"/>
      <c r="Q1318" s="225"/>
      <c r="R1318" s="225"/>
      <c r="S1318" s="225"/>
      <c r="T1318" s="226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T1318" s="220" t="s">
        <v>213</v>
      </c>
      <c r="AU1318" s="220" t="s">
        <v>91</v>
      </c>
      <c r="AV1318" s="15" t="s">
        <v>211</v>
      </c>
      <c r="AW1318" s="15" t="s">
        <v>33</v>
      </c>
      <c r="AX1318" s="15" t="s">
        <v>87</v>
      </c>
      <c r="AY1318" s="220" t="s">
        <v>205</v>
      </c>
    </row>
    <row r="1319" s="2" customFormat="1" ht="33" customHeight="1">
      <c r="A1319" s="38"/>
      <c r="B1319" s="188"/>
      <c r="C1319" s="189" t="s">
        <v>1656</v>
      </c>
      <c r="D1319" s="189" t="s">
        <v>207</v>
      </c>
      <c r="E1319" s="190" t="s">
        <v>1657</v>
      </c>
      <c r="F1319" s="191" t="s">
        <v>1658</v>
      </c>
      <c r="G1319" s="192" t="s">
        <v>265</v>
      </c>
      <c r="H1319" s="193">
        <v>52.037999999999997</v>
      </c>
      <c r="I1319" s="194"/>
      <c r="J1319" s="193">
        <f>ROUND(I1319*H1319,3)</f>
        <v>0</v>
      </c>
      <c r="K1319" s="195"/>
      <c r="L1319" s="39"/>
      <c r="M1319" s="196" t="s">
        <v>1</v>
      </c>
      <c r="N1319" s="197" t="s">
        <v>46</v>
      </c>
      <c r="O1319" s="82"/>
      <c r="P1319" s="198">
        <f>O1319*H1319</f>
        <v>0</v>
      </c>
      <c r="Q1319" s="198">
        <v>0.00033</v>
      </c>
      <c r="R1319" s="198">
        <f>Q1319*H1319</f>
        <v>0.01717254</v>
      </c>
      <c r="S1319" s="198">
        <v>0</v>
      </c>
      <c r="T1319" s="199">
        <f>S1319*H1319</f>
        <v>0</v>
      </c>
      <c r="U1319" s="38"/>
      <c r="V1319" s="38"/>
      <c r="W1319" s="38"/>
      <c r="X1319" s="38"/>
      <c r="Y1319" s="38"/>
      <c r="Z1319" s="38"/>
      <c r="AA1319" s="38"/>
      <c r="AB1319" s="38"/>
      <c r="AC1319" s="38"/>
      <c r="AD1319" s="38"/>
      <c r="AE1319" s="38"/>
      <c r="AR1319" s="200" t="s">
        <v>299</v>
      </c>
      <c r="AT1319" s="200" t="s">
        <v>207</v>
      </c>
      <c r="AU1319" s="200" t="s">
        <v>91</v>
      </c>
      <c r="AY1319" s="19" t="s">
        <v>205</v>
      </c>
      <c r="BE1319" s="201">
        <f>IF(N1319="základná",J1319,0)</f>
        <v>0</v>
      </c>
      <c r="BF1319" s="201">
        <f>IF(N1319="znížená",J1319,0)</f>
        <v>0</v>
      </c>
      <c r="BG1319" s="201">
        <f>IF(N1319="zákl. prenesená",J1319,0)</f>
        <v>0</v>
      </c>
      <c r="BH1319" s="201">
        <f>IF(N1319="zníž. prenesená",J1319,0)</f>
        <v>0</v>
      </c>
      <c r="BI1319" s="201">
        <f>IF(N1319="nulová",J1319,0)</f>
        <v>0</v>
      </c>
      <c r="BJ1319" s="19" t="s">
        <v>91</v>
      </c>
      <c r="BK1319" s="202">
        <f>ROUND(I1319*H1319,3)</f>
        <v>0</v>
      </c>
      <c r="BL1319" s="19" t="s">
        <v>299</v>
      </c>
      <c r="BM1319" s="200" t="s">
        <v>1659</v>
      </c>
    </row>
    <row r="1320" s="14" customFormat="1">
      <c r="A1320" s="14"/>
      <c r="B1320" s="211"/>
      <c r="C1320" s="14"/>
      <c r="D1320" s="204" t="s">
        <v>213</v>
      </c>
      <c r="E1320" s="212" t="s">
        <v>1</v>
      </c>
      <c r="F1320" s="213" t="s">
        <v>1660</v>
      </c>
      <c r="G1320" s="14"/>
      <c r="H1320" s="214">
        <v>52.037999999999997</v>
      </c>
      <c r="I1320" s="215"/>
      <c r="J1320" s="14"/>
      <c r="K1320" s="14"/>
      <c r="L1320" s="211"/>
      <c r="M1320" s="216"/>
      <c r="N1320" s="217"/>
      <c r="O1320" s="217"/>
      <c r="P1320" s="217"/>
      <c r="Q1320" s="217"/>
      <c r="R1320" s="217"/>
      <c r="S1320" s="217"/>
      <c r="T1320" s="218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12" t="s">
        <v>213</v>
      </c>
      <c r="AU1320" s="212" t="s">
        <v>91</v>
      </c>
      <c r="AV1320" s="14" t="s">
        <v>91</v>
      </c>
      <c r="AW1320" s="14" t="s">
        <v>33</v>
      </c>
      <c r="AX1320" s="14" t="s">
        <v>80</v>
      </c>
      <c r="AY1320" s="212" t="s">
        <v>205</v>
      </c>
    </row>
    <row r="1321" s="15" customFormat="1">
      <c r="A1321" s="15"/>
      <c r="B1321" s="219"/>
      <c r="C1321" s="15"/>
      <c r="D1321" s="204" t="s">
        <v>213</v>
      </c>
      <c r="E1321" s="220" t="s">
        <v>1</v>
      </c>
      <c r="F1321" s="221" t="s">
        <v>216</v>
      </c>
      <c r="G1321" s="15"/>
      <c r="H1321" s="222">
        <v>52.037999999999997</v>
      </c>
      <c r="I1321" s="223"/>
      <c r="J1321" s="15"/>
      <c r="K1321" s="15"/>
      <c r="L1321" s="219"/>
      <c r="M1321" s="224"/>
      <c r="N1321" s="225"/>
      <c r="O1321" s="225"/>
      <c r="P1321" s="225"/>
      <c r="Q1321" s="225"/>
      <c r="R1321" s="225"/>
      <c r="S1321" s="225"/>
      <c r="T1321" s="226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20" t="s">
        <v>213</v>
      </c>
      <c r="AU1321" s="220" t="s">
        <v>91</v>
      </c>
      <c r="AV1321" s="15" t="s">
        <v>211</v>
      </c>
      <c r="AW1321" s="15" t="s">
        <v>33</v>
      </c>
      <c r="AX1321" s="15" t="s">
        <v>87</v>
      </c>
      <c r="AY1321" s="220" t="s">
        <v>205</v>
      </c>
    </row>
    <row r="1322" s="12" customFormat="1" ht="22.8" customHeight="1">
      <c r="A1322" s="12"/>
      <c r="B1322" s="175"/>
      <c r="C1322" s="12"/>
      <c r="D1322" s="176" t="s">
        <v>79</v>
      </c>
      <c r="E1322" s="186" t="s">
        <v>1661</v>
      </c>
      <c r="F1322" s="186" t="s">
        <v>1662</v>
      </c>
      <c r="G1322" s="12"/>
      <c r="H1322" s="12"/>
      <c r="I1322" s="178"/>
      <c r="J1322" s="187">
        <f>BK1322</f>
        <v>0</v>
      </c>
      <c r="K1322" s="12"/>
      <c r="L1322" s="175"/>
      <c r="M1322" s="180"/>
      <c r="N1322" s="181"/>
      <c r="O1322" s="181"/>
      <c r="P1322" s="182">
        <f>SUM(P1323:P1345)</f>
        <v>0</v>
      </c>
      <c r="Q1322" s="181"/>
      <c r="R1322" s="182">
        <f>SUM(R1323:R1345)</f>
        <v>0.68441858999999994</v>
      </c>
      <c r="S1322" s="181"/>
      <c r="T1322" s="183">
        <f>SUM(T1323:T1345)</f>
        <v>0</v>
      </c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R1322" s="176" t="s">
        <v>91</v>
      </c>
      <c r="AT1322" s="184" t="s">
        <v>79</v>
      </c>
      <c r="AU1322" s="184" t="s">
        <v>87</v>
      </c>
      <c r="AY1322" s="176" t="s">
        <v>205</v>
      </c>
      <c r="BK1322" s="185">
        <f>SUM(BK1323:BK1345)</f>
        <v>0</v>
      </c>
    </row>
    <row r="1323" s="2" customFormat="1" ht="44.25" customHeight="1">
      <c r="A1323" s="38"/>
      <c r="B1323" s="188"/>
      <c r="C1323" s="189" t="s">
        <v>1663</v>
      </c>
      <c r="D1323" s="189" t="s">
        <v>207</v>
      </c>
      <c r="E1323" s="190" t="s">
        <v>1664</v>
      </c>
      <c r="F1323" s="191" t="s">
        <v>1665</v>
      </c>
      <c r="G1323" s="192" t="s">
        <v>265</v>
      </c>
      <c r="H1323" s="193">
        <v>1285.5930000000001</v>
      </c>
      <c r="I1323" s="194"/>
      <c r="J1323" s="193">
        <f>ROUND(I1323*H1323,3)</f>
        <v>0</v>
      </c>
      <c r="K1323" s="195"/>
      <c r="L1323" s="39"/>
      <c r="M1323" s="196" t="s">
        <v>1</v>
      </c>
      <c r="N1323" s="197" t="s">
        <v>46</v>
      </c>
      <c r="O1323" s="82"/>
      <c r="P1323" s="198">
        <f>O1323*H1323</f>
        <v>0</v>
      </c>
      <c r="Q1323" s="198">
        <v>0.00029999999999999997</v>
      </c>
      <c r="R1323" s="198">
        <f>Q1323*H1323</f>
        <v>0.38567789999999996</v>
      </c>
      <c r="S1323" s="198">
        <v>0</v>
      </c>
      <c r="T1323" s="199">
        <f>S1323*H1323</f>
        <v>0</v>
      </c>
      <c r="U1323" s="38"/>
      <c r="V1323" s="38"/>
      <c r="W1323" s="38"/>
      <c r="X1323" s="38"/>
      <c r="Y1323" s="38"/>
      <c r="Z1323" s="38"/>
      <c r="AA1323" s="38"/>
      <c r="AB1323" s="38"/>
      <c r="AC1323" s="38"/>
      <c r="AD1323" s="38"/>
      <c r="AE1323" s="38"/>
      <c r="AR1323" s="200" t="s">
        <v>299</v>
      </c>
      <c r="AT1323" s="200" t="s">
        <v>207</v>
      </c>
      <c r="AU1323" s="200" t="s">
        <v>91</v>
      </c>
      <c r="AY1323" s="19" t="s">
        <v>205</v>
      </c>
      <c r="BE1323" s="201">
        <f>IF(N1323="základná",J1323,0)</f>
        <v>0</v>
      </c>
      <c r="BF1323" s="201">
        <f>IF(N1323="znížená",J1323,0)</f>
        <v>0</v>
      </c>
      <c r="BG1323" s="201">
        <f>IF(N1323="zákl. prenesená",J1323,0)</f>
        <v>0</v>
      </c>
      <c r="BH1323" s="201">
        <f>IF(N1323="zníž. prenesená",J1323,0)</f>
        <v>0</v>
      </c>
      <c r="BI1323" s="201">
        <f>IF(N1323="nulová",J1323,0)</f>
        <v>0</v>
      </c>
      <c r="BJ1323" s="19" t="s">
        <v>91</v>
      </c>
      <c r="BK1323" s="202">
        <f>ROUND(I1323*H1323,3)</f>
        <v>0</v>
      </c>
      <c r="BL1323" s="19" t="s">
        <v>299</v>
      </c>
      <c r="BM1323" s="200" t="s">
        <v>1666</v>
      </c>
    </row>
    <row r="1324" s="14" customFormat="1">
      <c r="A1324" s="14"/>
      <c r="B1324" s="211"/>
      <c r="C1324" s="14"/>
      <c r="D1324" s="204" t="s">
        <v>213</v>
      </c>
      <c r="E1324" s="212" t="s">
        <v>1</v>
      </c>
      <c r="F1324" s="213" t="s">
        <v>1667</v>
      </c>
      <c r="G1324" s="14"/>
      <c r="H1324" s="214">
        <v>1188.733</v>
      </c>
      <c r="I1324" s="215"/>
      <c r="J1324" s="14"/>
      <c r="K1324" s="14"/>
      <c r="L1324" s="211"/>
      <c r="M1324" s="216"/>
      <c r="N1324" s="217"/>
      <c r="O1324" s="217"/>
      <c r="P1324" s="217"/>
      <c r="Q1324" s="217"/>
      <c r="R1324" s="217"/>
      <c r="S1324" s="217"/>
      <c r="T1324" s="218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12" t="s">
        <v>213</v>
      </c>
      <c r="AU1324" s="212" t="s">
        <v>91</v>
      </c>
      <c r="AV1324" s="14" t="s">
        <v>91</v>
      </c>
      <c r="AW1324" s="14" t="s">
        <v>33</v>
      </c>
      <c r="AX1324" s="14" t="s">
        <v>80</v>
      </c>
      <c r="AY1324" s="212" t="s">
        <v>205</v>
      </c>
    </row>
    <row r="1325" s="14" customFormat="1">
      <c r="A1325" s="14"/>
      <c r="B1325" s="211"/>
      <c r="C1325" s="14"/>
      <c r="D1325" s="204" t="s">
        <v>213</v>
      </c>
      <c r="E1325" s="212" t="s">
        <v>1</v>
      </c>
      <c r="F1325" s="213" t="s">
        <v>1668</v>
      </c>
      <c r="G1325" s="14"/>
      <c r="H1325" s="214">
        <v>96.859999999999999</v>
      </c>
      <c r="I1325" s="215"/>
      <c r="J1325" s="14"/>
      <c r="K1325" s="14"/>
      <c r="L1325" s="211"/>
      <c r="M1325" s="216"/>
      <c r="N1325" s="217"/>
      <c r="O1325" s="217"/>
      <c r="P1325" s="217"/>
      <c r="Q1325" s="217"/>
      <c r="R1325" s="217"/>
      <c r="S1325" s="217"/>
      <c r="T1325" s="218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12" t="s">
        <v>213</v>
      </c>
      <c r="AU1325" s="212" t="s">
        <v>91</v>
      </c>
      <c r="AV1325" s="14" t="s">
        <v>91</v>
      </c>
      <c r="AW1325" s="14" t="s">
        <v>33</v>
      </c>
      <c r="AX1325" s="14" t="s">
        <v>80</v>
      </c>
      <c r="AY1325" s="212" t="s">
        <v>205</v>
      </c>
    </row>
    <row r="1326" s="15" customFormat="1">
      <c r="A1326" s="15"/>
      <c r="B1326" s="219"/>
      <c r="C1326" s="15"/>
      <c r="D1326" s="204" t="s">
        <v>213</v>
      </c>
      <c r="E1326" s="220" t="s">
        <v>1</v>
      </c>
      <c r="F1326" s="221" t="s">
        <v>216</v>
      </c>
      <c r="G1326" s="15"/>
      <c r="H1326" s="222">
        <v>1285.5929999999999</v>
      </c>
      <c r="I1326" s="223"/>
      <c r="J1326" s="15"/>
      <c r="K1326" s="15"/>
      <c r="L1326" s="219"/>
      <c r="M1326" s="224"/>
      <c r="N1326" s="225"/>
      <c r="O1326" s="225"/>
      <c r="P1326" s="225"/>
      <c r="Q1326" s="225"/>
      <c r="R1326" s="225"/>
      <c r="S1326" s="225"/>
      <c r="T1326" s="226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T1326" s="220" t="s">
        <v>213</v>
      </c>
      <c r="AU1326" s="220" t="s">
        <v>91</v>
      </c>
      <c r="AV1326" s="15" t="s">
        <v>211</v>
      </c>
      <c r="AW1326" s="15" t="s">
        <v>33</v>
      </c>
      <c r="AX1326" s="15" t="s">
        <v>87</v>
      </c>
      <c r="AY1326" s="220" t="s">
        <v>205</v>
      </c>
    </row>
    <row r="1327" s="2" customFormat="1" ht="24.15" customHeight="1">
      <c r="A1327" s="38"/>
      <c r="B1327" s="188"/>
      <c r="C1327" s="189" t="s">
        <v>1669</v>
      </c>
      <c r="D1327" s="189" t="s">
        <v>207</v>
      </c>
      <c r="E1327" s="190" t="s">
        <v>1670</v>
      </c>
      <c r="F1327" s="191" t="s">
        <v>1671</v>
      </c>
      <c r="G1327" s="192" t="s">
        <v>265</v>
      </c>
      <c r="H1327" s="193">
        <v>1285.5930000000001</v>
      </c>
      <c r="I1327" s="194"/>
      <c r="J1327" s="193">
        <f>ROUND(I1327*H1327,3)</f>
        <v>0</v>
      </c>
      <c r="K1327" s="195"/>
      <c r="L1327" s="39"/>
      <c r="M1327" s="196" t="s">
        <v>1</v>
      </c>
      <c r="N1327" s="197" t="s">
        <v>46</v>
      </c>
      <c r="O1327" s="82"/>
      <c r="P1327" s="198">
        <f>O1327*H1327</f>
        <v>0</v>
      </c>
      <c r="Q1327" s="198">
        <v>0.00012999999999999999</v>
      </c>
      <c r="R1327" s="198">
        <f>Q1327*H1327</f>
        <v>0.16712709000000001</v>
      </c>
      <c r="S1327" s="198">
        <v>0</v>
      </c>
      <c r="T1327" s="199">
        <f>S1327*H1327</f>
        <v>0</v>
      </c>
      <c r="U1327" s="38"/>
      <c r="V1327" s="38"/>
      <c r="W1327" s="38"/>
      <c r="X1327" s="38"/>
      <c r="Y1327" s="38"/>
      <c r="Z1327" s="38"/>
      <c r="AA1327" s="38"/>
      <c r="AB1327" s="38"/>
      <c r="AC1327" s="38"/>
      <c r="AD1327" s="38"/>
      <c r="AE1327" s="38"/>
      <c r="AR1327" s="200" t="s">
        <v>299</v>
      </c>
      <c r="AT1327" s="200" t="s">
        <v>207</v>
      </c>
      <c r="AU1327" s="200" t="s">
        <v>91</v>
      </c>
      <c r="AY1327" s="19" t="s">
        <v>205</v>
      </c>
      <c r="BE1327" s="201">
        <f>IF(N1327="základná",J1327,0)</f>
        <v>0</v>
      </c>
      <c r="BF1327" s="201">
        <f>IF(N1327="znížená",J1327,0)</f>
        <v>0</v>
      </c>
      <c r="BG1327" s="201">
        <f>IF(N1327="zákl. prenesená",J1327,0)</f>
        <v>0</v>
      </c>
      <c r="BH1327" s="201">
        <f>IF(N1327="zníž. prenesená",J1327,0)</f>
        <v>0</v>
      </c>
      <c r="BI1327" s="201">
        <f>IF(N1327="nulová",J1327,0)</f>
        <v>0</v>
      </c>
      <c r="BJ1327" s="19" t="s">
        <v>91</v>
      </c>
      <c r="BK1327" s="202">
        <f>ROUND(I1327*H1327,3)</f>
        <v>0</v>
      </c>
      <c r="BL1327" s="19" t="s">
        <v>299</v>
      </c>
      <c r="BM1327" s="200" t="s">
        <v>1672</v>
      </c>
    </row>
    <row r="1328" s="2" customFormat="1" ht="24.15" customHeight="1">
      <c r="A1328" s="38"/>
      <c r="B1328" s="188"/>
      <c r="C1328" s="189" t="s">
        <v>1673</v>
      </c>
      <c r="D1328" s="189" t="s">
        <v>207</v>
      </c>
      <c r="E1328" s="190" t="s">
        <v>1674</v>
      </c>
      <c r="F1328" s="191" t="s">
        <v>1675</v>
      </c>
      <c r="G1328" s="192" t="s">
        <v>265</v>
      </c>
      <c r="H1328" s="193">
        <v>113.95999999999999</v>
      </c>
      <c r="I1328" s="194"/>
      <c r="J1328" s="193">
        <f>ROUND(I1328*H1328,3)</f>
        <v>0</v>
      </c>
      <c r="K1328" s="195"/>
      <c r="L1328" s="39"/>
      <c r="M1328" s="196" t="s">
        <v>1</v>
      </c>
      <c r="N1328" s="197" t="s">
        <v>46</v>
      </c>
      <c r="O1328" s="82"/>
      <c r="P1328" s="198">
        <f>O1328*H1328</f>
        <v>0</v>
      </c>
      <c r="Q1328" s="198">
        <v>0.00016000000000000001</v>
      </c>
      <c r="R1328" s="198">
        <f>Q1328*H1328</f>
        <v>0.018233599999999999</v>
      </c>
      <c r="S1328" s="198">
        <v>0</v>
      </c>
      <c r="T1328" s="199">
        <f>S1328*H1328</f>
        <v>0</v>
      </c>
      <c r="U1328" s="38"/>
      <c r="V1328" s="38"/>
      <c r="W1328" s="38"/>
      <c r="X1328" s="38"/>
      <c r="Y1328" s="38"/>
      <c r="Z1328" s="38"/>
      <c r="AA1328" s="38"/>
      <c r="AB1328" s="38"/>
      <c r="AC1328" s="38"/>
      <c r="AD1328" s="38"/>
      <c r="AE1328" s="38"/>
      <c r="AR1328" s="200" t="s">
        <v>299</v>
      </c>
      <c r="AT1328" s="200" t="s">
        <v>207</v>
      </c>
      <c r="AU1328" s="200" t="s">
        <v>91</v>
      </c>
      <c r="AY1328" s="19" t="s">
        <v>205</v>
      </c>
      <c r="BE1328" s="201">
        <f>IF(N1328="základná",J1328,0)</f>
        <v>0</v>
      </c>
      <c r="BF1328" s="201">
        <f>IF(N1328="znížená",J1328,0)</f>
        <v>0</v>
      </c>
      <c r="BG1328" s="201">
        <f>IF(N1328="zákl. prenesená",J1328,0)</f>
        <v>0</v>
      </c>
      <c r="BH1328" s="201">
        <f>IF(N1328="zníž. prenesená",J1328,0)</f>
        <v>0</v>
      </c>
      <c r="BI1328" s="201">
        <f>IF(N1328="nulová",J1328,0)</f>
        <v>0</v>
      </c>
      <c r="BJ1328" s="19" t="s">
        <v>91</v>
      </c>
      <c r="BK1328" s="202">
        <f>ROUND(I1328*H1328,3)</f>
        <v>0</v>
      </c>
      <c r="BL1328" s="19" t="s">
        <v>299</v>
      </c>
      <c r="BM1328" s="200" t="s">
        <v>1676</v>
      </c>
    </row>
    <row r="1329" s="14" customFormat="1">
      <c r="A1329" s="14"/>
      <c r="B1329" s="211"/>
      <c r="C1329" s="14"/>
      <c r="D1329" s="204" t="s">
        <v>213</v>
      </c>
      <c r="E1329" s="212" t="s">
        <v>1</v>
      </c>
      <c r="F1329" s="213" t="s">
        <v>1677</v>
      </c>
      <c r="G1329" s="14"/>
      <c r="H1329" s="214">
        <v>2.1000000000000001</v>
      </c>
      <c r="I1329" s="215"/>
      <c r="J1329" s="14"/>
      <c r="K1329" s="14"/>
      <c r="L1329" s="211"/>
      <c r="M1329" s="216"/>
      <c r="N1329" s="217"/>
      <c r="O1329" s="217"/>
      <c r="P1329" s="217"/>
      <c r="Q1329" s="217"/>
      <c r="R1329" s="217"/>
      <c r="S1329" s="217"/>
      <c r="T1329" s="218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12" t="s">
        <v>213</v>
      </c>
      <c r="AU1329" s="212" t="s">
        <v>91</v>
      </c>
      <c r="AV1329" s="14" t="s">
        <v>91</v>
      </c>
      <c r="AW1329" s="14" t="s">
        <v>33</v>
      </c>
      <c r="AX1329" s="14" t="s">
        <v>80</v>
      </c>
      <c r="AY1329" s="212" t="s">
        <v>205</v>
      </c>
    </row>
    <row r="1330" s="14" customFormat="1">
      <c r="A1330" s="14"/>
      <c r="B1330" s="211"/>
      <c r="C1330" s="14"/>
      <c r="D1330" s="204" t="s">
        <v>213</v>
      </c>
      <c r="E1330" s="212" t="s">
        <v>1</v>
      </c>
      <c r="F1330" s="213" t="s">
        <v>1678</v>
      </c>
      <c r="G1330" s="14"/>
      <c r="H1330" s="214">
        <v>4</v>
      </c>
      <c r="I1330" s="215"/>
      <c r="J1330" s="14"/>
      <c r="K1330" s="14"/>
      <c r="L1330" s="211"/>
      <c r="M1330" s="216"/>
      <c r="N1330" s="217"/>
      <c r="O1330" s="217"/>
      <c r="P1330" s="217"/>
      <c r="Q1330" s="217"/>
      <c r="R1330" s="217"/>
      <c r="S1330" s="217"/>
      <c r="T1330" s="218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12" t="s">
        <v>213</v>
      </c>
      <c r="AU1330" s="212" t="s">
        <v>91</v>
      </c>
      <c r="AV1330" s="14" t="s">
        <v>91</v>
      </c>
      <c r="AW1330" s="14" t="s">
        <v>33</v>
      </c>
      <c r="AX1330" s="14" t="s">
        <v>80</v>
      </c>
      <c r="AY1330" s="212" t="s">
        <v>205</v>
      </c>
    </row>
    <row r="1331" s="14" customFormat="1">
      <c r="A1331" s="14"/>
      <c r="B1331" s="211"/>
      <c r="C1331" s="14"/>
      <c r="D1331" s="204" t="s">
        <v>213</v>
      </c>
      <c r="E1331" s="212" t="s">
        <v>1</v>
      </c>
      <c r="F1331" s="213" t="s">
        <v>1679</v>
      </c>
      <c r="G1331" s="14"/>
      <c r="H1331" s="214">
        <v>8</v>
      </c>
      <c r="I1331" s="215"/>
      <c r="J1331" s="14"/>
      <c r="K1331" s="14"/>
      <c r="L1331" s="211"/>
      <c r="M1331" s="216"/>
      <c r="N1331" s="217"/>
      <c r="O1331" s="217"/>
      <c r="P1331" s="217"/>
      <c r="Q1331" s="217"/>
      <c r="R1331" s="217"/>
      <c r="S1331" s="217"/>
      <c r="T1331" s="218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12" t="s">
        <v>213</v>
      </c>
      <c r="AU1331" s="212" t="s">
        <v>91</v>
      </c>
      <c r="AV1331" s="14" t="s">
        <v>91</v>
      </c>
      <c r="AW1331" s="14" t="s">
        <v>33</v>
      </c>
      <c r="AX1331" s="14" t="s">
        <v>80</v>
      </c>
      <c r="AY1331" s="212" t="s">
        <v>205</v>
      </c>
    </row>
    <row r="1332" s="14" customFormat="1">
      <c r="A1332" s="14"/>
      <c r="B1332" s="211"/>
      <c r="C1332" s="14"/>
      <c r="D1332" s="204" t="s">
        <v>213</v>
      </c>
      <c r="E1332" s="212" t="s">
        <v>1</v>
      </c>
      <c r="F1332" s="213" t="s">
        <v>1680</v>
      </c>
      <c r="G1332" s="14"/>
      <c r="H1332" s="214">
        <v>4</v>
      </c>
      <c r="I1332" s="215"/>
      <c r="J1332" s="14"/>
      <c r="K1332" s="14"/>
      <c r="L1332" s="211"/>
      <c r="M1332" s="216"/>
      <c r="N1332" s="217"/>
      <c r="O1332" s="217"/>
      <c r="P1332" s="217"/>
      <c r="Q1332" s="217"/>
      <c r="R1332" s="217"/>
      <c r="S1332" s="217"/>
      <c r="T1332" s="218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12" t="s">
        <v>213</v>
      </c>
      <c r="AU1332" s="212" t="s">
        <v>91</v>
      </c>
      <c r="AV1332" s="14" t="s">
        <v>91</v>
      </c>
      <c r="AW1332" s="14" t="s">
        <v>33</v>
      </c>
      <c r="AX1332" s="14" t="s">
        <v>80</v>
      </c>
      <c r="AY1332" s="212" t="s">
        <v>205</v>
      </c>
    </row>
    <row r="1333" s="14" customFormat="1">
      <c r="A1333" s="14"/>
      <c r="B1333" s="211"/>
      <c r="C1333" s="14"/>
      <c r="D1333" s="204" t="s">
        <v>213</v>
      </c>
      <c r="E1333" s="212" t="s">
        <v>1</v>
      </c>
      <c r="F1333" s="213" t="s">
        <v>1681</v>
      </c>
      <c r="G1333" s="14"/>
      <c r="H1333" s="214">
        <v>40</v>
      </c>
      <c r="I1333" s="215"/>
      <c r="J1333" s="14"/>
      <c r="K1333" s="14"/>
      <c r="L1333" s="211"/>
      <c r="M1333" s="216"/>
      <c r="N1333" s="217"/>
      <c r="O1333" s="217"/>
      <c r="P1333" s="217"/>
      <c r="Q1333" s="217"/>
      <c r="R1333" s="217"/>
      <c r="S1333" s="217"/>
      <c r="T1333" s="218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12" t="s">
        <v>213</v>
      </c>
      <c r="AU1333" s="212" t="s">
        <v>91</v>
      </c>
      <c r="AV1333" s="14" t="s">
        <v>91</v>
      </c>
      <c r="AW1333" s="14" t="s">
        <v>33</v>
      </c>
      <c r="AX1333" s="14" t="s">
        <v>80</v>
      </c>
      <c r="AY1333" s="212" t="s">
        <v>205</v>
      </c>
    </row>
    <row r="1334" s="14" customFormat="1">
      <c r="A1334" s="14"/>
      <c r="B1334" s="211"/>
      <c r="C1334" s="14"/>
      <c r="D1334" s="204" t="s">
        <v>213</v>
      </c>
      <c r="E1334" s="212" t="s">
        <v>1</v>
      </c>
      <c r="F1334" s="213" t="s">
        <v>1682</v>
      </c>
      <c r="G1334" s="14"/>
      <c r="H1334" s="214">
        <v>4</v>
      </c>
      <c r="I1334" s="215"/>
      <c r="J1334" s="14"/>
      <c r="K1334" s="14"/>
      <c r="L1334" s="211"/>
      <c r="M1334" s="216"/>
      <c r="N1334" s="217"/>
      <c r="O1334" s="217"/>
      <c r="P1334" s="217"/>
      <c r="Q1334" s="217"/>
      <c r="R1334" s="217"/>
      <c r="S1334" s="217"/>
      <c r="T1334" s="218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12" t="s">
        <v>213</v>
      </c>
      <c r="AU1334" s="212" t="s">
        <v>91</v>
      </c>
      <c r="AV1334" s="14" t="s">
        <v>91</v>
      </c>
      <c r="AW1334" s="14" t="s">
        <v>33</v>
      </c>
      <c r="AX1334" s="14" t="s">
        <v>80</v>
      </c>
      <c r="AY1334" s="212" t="s">
        <v>205</v>
      </c>
    </row>
    <row r="1335" s="14" customFormat="1">
      <c r="A1335" s="14"/>
      <c r="B1335" s="211"/>
      <c r="C1335" s="14"/>
      <c r="D1335" s="204" t="s">
        <v>213</v>
      </c>
      <c r="E1335" s="212" t="s">
        <v>1</v>
      </c>
      <c r="F1335" s="213" t="s">
        <v>1683</v>
      </c>
      <c r="G1335" s="14"/>
      <c r="H1335" s="214">
        <v>12</v>
      </c>
      <c r="I1335" s="215"/>
      <c r="J1335" s="14"/>
      <c r="K1335" s="14"/>
      <c r="L1335" s="211"/>
      <c r="M1335" s="216"/>
      <c r="N1335" s="217"/>
      <c r="O1335" s="217"/>
      <c r="P1335" s="217"/>
      <c r="Q1335" s="217"/>
      <c r="R1335" s="217"/>
      <c r="S1335" s="217"/>
      <c r="T1335" s="218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12" t="s">
        <v>213</v>
      </c>
      <c r="AU1335" s="212" t="s">
        <v>91</v>
      </c>
      <c r="AV1335" s="14" t="s">
        <v>91</v>
      </c>
      <c r="AW1335" s="14" t="s">
        <v>33</v>
      </c>
      <c r="AX1335" s="14" t="s">
        <v>80</v>
      </c>
      <c r="AY1335" s="212" t="s">
        <v>205</v>
      </c>
    </row>
    <row r="1336" s="14" customFormat="1">
      <c r="A1336" s="14"/>
      <c r="B1336" s="211"/>
      <c r="C1336" s="14"/>
      <c r="D1336" s="204" t="s">
        <v>213</v>
      </c>
      <c r="E1336" s="212" t="s">
        <v>1</v>
      </c>
      <c r="F1336" s="213" t="s">
        <v>1684</v>
      </c>
      <c r="G1336" s="14"/>
      <c r="H1336" s="214">
        <v>14.1</v>
      </c>
      <c r="I1336" s="215"/>
      <c r="J1336" s="14"/>
      <c r="K1336" s="14"/>
      <c r="L1336" s="211"/>
      <c r="M1336" s="216"/>
      <c r="N1336" s="217"/>
      <c r="O1336" s="217"/>
      <c r="P1336" s="217"/>
      <c r="Q1336" s="217"/>
      <c r="R1336" s="217"/>
      <c r="S1336" s="217"/>
      <c r="T1336" s="218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12" t="s">
        <v>213</v>
      </c>
      <c r="AU1336" s="212" t="s">
        <v>91</v>
      </c>
      <c r="AV1336" s="14" t="s">
        <v>91</v>
      </c>
      <c r="AW1336" s="14" t="s">
        <v>33</v>
      </c>
      <c r="AX1336" s="14" t="s">
        <v>80</v>
      </c>
      <c r="AY1336" s="212" t="s">
        <v>205</v>
      </c>
    </row>
    <row r="1337" s="14" customFormat="1">
      <c r="A1337" s="14"/>
      <c r="B1337" s="211"/>
      <c r="C1337" s="14"/>
      <c r="D1337" s="204" t="s">
        <v>213</v>
      </c>
      <c r="E1337" s="212" t="s">
        <v>1</v>
      </c>
      <c r="F1337" s="213" t="s">
        <v>1685</v>
      </c>
      <c r="G1337" s="14"/>
      <c r="H1337" s="214">
        <v>5.3659999999999997</v>
      </c>
      <c r="I1337" s="215"/>
      <c r="J1337" s="14"/>
      <c r="K1337" s="14"/>
      <c r="L1337" s="211"/>
      <c r="M1337" s="216"/>
      <c r="N1337" s="217"/>
      <c r="O1337" s="217"/>
      <c r="P1337" s="217"/>
      <c r="Q1337" s="217"/>
      <c r="R1337" s="217"/>
      <c r="S1337" s="217"/>
      <c r="T1337" s="218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12" t="s">
        <v>213</v>
      </c>
      <c r="AU1337" s="212" t="s">
        <v>91</v>
      </c>
      <c r="AV1337" s="14" t="s">
        <v>91</v>
      </c>
      <c r="AW1337" s="14" t="s">
        <v>33</v>
      </c>
      <c r="AX1337" s="14" t="s">
        <v>80</v>
      </c>
      <c r="AY1337" s="212" t="s">
        <v>205</v>
      </c>
    </row>
    <row r="1338" s="14" customFormat="1">
      <c r="A1338" s="14"/>
      <c r="B1338" s="211"/>
      <c r="C1338" s="14"/>
      <c r="D1338" s="204" t="s">
        <v>213</v>
      </c>
      <c r="E1338" s="212" t="s">
        <v>1</v>
      </c>
      <c r="F1338" s="213" t="s">
        <v>1686</v>
      </c>
      <c r="G1338" s="14"/>
      <c r="H1338" s="214">
        <v>5.3659999999999997</v>
      </c>
      <c r="I1338" s="215"/>
      <c r="J1338" s="14"/>
      <c r="K1338" s="14"/>
      <c r="L1338" s="211"/>
      <c r="M1338" s="216"/>
      <c r="N1338" s="217"/>
      <c r="O1338" s="217"/>
      <c r="P1338" s="217"/>
      <c r="Q1338" s="217"/>
      <c r="R1338" s="217"/>
      <c r="S1338" s="217"/>
      <c r="T1338" s="218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12" t="s">
        <v>213</v>
      </c>
      <c r="AU1338" s="212" t="s">
        <v>91</v>
      </c>
      <c r="AV1338" s="14" t="s">
        <v>91</v>
      </c>
      <c r="AW1338" s="14" t="s">
        <v>33</v>
      </c>
      <c r="AX1338" s="14" t="s">
        <v>80</v>
      </c>
      <c r="AY1338" s="212" t="s">
        <v>205</v>
      </c>
    </row>
    <row r="1339" s="14" customFormat="1">
      <c r="A1339" s="14"/>
      <c r="B1339" s="211"/>
      <c r="C1339" s="14"/>
      <c r="D1339" s="204" t="s">
        <v>213</v>
      </c>
      <c r="E1339" s="212" t="s">
        <v>1</v>
      </c>
      <c r="F1339" s="213" t="s">
        <v>1687</v>
      </c>
      <c r="G1339" s="14"/>
      <c r="H1339" s="214">
        <v>15.028000000000001</v>
      </c>
      <c r="I1339" s="215"/>
      <c r="J1339" s="14"/>
      <c r="K1339" s="14"/>
      <c r="L1339" s="211"/>
      <c r="M1339" s="216"/>
      <c r="N1339" s="217"/>
      <c r="O1339" s="217"/>
      <c r="P1339" s="217"/>
      <c r="Q1339" s="217"/>
      <c r="R1339" s="217"/>
      <c r="S1339" s="217"/>
      <c r="T1339" s="218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12" t="s">
        <v>213</v>
      </c>
      <c r="AU1339" s="212" t="s">
        <v>91</v>
      </c>
      <c r="AV1339" s="14" t="s">
        <v>91</v>
      </c>
      <c r="AW1339" s="14" t="s">
        <v>33</v>
      </c>
      <c r="AX1339" s="14" t="s">
        <v>80</v>
      </c>
      <c r="AY1339" s="212" t="s">
        <v>205</v>
      </c>
    </row>
    <row r="1340" s="15" customFormat="1">
      <c r="A1340" s="15"/>
      <c r="B1340" s="219"/>
      <c r="C1340" s="15"/>
      <c r="D1340" s="204" t="s">
        <v>213</v>
      </c>
      <c r="E1340" s="220" t="s">
        <v>1</v>
      </c>
      <c r="F1340" s="221" t="s">
        <v>216</v>
      </c>
      <c r="G1340" s="15"/>
      <c r="H1340" s="222">
        <v>113.95999999999999</v>
      </c>
      <c r="I1340" s="223"/>
      <c r="J1340" s="15"/>
      <c r="K1340" s="15"/>
      <c r="L1340" s="219"/>
      <c r="M1340" s="224"/>
      <c r="N1340" s="225"/>
      <c r="O1340" s="225"/>
      <c r="P1340" s="225"/>
      <c r="Q1340" s="225"/>
      <c r="R1340" s="225"/>
      <c r="S1340" s="225"/>
      <c r="T1340" s="226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20" t="s">
        <v>213</v>
      </c>
      <c r="AU1340" s="220" t="s">
        <v>91</v>
      </c>
      <c r="AV1340" s="15" t="s">
        <v>211</v>
      </c>
      <c r="AW1340" s="15" t="s">
        <v>33</v>
      </c>
      <c r="AX1340" s="15" t="s">
        <v>87</v>
      </c>
      <c r="AY1340" s="220" t="s">
        <v>205</v>
      </c>
    </row>
    <row r="1341" s="2" customFormat="1" ht="24.15" customHeight="1">
      <c r="A1341" s="38"/>
      <c r="B1341" s="188"/>
      <c r="C1341" s="189" t="s">
        <v>1688</v>
      </c>
      <c r="D1341" s="189" t="s">
        <v>207</v>
      </c>
      <c r="E1341" s="190" t="s">
        <v>1689</v>
      </c>
      <c r="F1341" s="191" t="s">
        <v>1690</v>
      </c>
      <c r="G1341" s="192" t="s">
        <v>265</v>
      </c>
      <c r="H1341" s="193">
        <v>566.89999999999998</v>
      </c>
      <c r="I1341" s="194"/>
      <c r="J1341" s="193">
        <f>ROUND(I1341*H1341,3)</f>
        <v>0</v>
      </c>
      <c r="K1341" s="195"/>
      <c r="L1341" s="39"/>
      <c r="M1341" s="196" t="s">
        <v>1</v>
      </c>
      <c r="N1341" s="197" t="s">
        <v>46</v>
      </c>
      <c r="O1341" s="82"/>
      <c r="P1341" s="198">
        <f>O1341*H1341</f>
        <v>0</v>
      </c>
      <c r="Q1341" s="198">
        <v>0.00020000000000000001</v>
      </c>
      <c r="R1341" s="198">
        <f>Q1341*H1341</f>
        <v>0.11338</v>
      </c>
      <c r="S1341" s="198">
        <v>0</v>
      </c>
      <c r="T1341" s="199">
        <f>S1341*H1341</f>
        <v>0</v>
      </c>
      <c r="U1341" s="38"/>
      <c r="V1341" s="38"/>
      <c r="W1341" s="38"/>
      <c r="X1341" s="38"/>
      <c r="Y1341" s="38"/>
      <c r="Z1341" s="38"/>
      <c r="AA1341" s="38"/>
      <c r="AB1341" s="38"/>
      <c r="AC1341" s="38"/>
      <c r="AD1341" s="38"/>
      <c r="AE1341" s="38"/>
      <c r="AR1341" s="200" t="s">
        <v>299</v>
      </c>
      <c r="AT1341" s="200" t="s">
        <v>207</v>
      </c>
      <c r="AU1341" s="200" t="s">
        <v>91</v>
      </c>
      <c r="AY1341" s="19" t="s">
        <v>205</v>
      </c>
      <c r="BE1341" s="201">
        <f>IF(N1341="základná",J1341,0)</f>
        <v>0</v>
      </c>
      <c r="BF1341" s="201">
        <f>IF(N1341="znížená",J1341,0)</f>
        <v>0</v>
      </c>
      <c r="BG1341" s="201">
        <f>IF(N1341="zákl. prenesená",J1341,0)</f>
        <v>0</v>
      </c>
      <c r="BH1341" s="201">
        <f>IF(N1341="zníž. prenesená",J1341,0)</f>
        <v>0</v>
      </c>
      <c r="BI1341" s="201">
        <f>IF(N1341="nulová",J1341,0)</f>
        <v>0</v>
      </c>
      <c r="BJ1341" s="19" t="s">
        <v>91</v>
      </c>
      <c r="BK1341" s="202">
        <f>ROUND(I1341*H1341,3)</f>
        <v>0</v>
      </c>
      <c r="BL1341" s="19" t="s">
        <v>299</v>
      </c>
      <c r="BM1341" s="200" t="s">
        <v>1691</v>
      </c>
    </row>
    <row r="1342" s="14" customFormat="1">
      <c r="A1342" s="14"/>
      <c r="B1342" s="211"/>
      <c r="C1342" s="14"/>
      <c r="D1342" s="204" t="s">
        <v>213</v>
      </c>
      <c r="E1342" s="212" t="s">
        <v>1</v>
      </c>
      <c r="F1342" s="213" t="s">
        <v>931</v>
      </c>
      <c r="G1342" s="14"/>
      <c r="H1342" s="214">
        <v>111.58</v>
      </c>
      <c r="I1342" s="215"/>
      <c r="J1342" s="14"/>
      <c r="K1342" s="14"/>
      <c r="L1342" s="211"/>
      <c r="M1342" s="216"/>
      <c r="N1342" s="217"/>
      <c r="O1342" s="217"/>
      <c r="P1342" s="217"/>
      <c r="Q1342" s="217"/>
      <c r="R1342" s="217"/>
      <c r="S1342" s="217"/>
      <c r="T1342" s="218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12" t="s">
        <v>213</v>
      </c>
      <c r="AU1342" s="212" t="s">
        <v>91</v>
      </c>
      <c r="AV1342" s="14" t="s">
        <v>91</v>
      </c>
      <c r="AW1342" s="14" t="s">
        <v>33</v>
      </c>
      <c r="AX1342" s="14" t="s">
        <v>80</v>
      </c>
      <c r="AY1342" s="212" t="s">
        <v>205</v>
      </c>
    </row>
    <row r="1343" s="14" customFormat="1">
      <c r="A1343" s="14"/>
      <c r="B1343" s="211"/>
      <c r="C1343" s="14"/>
      <c r="D1343" s="204" t="s">
        <v>213</v>
      </c>
      <c r="E1343" s="212" t="s">
        <v>1</v>
      </c>
      <c r="F1343" s="213" t="s">
        <v>932</v>
      </c>
      <c r="G1343" s="14"/>
      <c r="H1343" s="214">
        <v>227.66</v>
      </c>
      <c r="I1343" s="215"/>
      <c r="J1343" s="14"/>
      <c r="K1343" s="14"/>
      <c r="L1343" s="211"/>
      <c r="M1343" s="216"/>
      <c r="N1343" s="217"/>
      <c r="O1343" s="217"/>
      <c r="P1343" s="217"/>
      <c r="Q1343" s="217"/>
      <c r="R1343" s="217"/>
      <c r="S1343" s="217"/>
      <c r="T1343" s="218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12" t="s">
        <v>213</v>
      </c>
      <c r="AU1343" s="212" t="s">
        <v>91</v>
      </c>
      <c r="AV1343" s="14" t="s">
        <v>91</v>
      </c>
      <c r="AW1343" s="14" t="s">
        <v>33</v>
      </c>
      <c r="AX1343" s="14" t="s">
        <v>80</v>
      </c>
      <c r="AY1343" s="212" t="s">
        <v>205</v>
      </c>
    </row>
    <row r="1344" s="14" customFormat="1">
      <c r="A1344" s="14"/>
      <c r="B1344" s="211"/>
      <c r="C1344" s="14"/>
      <c r="D1344" s="204" t="s">
        <v>213</v>
      </c>
      <c r="E1344" s="212" t="s">
        <v>1</v>
      </c>
      <c r="F1344" s="213" t="s">
        <v>933</v>
      </c>
      <c r="G1344" s="14"/>
      <c r="H1344" s="214">
        <v>227.66</v>
      </c>
      <c r="I1344" s="215"/>
      <c r="J1344" s="14"/>
      <c r="K1344" s="14"/>
      <c r="L1344" s="211"/>
      <c r="M1344" s="216"/>
      <c r="N1344" s="217"/>
      <c r="O1344" s="217"/>
      <c r="P1344" s="217"/>
      <c r="Q1344" s="217"/>
      <c r="R1344" s="217"/>
      <c r="S1344" s="217"/>
      <c r="T1344" s="218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12" t="s">
        <v>213</v>
      </c>
      <c r="AU1344" s="212" t="s">
        <v>91</v>
      </c>
      <c r="AV1344" s="14" t="s">
        <v>91</v>
      </c>
      <c r="AW1344" s="14" t="s">
        <v>33</v>
      </c>
      <c r="AX1344" s="14" t="s">
        <v>80</v>
      </c>
      <c r="AY1344" s="212" t="s">
        <v>205</v>
      </c>
    </row>
    <row r="1345" s="15" customFormat="1">
      <c r="A1345" s="15"/>
      <c r="B1345" s="219"/>
      <c r="C1345" s="15"/>
      <c r="D1345" s="204" t="s">
        <v>213</v>
      </c>
      <c r="E1345" s="220" t="s">
        <v>1</v>
      </c>
      <c r="F1345" s="221" t="s">
        <v>216</v>
      </c>
      <c r="G1345" s="15"/>
      <c r="H1345" s="222">
        <v>566.89999999999998</v>
      </c>
      <c r="I1345" s="223"/>
      <c r="J1345" s="15"/>
      <c r="K1345" s="15"/>
      <c r="L1345" s="219"/>
      <c r="M1345" s="224"/>
      <c r="N1345" s="225"/>
      <c r="O1345" s="225"/>
      <c r="P1345" s="225"/>
      <c r="Q1345" s="225"/>
      <c r="R1345" s="225"/>
      <c r="S1345" s="225"/>
      <c r="T1345" s="226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T1345" s="220" t="s">
        <v>213</v>
      </c>
      <c r="AU1345" s="220" t="s">
        <v>91</v>
      </c>
      <c r="AV1345" s="15" t="s">
        <v>211</v>
      </c>
      <c r="AW1345" s="15" t="s">
        <v>33</v>
      </c>
      <c r="AX1345" s="15" t="s">
        <v>87</v>
      </c>
      <c r="AY1345" s="220" t="s">
        <v>205</v>
      </c>
    </row>
    <row r="1346" s="12" customFormat="1" ht="22.8" customHeight="1">
      <c r="A1346" s="12"/>
      <c r="B1346" s="175"/>
      <c r="C1346" s="12"/>
      <c r="D1346" s="176" t="s">
        <v>79</v>
      </c>
      <c r="E1346" s="186" t="s">
        <v>1692</v>
      </c>
      <c r="F1346" s="186" t="s">
        <v>1693</v>
      </c>
      <c r="G1346" s="12"/>
      <c r="H1346" s="12"/>
      <c r="I1346" s="178"/>
      <c r="J1346" s="187">
        <f>BK1346</f>
        <v>0</v>
      </c>
      <c r="K1346" s="12"/>
      <c r="L1346" s="175"/>
      <c r="M1346" s="180"/>
      <c r="N1346" s="181"/>
      <c r="O1346" s="181"/>
      <c r="P1346" s="182">
        <f>SUM(P1347:P1351)</f>
        <v>0</v>
      </c>
      <c r="Q1346" s="181"/>
      <c r="R1346" s="182">
        <f>SUM(R1347:R1351)</f>
        <v>0.90000000000000002</v>
      </c>
      <c r="S1346" s="181"/>
      <c r="T1346" s="183">
        <f>SUM(T1347:T1351)</f>
        <v>0</v>
      </c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R1346" s="176" t="s">
        <v>91</v>
      </c>
      <c r="AT1346" s="184" t="s">
        <v>79</v>
      </c>
      <c r="AU1346" s="184" t="s">
        <v>87</v>
      </c>
      <c r="AY1346" s="176" t="s">
        <v>205</v>
      </c>
      <c r="BK1346" s="185">
        <f>SUM(BK1347:BK1351)</f>
        <v>0</v>
      </c>
    </row>
    <row r="1347" s="2" customFormat="1" ht="33" customHeight="1">
      <c r="A1347" s="38"/>
      <c r="B1347" s="188"/>
      <c r="C1347" s="189" t="s">
        <v>1694</v>
      </c>
      <c r="D1347" s="189" t="s">
        <v>207</v>
      </c>
      <c r="E1347" s="190" t="s">
        <v>1695</v>
      </c>
      <c r="F1347" s="191" t="s">
        <v>1696</v>
      </c>
      <c r="G1347" s="192" t="s">
        <v>348</v>
      </c>
      <c r="H1347" s="193">
        <v>2</v>
      </c>
      <c r="I1347" s="194"/>
      <c r="J1347" s="193">
        <f>ROUND(I1347*H1347,3)</f>
        <v>0</v>
      </c>
      <c r="K1347" s="195"/>
      <c r="L1347" s="39"/>
      <c r="M1347" s="196" t="s">
        <v>1</v>
      </c>
      <c r="N1347" s="197" t="s">
        <v>46</v>
      </c>
      <c r="O1347" s="82"/>
      <c r="P1347" s="198">
        <f>O1347*H1347</f>
        <v>0</v>
      </c>
      <c r="Q1347" s="198">
        <v>0</v>
      </c>
      <c r="R1347" s="198">
        <f>Q1347*H1347</f>
        <v>0</v>
      </c>
      <c r="S1347" s="198">
        <v>0</v>
      </c>
      <c r="T1347" s="199">
        <f>S1347*H1347</f>
        <v>0</v>
      </c>
      <c r="U1347" s="38"/>
      <c r="V1347" s="38"/>
      <c r="W1347" s="38"/>
      <c r="X1347" s="38"/>
      <c r="Y1347" s="38"/>
      <c r="Z1347" s="38"/>
      <c r="AA1347" s="38"/>
      <c r="AB1347" s="38"/>
      <c r="AC1347" s="38"/>
      <c r="AD1347" s="38"/>
      <c r="AE1347" s="38"/>
      <c r="AR1347" s="200" t="s">
        <v>299</v>
      </c>
      <c r="AT1347" s="200" t="s">
        <v>207</v>
      </c>
      <c r="AU1347" s="200" t="s">
        <v>91</v>
      </c>
      <c r="AY1347" s="19" t="s">
        <v>205</v>
      </c>
      <c r="BE1347" s="201">
        <f>IF(N1347="základná",J1347,0)</f>
        <v>0</v>
      </c>
      <c r="BF1347" s="201">
        <f>IF(N1347="znížená",J1347,0)</f>
        <v>0</v>
      </c>
      <c r="BG1347" s="201">
        <f>IF(N1347="zákl. prenesená",J1347,0)</f>
        <v>0</v>
      </c>
      <c r="BH1347" s="201">
        <f>IF(N1347="zníž. prenesená",J1347,0)</f>
        <v>0</v>
      </c>
      <c r="BI1347" s="201">
        <f>IF(N1347="nulová",J1347,0)</f>
        <v>0</v>
      </c>
      <c r="BJ1347" s="19" t="s">
        <v>91</v>
      </c>
      <c r="BK1347" s="202">
        <f>ROUND(I1347*H1347,3)</f>
        <v>0</v>
      </c>
      <c r="BL1347" s="19" t="s">
        <v>299</v>
      </c>
      <c r="BM1347" s="200" t="s">
        <v>1697</v>
      </c>
    </row>
    <row r="1348" s="14" customFormat="1">
      <c r="A1348" s="14"/>
      <c r="B1348" s="211"/>
      <c r="C1348" s="14"/>
      <c r="D1348" s="204" t="s">
        <v>213</v>
      </c>
      <c r="E1348" s="212" t="s">
        <v>1</v>
      </c>
      <c r="F1348" s="213" t="s">
        <v>1698</v>
      </c>
      <c r="G1348" s="14"/>
      <c r="H1348" s="214">
        <v>2</v>
      </c>
      <c r="I1348" s="215"/>
      <c r="J1348" s="14"/>
      <c r="K1348" s="14"/>
      <c r="L1348" s="211"/>
      <c r="M1348" s="216"/>
      <c r="N1348" s="217"/>
      <c r="O1348" s="217"/>
      <c r="P1348" s="217"/>
      <c r="Q1348" s="217"/>
      <c r="R1348" s="217"/>
      <c r="S1348" s="217"/>
      <c r="T1348" s="218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12" t="s">
        <v>213</v>
      </c>
      <c r="AU1348" s="212" t="s">
        <v>91</v>
      </c>
      <c r="AV1348" s="14" t="s">
        <v>91</v>
      </c>
      <c r="AW1348" s="14" t="s">
        <v>33</v>
      </c>
      <c r="AX1348" s="14" t="s">
        <v>80</v>
      </c>
      <c r="AY1348" s="212" t="s">
        <v>205</v>
      </c>
    </row>
    <row r="1349" s="15" customFormat="1">
      <c r="A1349" s="15"/>
      <c r="B1349" s="219"/>
      <c r="C1349" s="15"/>
      <c r="D1349" s="204" t="s">
        <v>213</v>
      </c>
      <c r="E1349" s="220" t="s">
        <v>1</v>
      </c>
      <c r="F1349" s="221" t="s">
        <v>216</v>
      </c>
      <c r="G1349" s="15"/>
      <c r="H1349" s="222">
        <v>2</v>
      </c>
      <c r="I1349" s="223"/>
      <c r="J1349" s="15"/>
      <c r="K1349" s="15"/>
      <c r="L1349" s="219"/>
      <c r="M1349" s="224"/>
      <c r="N1349" s="225"/>
      <c r="O1349" s="225"/>
      <c r="P1349" s="225"/>
      <c r="Q1349" s="225"/>
      <c r="R1349" s="225"/>
      <c r="S1349" s="225"/>
      <c r="T1349" s="226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T1349" s="220" t="s">
        <v>213</v>
      </c>
      <c r="AU1349" s="220" t="s">
        <v>91</v>
      </c>
      <c r="AV1349" s="15" t="s">
        <v>211</v>
      </c>
      <c r="AW1349" s="15" t="s">
        <v>33</v>
      </c>
      <c r="AX1349" s="15" t="s">
        <v>87</v>
      </c>
      <c r="AY1349" s="220" t="s">
        <v>205</v>
      </c>
    </row>
    <row r="1350" s="2" customFormat="1" ht="44.25" customHeight="1">
      <c r="A1350" s="38"/>
      <c r="B1350" s="188"/>
      <c r="C1350" s="227" t="s">
        <v>1699</v>
      </c>
      <c r="D1350" s="227" t="s">
        <v>276</v>
      </c>
      <c r="E1350" s="228" t="s">
        <v>1700</v>
      </c>
      <c r="F1350" s="229" t="s">
        <v>1701</v>
      </c>
      <c r="G1350" s="230" t="s">
        <v>348</v>
      </c>
      <c r="H1350" s="231">
        <v>2</v>
      </c>
      <c r="I1350" s="232"/>
      <c r="J1350" s="231">
        <f>ROUND(I1350*H1350,3)</f>
        <v>0</v>
      </c>
      <c r="K1350" s="233"/>
      <c r="L1350" s="234"/>
      <c r="M1350" s="235" t="s">
        <v>1</v>
      </c>
      <c r="N1350" s="236" t="s">
        <v>46</v>
      </c>
      <c r="O1350" s="82"/>
      <c r="P1350" s="198">
        <f>O1350*H1350</f>
        <v>0</v>
      </c>
      <c r="Q1350" s="198">
        <v>0.45000000000000001</v>
      </c>
      <c r="R1350" s="198">
        <f>Q1350*H1350</f>
        <v>0.90000000000000002</v>
      </c>
      <c r="S1350" s="198">
        <v>0</v>
      </c>
      <c r="T1350" s="199">
        <f>S1350*H1350</f>
        <v>0</v>
      </c>
      <c r="U1350" s="38"/>
      <c r="V1350" s="38"/>
      <c r="W1350" s="38"/>
      <c r="X1350" s="38"/>
      <c r="Y1350" s="38"/>
      <c r="Z1350" s="38"/>
      <c r="AA1350" s="38"/>
      <c r="AB1350" s="38"/>
      <c r="AC1350" s="38"/>
      <c r="AD1350" s="38"/>
      <c r="AE1350" s="38"/>
      <c r="AR1350" s="200" t="s">
        <v>401</v>
      </c>
      <c r="AT1350" s="200" t="s">
        <v>276</v>
      </c>
      <c r="AU1350" s="200" t="s">
        <v>91</v>
      </c>
      <c r="AY1350" s="19" t="s">
        <v>205</v>
      </c>
      <c r="BE1350" s="201">
        <f>IF(N1350="základná",J1350,0)</f>
        <v>0</v>
      </c>
      <c r="BF1350" s="201">
        <f>IF(N1350="znížená",J1350,0)</f>
        <v>0</v>
      </c>
      <c r="BG1350" s="201">
        <f>IF(N1350="zákl. prenesená",J1350,0)</f>
        <v>0</v>
      </c>
      <c r="BH1350" s="201">
        <f>IF(N1350="zníž. prenesená",J1350,0)</f>
        <v>0</v>
      </c>
      <c r="BI1350" s="201">
        <f>IF(N1350="nulová",J1350,0)</f>
        <v>0</v>
      </c>
      <c r="BJ1350" s="19" t="s">
        <v>91</v>
      </c>
      <c r="BK1350" s="202">
        <f>ROUND(I1350*H1350,3)</f>
        <v>0</v>
      </c>
      <c r="BL1350" s="19" t="s">
        <v>299</v>
      </c>
      <c r="BM1350" s="200" t="s">
        <v>1702</v>
      </c>
    </row>
    <row r="1351" s="2" customFormat="1" ht="24.15" customHeight="1">
      <c r="A1351" s="38"/>
      <c r="B1351" s="188"/>
      <c r="C1351" s="189" t="s">
        <v>1703</v>
      </c>
      <c r="D1351" s="189" t="s">
        <v>207</v>
      </c>
      <c r="E1351" s="190" t="s">
        <v>1704</v>
      </c>
      <c r="F1351" s="191" t="s">
        <v>1705</v>
      </c>
      <c r="G1351" s="192" t="s">
        <v>313</v>
      </c>
      <c r="H1351" s="193">
        <v>0.90000000000000002</v>
      </c>
      <c r="I1351" s="194"/>
      <c r="J1351" s="193">
        <f>ROUND(I1351*H1351,3)</f>
        <v>0</v>
      </c>
      <c r="K1351" s="195"/>
      <c r="L1351" s="39"/>
      <c r="M1351" s="196" t="s">
        <v>1</v>
      </c>
      <c r="N1351" s="197" t="s">
        <v>46</v>
      </c>
      <c r="O1351" s="82"/>
      <c r="P1351" s="198">
        <f>O1351*H1351</f>
        <v>0</v>
      </c>
      <c r="Q1351" s="198">
        <v>0</v>
      </c>
      <c r="R1351" s="198">
        <f>Q1351*H1351</f>
        <v>0</v>
      </c>
      <c r="S1351" s="198">
        <v>0</v>
      </c>
      <c r="T1351" s="199">
        <f>S1351*H1351</f>
        <v>0</v>
      </c>
      <c r="U1351" s="38"/>
      <c r="V1351" s="38"/>
      <c r="W1351" s="38"/>
      <c r="X1351" s="38"/>
      <c r="Y1351" s="38"/>
      <c r="Z1351" s="38"/>
      <c r="AA1351" s="38"/>
      <c r="AB1351" s="38"/>
      <c r="AC1351" s="38"/>
      <c r="AD1351" s="38"/>
      <c r="AE1351" s="38"/>
      <c r="AR1351" s="200" t="s">
        <v>299</v>
      </c>
      <c r="AT1351" s="200" t="s">
        <v>207</v>
      </c>
      <c r="AU1351" s="200" t="s">
        <v>91</v>
      </c>
      <c r="AY1351" s="19" t="s">
        <v>205</v>
      </c>
      <c r="BE1351" s="201">
        <f>IF(N1351="základná",J1351,0)</f>
        <v>0</v>
      </c>
      <c r="BF1351" s="201">
        <f>IF(N1351="znížená",J1351,0)</f>
        <v>0</v>
      </c>
      <c r="BG1351" s="201">
        <f>IF(N1351="zákl. prenesená",J1351,0)</f>
        <v>0</v>
      </c>
      <c r="BH1351" s="201">
        <f>IF(N1351="zníž. prenesená",J1351,0)</f>
        <v>0</v>
      </c>
      <c r="BI1351" s="201">
        <f>IF(N1351="nulová",J1351,0)</f>
        <v>0</v>
      </c>
      <c r="BJ1351" s="19" t="s">
        <v>91</v>
      </c>
      <c r="BK1351" s="202">
        <f>ROUND(I1351*H1351,3)</f>
        <v>0</v>
      </c>
      <c r="BL1351" s="19" t="s">
        <v>299</v>
      </c>
      <c r="BM1351" s="200" t="s">
        <v>1706</v>
      </c>
    </row>
    <row r="1352" s="12" customFormat="1" ht="25.92" customHeight="1">
      <c r="A1352" s="12"/>
      <c r="B1352" s="175"/>
      <c r="C1352" s="12"/>
      <c r="D1352" s="176" t="s">
        <v>79</v>
      </c>
      <c r="E1352" s="177" t="s">
        <v>276</v>
      </c>
      <c r="F1352" s="177" t="s">
        <v>1707</v>
      </c>
      <c r="G1352" s="12"/>
      <c r="H1352" s="12"/>
      <c r="I1352" s="178"/>
      <c r="J1352" s="179">
        <f>BK1352</f>
        <v>0</v>
      </c>
      <c r="K1352" s="12"/>
      <c r="L1352" s="175"/>
      <c r="M1352" s="180"/>
      <c r="N1352" s="181"/>
      <c r="O1352" s="181"/>
      <c r="P1352" s="182">
        <f>P1353</f>
        <v>0</v>
      </c>
      <c r="Q1352" s="181"/>
      <c r="R1352" s="182">
        <f>R1353</f>
        <v>0</v>
      </c>
      <c r="S1352" s="181"/>
      <c r="T1352" s="183">
        <f>T1353</f>
        <v>0</v>
      </c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R1352" s="176" t="s">
        <v>221</v>
      </c>
      <c r="AT1352" s="184" t="s">
        <v>79</v>
      </c>
      <c r="AU1352" s="184" t="s">
        <v>80</v>
      </c>
      <c r="AY1352" s="176" t="s">
        <v>205</v>
      </c>
      <c r="BK1352" s="185">
        <f>BK1353</f>
        <v>0</v>
      </c>
    </row>
    <row r="1353" s="12" customFormat="1" ht="22.8" customHeight="1">
      <c r="A1353" s="12"/>
      <c r="B1353" s="175"/>
      <c r="C1353" s="12"/>
      <c r="D1353" s="176" t="s">
        <v>79</v>
      </c>
      <c r="E1353" s="186" t="s">
        <v>1708</v>
      </c>
      <c r="F1353" s="186" t="s">
        <v>1709</v>
      </c>
      <c r="G1353" s="12"/>
      <c r="H1353" s="12"/>
      <c r="I1353" s="178"/>
      <c r="J1353" s="187">
        <f>BK1353</f>
        <v>0</v>
      </c>
      <c r="K1353" s="12"/>
      <c r="L1353" s="175"/>
      <c r="M1353" s="180"/>
      <c r="N1353" s="181"/>
      <c r="O1353" s="181"/>
      <c r="P1353" s="182">
        <f>P1354</f>
        <v>0</v>
      </c>
      <c r="Q1353" s="181"/>
      <c r="R1353" s="182">
        <f>R1354</f>
        <v>0</v>
      </c>
      <c r="S1353" s="181"/>
      <c r="T1353" s="183">
        <f>T1354</f>
        <v>0</v>
      </c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R1353" s="176" t="s">
        <v>221</v>
      </c>
      <c r="AT1353" s="184" t="s">
        <v>79</v>
      </c>
      <c r="AU1353" s="184" t="s">
        <v>87</v>
      </c>
      <c r="AY1353" s="176" t="s">
        <v>205</v>
      </c>
      <c r="BK1353" s="185">
        <f>BK1354</f>
        <v>0</v>
      </c>
    </row>
    <row r="1354" s="2" customFormat="1" ht="24.15" customHeight="1">
      <c r="A1354" s="38"/>
      <c r="B1354" s="188"/>
      <c r="C1354" s="189" t="s">
        <v>1710</v>
      </c>
      <c r="D1354" s="189" t="s">
        <v>207</v>
      </c>
      <c r="E1354" s="190" t="s">
        <v>1711</v>
      </c>
      <c r="F1354" s="191" t="s">
        <v>1712</v>
      </c>
      <c r="G1354" s="192" t="s">
        <v>348</v>
      </c>
      <c r="H1354" s="193">
        <v>1</v>
      </c>
      <c r="I1354" s="194"/>
      <c r="J1354" s="193">
        <f>ROUND(I1354*H1354,3)</f>
        <v>0</v>
      </c>
      <c r="K1354" s="195"/>
      <c r="L1354" s="39"/>
      <c r="M1354" s="245" t="s">
        <v>1</v>
      </c>
      <c r="N1354" s="246" t="s">
        <v>46</v>
      </c>
      <c r="O1354" s="247"/>
      <c r="P1354" s="248">
        <f>O1354*H1354</f>
        <v>0</v>
      </c>
      <c r="Q1354" s="248">
        <v>0</v>
      </c>
      <c r="R1354" s="248">
        <f>Q1354*H1354</f>
        <v>0</v>
      </c>
      <c r="S1354" s="248">
        <v>0</v>
      </c>
      <c r="T1354" s="249">
        <f>S1354*H1354</f>
        <v>0</v>
      </c>
      <c r="U1354" s="38"/>
      <c r="V1354" s="38"/>
      <c r="W1354" s="38"/>
      <c r="X1354" s="38"/>
      <c r="Y1354" s="38"/>
      <c r="Z1354" s="38"/>
      <c r="AA1354" s="38"/>
      <c r="AB1354" s="38"/>
      <c r="AC1354" s="38"/>
      <c r="AD1354" s="38"/>
      <c r="AE1354" s="38"/>
      <c r="AR1354" s="200" t="s">
        <v>603</v>
      </c>
      <c r="AT1354" s="200" t="s">
        <v>207</v>
      </c>
      <c r="AU1354" s="200" t="s">
        <v>91</v>
      </c>
      <c r="AY1354" s="19" t="s">
        <v>205</v>
      </c>
      <c r="BE1354" s="201">
        <f>IF(N1354="základná",J1354,0)</f>
        <v>0</v>
      </c>
      <c r="BF1354" s="201">
        <f>IF(N1354="znížená",J1354,0)</f>
        <v>0</v>
      </c>
      <c r="BG1354" s="201">
        <f>IF(N1354="zákl. prenesená",J1354,0)</f>
        <v>0</v>
      </c>
      <c r="BH1354" s="201">
        <f>IF(N1354="zníž. prenesená",J1354,0)</f>
        <v>0</v>
      </c>
      <c r="BI1354" s="201">
        <f>IF(N1354="nulová",J1354,0)</f>
        <v>0</v>
      </c>
      <c r="BJ1354" s="19" t="s">
        <v>91</v>
      </c>
      <c r="BK1354" s="202">
        <f>ROUND(I1354*H1354,3)</f>
        <v>0</v>
      </c>
      <c r="BL1354" s="19" t="s">
        <v>603</v>
      </c>
      <c r="BM1354" s="200" t="s">
        <v>1713</v>
      </c>
    </row>
    <row r="1355" s="2" customFormat="1" ht="6.96" customHeight="1">
      <c r="A1355" s="38"/>
      <c r="B1355" s="65"/>
      <c r="C1355" s="66"/>
      <c r="D1355" s="66"/>
      <c r="E1355" s="66"/>
      <c r="F1355" s="66"/>
      <c r="G1355" s="66"/>
      <c r="H1355" s="66"/>
      <c r="I1355" s="66"/>
      <c r="J1355" s="66"/>
      <c r="K1355" s="66"/>
      <c r="L1355" s="39"/>
      <c r="M1355" s="38"/>
      <c r="O1355" s="38"/>
      <c r="P1355" s="38"/>
      <c r="Q1355" s="38"/>
      <c r="R1355" s="38"/>
      <c r="S1355" s="38"/>
      <c r="T1355" s="38"/>
      <c r="U1355" s="38"/>
      <c r="V1355" s="38"/>
      <c r="W1355" s="38"/>
      <c r="X1355" s="38"/>
      <c r="Y1355" s="38"/>
      <c r="Z1355" s="38"/>
      <c r="AA1355" s="38"/>
      <c r="AB1355" s="38"/>
      <c r="AC1355" s="38"/>
      <c r="AD1355" s="38"/>
      <c r="AE1355" s="38"/>
    </row>
  </sheetData>
  <autoFilter ref="C139:K1354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3465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ROUND(J118,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ROUND((SUM(BE118:BE154)),  2)</f>
        <v>0</v>
      </c>
      <c r="G33" s="141"/>
      <c r="H33" s="141"/>
      <c r="I33" s="142">
        <v>0.23000000000000001</v>
      </c>
      <c r="J33" s="140">
        <f>ROUND(((SUM(BE118:BE154))*I33),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ROUND((SUM(BF118:BF154)),  2)</f>
        <v>0</v>
      </c>
      <c r="G34" s="141"/>
      <c r="H34" s="141"/>
      <c r="I34" s="142">
        <v>0.23000000000000001</v>
      </c>
      <c r="J34" s="140">
        <f>ROUND(((SUM(BF118:BF154))*I34),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ROUND((SUM(BG118:BG154)),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ROUND((SUM(BH118:BH154)),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ROUND((SUM(BI118:BI154)),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09 - TERÉNNE ÚPRAVY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J118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J119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J120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38"/>
      <c r="D99" s="38"/>
      <c r="E99" s="38"/>
      <c r="F99" s="38"/>
      <c r="G99" s="38"/>
      <c r="H99" s="38"/>
      <c r="I99" s="38"/>
      <c r="J99" s="38"/>
      <c r="K99" s="38"/>
      <c r="L99" s="60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0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191</v>
      </c>
      <c r="D105" s="38"/>
      <c r="E105" s="38"/>
      <c r="F105" s="38"/>
      <c r="G105" s="38"/>
      <c r="H105" s="38"/>
      <c r="I105" s="38"/>
      <c r="J105" s="38"/>
      <c r="K105" s="3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38"/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14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38"/>
      <c r="D108" s="38"/>
      <c r="E108" s="134" t="str">
        <f>E7</f>
        <v>Dve novostavby zariadení pre seniorov Trnkov</v>
      </c>
      <c r="F108" s="32"/>
      <c r="G108" s="32"/>
      <c r="H108" s="32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160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72" t="str">
        <f>E9</f>
        <v>SO 09 - TERÉNNE ÚPRAVY</v>
      </c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18</v>
      </c>
      <c r="D112" s="38"/>
      <c r="E112" s="38"/>
      <c r="F112" s="27" t="str">
        <f>F12</f>
        <v xml:space="preserve">k.ú. Trnkov </v>
      </c>
      <c r="G112" s="38"/>
      <c r="H112" s="38"/>
      <c r="I112" s="32" t="s">
        <v>20</v>
      </c>
      <c r="J112" s="74" t="str">
        <f>IF(J12="","",J12)</f>
        <v>13. 9. 2024</v>
      </c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5.65" customHeight="1">
      <c r="A114" s="38"/>
      <c r="B114" s="39"/>
      <c r="C114" s="32" t="s">
        <v>22</v>
      </c>
      <c r="D114" s="38"/>
      <c r="E114" s="38"/>
      <c r="F114" s="27" t="str">
        <f>E15</f>
        <v>ÚSVIT - ML, n.o.</v>
      </c>
      <c r="G114" s="38"/>
      <c r="H114" s="38"/>
      <c r="I114" s="32" t="s">
        <v>29</v>
      </c>
      <c r="J114" s="36" t="str">
        <f>E21</f>
        <v xml:space="preserve">mkolektiv architektura s.r.o. 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5.65" customHeight="1">
      <c r="A115" s="38"/>
      <c r="B115" s="39"/>
      <c r="C115" s="32" t="s">
        <v>27</v>
      </c>
      <c r="D115" s="38"/>
      <c r="E115" s="38"/>
      <c r="F115" s="27" t="str">
        <f>IF(E18="","",E18)</f>
        <v>Vyplň údaj</v>
      </c>
      <c r="G115" s="38"/>
      <c r="H115" s="38"/>
      <c r="I115" s="32" t="s">
        <v>35</v>
      </c>
      <c r="J115" s="36" t="str">
        <f>E24</f>
        <v>RF Management, s.r.o.</v>
      </c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64"/>
      <c r="B117" s="165"/>
      <c r="C117" s="166" t="s">
        <v>192</v>
      </c>
      <c r="D117" s="167" t="s">
        <v>65</v>
      </c>
      <c r="E117" s="167" t="s">
        <v>61</v>
      </c>
      <c r="F117" s="167" t="s">
        <v>62</v>
      </c>
      <c r="G117" s="167" t="s">
        <v>193</v>
      </c>
      <c r="H117" s="167" t="s">
        <v>194</v>
      </c>
      <c r="I117" s="167" t="s">
        <v>195</v>
      </c>
      <c r="J117" s="168" t="s">
        <v>164</v>
      </c>
      <c r="K117" s="169" t="s">
        <v>196</v>
      </c>
      <c r="L117" s="170"/>
      <c r="M117" s="91" t="s">
        <v>1</v>
      </c>
      <c r="N117" s="92" t="s">
        <v>44</v>
      </c>
      <c r="O117" s="92" t="s">
        <v>197</v>
      </c>
      <c r="P117" s="92" t="s">
        <v>198</v>
      </c>
      <c r="Q117" s="92" t="s">
        <v>199</v>
      </c>
      <c r="R117" s="92" t="s">
        <v>200</v>
      </c>
      <c r="S117" s="92" t="s">
        <v>201</v>
      </c>
      <c r="T117" s="93" t="s">
        <v>202</v>
      </c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</row>
    <row r="118" s="2" customFormat="1" ht="22.8" customHeight="1">
      <c r="A118" s="38"/>
      <c r="B118" s="39"/>
      <c r="C118" s="98" t="s">
        <v>165</v>
      </c>
      <c r="D118" s="38"/>
      <c r="E118" s="38"/>
      <c r="F118" s="38"/>
      <c r="G118" s="38"/>
      <c r="H118" s="38"/>
      <c r="I118" s="38"/>
      <c r="J118" s="171">
        <f>BK118</f>
        <v>0</v>
      </c>
      <c r="K118" s="38"/>
      <c r="L118" s="39"/>
      <c r="M118" s="94"/>
      <c r="N118" s="78"/>
      <c r="O118" s="95"/>
      <c r="P118" s="172">
        <f>P119</f>
        <v>0</v>
      </c>
      <c r="Q118" s="95"/>
      <c r="R118" s="172">
        <f>R119</f>
        <v>0.00031100000000000002</v>
      </c>
      <c r="S118" s="95"/>
      <c r="T118" s="173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9" t="s">
        <v>79</v>
      </c>
      <c r="AU118" s="19" t="s">
        <v>166</v>
      </c>
      <c r="BK118" s="174">
        <f>BK119</f>
        <v>0</v>
      </c>
    </row>
    <row r="119" s="12" customFormat="1" ht="25.92" customHeight="1">
      <c r="A119" s="12"/>
      <c r="B119" s="175"/>
      <c r="C119" s="12"/>
      <c r="D119" s="176" t="s">
        <v>79</v>
      </c>
      <c r="E119" s="177" t="s">
        <v>203</v>
      </c>
      <c r="F119" s="177" t="s">
        <v>204</v>
      </c>
      <c r="G119" s="12"/>
      <c r="H119" s="12"/>
      <c r="I119" s="178"/>
      <c r="J119" s="179">
        <f>BK119</f>
        <v>0</v>
      </c>
      <c r="K119" s="12"/>
      <c r="L119" s="175"/>
      <c r="M119" s="180"/>
      <c r="N119" s="181"/>
      <c r="O119" s="181"/>
      <c r="P119" s="182">
        <f>P120</f>
        <v>0</v>
      </c>
      <c r="Q119" s="181"/>
      <c r="R119" s="182">
        <f>R120</f>
        <v>0.00031100000000000002</v>
      </c>
      <c r="S119" s="181"/>
      <c r="T119" s="183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76" t="s">
        <v>87</v>
      </c>
      <c r="AT119" s="184" t="s">
        <v>79</v>
      </c>
      <c r="AU119" s="184" t="s">
        <v>80</v>
      </c>
      <c r="AY119" s="176" t="s">
        <v>205</v>
      </c>
      <c r="BK119" s="185">
        <f>BK120</f>
        <v>0</v>
      </c>
    </row>
    <row r="120" s="12" customFormat="1" ht="22.8" customHeight="1">
      <c r="A120" s="12"/>
      <c r="B120" s="175"/>
      <c r="C120" s="12"/>
      <c r="D120" s="176" t="s">
        <v>79</v>
      </c>
      <c r="E120" s="186" t="s">
        <v>87</v>
      </c>
      <c r="F120" s="186" t="s">
        <v>206</v>
      </c>
      <c r="G120" s="12"/>
      <c r="H120" s="12"/>
      <c r="I120" s="178"/>
      <c r="J120" s="187">
        <f>BK120</f>
        <v>0</v>
      </c>
      <c r="K120" s="12"/>
      <c r="L120" s="175"/>
      <c r="M120" s="180"/>
      <c r="N120" s="181"/>
      <c r="O120" s="181"/>
      <c r="P120" s="182">
        <f>SUM(P121:P154)</f>
        <v>0</v>
      </c>
      <c r="Q120" s="181"/>
      <c r="R120" s="182">
        <f>SUM(R121:R154)</f>
        <v>0.00031100000000000002</v>
      </c>
      <c r="S120" s="181"/>
      <c r="T120" s="183">
        <f>SUM(T121:T154)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6" t="s">
        <v>87</v>
      </c>
      <c r="AT120" s="184" t="s">
        <v>79</v>
      </c>
      <c r="AU120" s="184" t="s">
        <v>87</v>
      </c>
      <c r="AY120" s="176" t="s">
        <v>205</v>
      </c>
      <c r="BK120" s="185">
        <f>SUM(BK121:BK154)</f>
        <v>0</v>
      </c>
    </row>
    <row r="121" s="2" customFormat="1" ht="37.8" customHeight="1">
      <c r="A121" s="38"/>
      <c r="B121" s="188"/>
      <c r="C121" s="189" t="s">
        <v>87</v>
      </c>
      <c r="D121" s="189" t="s">
        <v>207</v>
      </c>
      <c r="E121" s="190" t="s">
        <v>2962</v>
      </c>
      <c r="F121" s="191" t="s">
        <v>2963</v>
      </c>
      <c r="G121" s="192" t="s">
        <v>265</v>
      </c>
      <c r="H121" s="193">
        <v>778</v>
      </c>
      <c r="I121" s="194"/>
      <c r="J121" s="193">
        <f>ROUND(I121*H121,3)</f>
        <v>0</v>
      </c>
      <c r="K121" s="195"/>
      <c r="L121" s="39"/>
      <c r="M121" s="196" t="s">
        <v>1</v>
      </c>
      <c r="N121" s="197" t="s">
        <v>46</v>
      </c>
      <c r="O121" s="82"/>
      <c r="P121" s="198">
        <f>O121*H121</f>
        <v>0</v>
      </c>
      <c r="Q121" s="198">
        <v>0</v>
      </c>
      <c r="R121" s="198">
        <f>Q121*H121</f>
        <v>0</v>
      </c>
      <c r="S121" s="198">
        <v>0</v>
      </c>
      <c r="T121" s="19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00" t="s">
        <v>211</v>
      </c>
      <c r="AT121" s="200" t="s">
        <v>207</v>
      </c>
      <c r="AU121" s="200" t="s">
        <v>91</v>
      </c>
      <c r="AY121" s="19" t="s">
        <v>205</v>
      </c>
      <c r="BE121" s="201">
        <f>IF(N121="základná",J121,0)</f>
        <v>0</v>
      </c>
      <c r="BF121" s="201">
        <f>IF(N121="znížená",J121,0)</f>
        <v>0</v>
      </c>
      <c r="BG121" s="201">
        <f>IF(N121="zákl. prenesená",J121,0)</f>
        <v>0</v>
      </c>
      <c r="BH121" s="201">
        <f>IF(N121="zníž. prenesená",J121,0)</f>
        <v>0</v>
      </c>
      <c r="BI121" s="201">
        <f>IF(N121="nulová",J121,0)</f>
        <v>0</v>
      </c>
      <c r="BJ121" s="19" t="s">
        <v>91</v>
      </c>
      <c r="BK121" s="202">
        <f>ROUND(I121*H121,3)</f>
        <v>0</v>
      </c>
      <c r="BL121" s="19" t="s">
        <v>211</v>
      </c>
      <c r="BM121" s="200" t="s">
        <v>3466</v>
      </c>
    </row>
    <row r="122" s="14" customFormat="1">
      <c r="A122" s="14"/>
      <c r="B122" s="211"/>
      <c r="C122" s="14"/>
      <c r="D122" s="204" t="s">
        <v>213</v>
      </c>
      <c r="E122" s="212" t="s">
        <v>1</v>
      </c>
      <c r="F122" s="213" t="s">
        <v>3467</v>
      </c>
      <c r="G122" s="14"/>
      <c r="H122" s="214">
        <v>778</v>
      </c>
      <c r="I122" s="215"/>
      <c r="J122" s="14"/>
      <c r="K122" s="14"/>
      <c r="L122" s="211"/>
      <c r="M122" s="216"/>
      <c r="N122" s="217"/>
      <c r="O122" s="217"/>
      <c r="P122" s="217"/>
      <c r="Q122" s="217"/>
      <c r="R122" s="217"/>
      <c r="S122" s="217"/>
      <c r="T122" s="21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12" t="s">
        <v>213</v>
      </c>
      <c r="AU122" s="212" t="s">
        <v>91</v>
      </c>
      <c r="AV122" s="14" t="s">
        <v>91</v>
      </c>
      <c r="AW122" s="14" t="s">
        <v>33</v>
      </c>
      <c r="AX122" s="14" t="s">
        <v>80</v>
      </c>
      <c r="AY122" s="212" t="s">
        <v>205</v>
      </c>
    </row>
    <row r="123" s="15" customFormat="1">
      <c r="A123" s="15"/>
      <c r="B123" s="219"/>
      <c r="C123" s="15"/>
      <c r="D123" s="204" t="s">
        <v>213</v>
      </c>
      <c r="E123" s="220" t="s">
        <v>1</v>
      </c>
      <c r="F123" s="221" t="s">
        <v>216</v>
      </c>
      <c r="G123" s="15"/>
      <c r="H123" s="222">
        <v>778</v>
      </c>
      <c r="I123" s="223"/>
      <c r="J123" s="15"/>
      <c r="K123" s="15"/>
      <c r="L123" s="219"/>
      <c r="M123" s="224"/>
      <c r="N123" s="225"/>
      <c r="O123" s="225"/>
      <c r="P123" s="225"/>
      <c r="Q123" s="225"/>
      <c r="R123" s="225"/>
      <c r="S123" s="225"/>
      <c r="T123" s="22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20" t="s">
        <v>213</v>
      </c>
      <c r="AU123" s="220" t="s">
        <v>91</v>
      </c>
      <c r="AV123" s="15" t="s">
        <v>211</v>
      </c>
      <c r="AW123" s="15" t="s">
        <v>33</v>
      </c>
      <c r="AX123" s="15" t="s">
        <v>87</v>
      </c>
      <c r="AY123" s="220" t="s">
        <v>205</v>
      </c>
    </row>
    <row r="124" s="2" customFormat="1" ht="33" customHeight="1">
      <c r="A124" s="38"/>
      <c r="B124" s="188"/>
      <c r="C124" s="189" t="s">
        <v>91</v>
      </c>
      <c r="D124" s="189" t="s">
        <v>207</v>
      </c>
      <c r="E124" s="190" t="s">
        <v>3468</v>
      </c>
      <c r="F124" s="191" t="s">
        <v>3469</v>
      </c>
      <c r="G124" s="192" t="s">
        <v>210</v>
      </c>
      <c r="H124" s="193">
        <v>233.40000000000001</v>
      </c>
      <c r="I124" s="194"/>
      <c r="J124" s="193">
        <f>ROUND(I124*H124,3)</f>
        <v>0</v>
      </c>
      <c r="K124" s="195"/>
      <c r="L124" s="39"/>
      <c r="M124" s="196" t="s">
        <v>1</v>
      </c>
      <c r="N124" s="197" t="s">
        <v>46</v>
      </c>
      <c r="O124" s="82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0" t="s">
        <v>211</v>
      </c>
      <c r="AT124" s="200" t="s">
        <v>207</v>
      </c>
      <c r="AU124" s="200" t="s">
        <v>91</v>
      </c>
      <c r="AY124" s="19" t="s">
        <v>205</v>
      </c>
      <c r="BE124" s="201">
        <f>IF(N124="základná",J124,0)</f>
        <v>0</v>
      </c>
      <c r="BF124" s="201">
        <f>IF(N124="znížená",J124,0)</f>
        <v>0</v>
      </c>
      <c r="BG124" s="201">
        <f>IF(N124="zákl. prenesená",J124,0)</f>
        <v>0</v>
      </c>
      <c r="BH124" s="201">
        <f>IF(N124="zníž. prenesená",J124,0)</f>
        <v>0</v>
      </c>
      <c r="BI124" s="201">
        <f>IF(N124="nulová",J124,0)</f>
        <v>0</v>
      </c>
      <c r="BJ124" s="19" t="s">
        <v>91</v>
      </c>
      <c r="BK124" s="202">
        <f>ROUND(I124*H124,3)</f>
        <v>0</v>
      </c>
      <c r="BL124" s="19" t="s">
        <v>211</v>
      </c>
      <c r="BM124" s="200" t="s">
        <v>3470</v>
      </c>
    </row>
    <row r="125" s="14" customFormat="1">
      <c r="A125" s="14"/>
      <c r="B125" s="211"/>
      <c r="C125" s="14"/>
      <c r="D125" s="204" t="s">
        <v>213</v>
      </c>
      <c r="E125" s="212" t="s">
        <v>1</v>
      </c>
      <c r="F125" s="213" t="s">
        <v>3471</v>
      </c>
      <c r="G125" s="14"/>
      <c r="H125" s="214">
        <v>233.40000000000001</v>
      </c>
      <c r="I125" s="215"/>
      <c r="J125" s="14"/>
      <c r="K125" s="14"/>
      <c r="L125" s="211"/>
      <c r="M125" s="216"/>
      <c r="N125" s="217"/>
      <c r="O125" s="217"/>
      <c r="P125" s="217"/>
      <c r="Q125" s="217"/>
      <c r="R125" s="217"/>
      <c r="S125" s="217"/>
      <c r="T125" s="21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12" t="s">
        <v>213</v>
      </c>
      <c r="AU125" s="212" t="s">
        <v>91</v>
      </c>
      <c r="AV125" s="14" t="s">
        <v>91</v>
      </c>
      <c r="AW125" s="14" t="s">
        <v>33</v>
      </c>
      <c r="AX125" s="14" t="s">
        <v>80</v>
      </c>
      <c r="AY125" s="212" t="s">
        <v>205</v>
      </c>
    </row>
    <row r="126" s="15" customFormat="1">
      <c r="A126" s="15"/>
      <c r="B126" s="219"/>
      <c r="C126" s="15"/>
      <c r="D126" s="204" t="s">
        <v>213</v>
      </c>
      <c r="E126" s="220" t="s">
        <v>1</v>
      </c>
      <c r="F126" s="221" t="s">
        <v>216</v>
      </c>
      <c r="G126" s="15"/>
      <c r="H126" s="222">
        <v>233.40000000000001</v>
      </c>
      <c r="I126" s="223"/>
      <c r="J126" s="15"/>
      <c r="K126" s="15"/>
      <c r="L126" s="219"/>
      <c r="M126" s="224"/>
      <c r="N126" s="225"/>
      <c r="O126" s="225"/>
      <c r="P126" s="225"/>
      <c r="Q126" s="225"/>
      <c r="R126" s="225"/>
      <c r="S126" s="225"/>
      <c r="T126" s="22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20" t="s">
        <v>213</v>
      </c>
      <c r="AU126" s="220" t="s">
        <v>91</v>
      </c>
      <c r="AV126" s="15" t="s">
        <v>211</v>
      </c>
      <c r="AW126" s="15" t="s">
        <v>33</v>
      </c>
      <c r="AX126" s="15" t="s">
        <v>87</v>
      </c>
      <c r="AY126" s="220" t="s">
        <v>205</v>
      </c>
    </row>
    <row r="127" s="2" customFormat="1" ht="24.15" customHeight="1">
      <c r="A127" s="38"/>
      <c r="B127" s="188"/>
      <c r="C127" s="189" t="s">
        <v>221</v>
      </c>
      <c r="D127" s="189" t="s">
        <v>207</v>
      </c>
      <c r="E127" s="190" t="s">
        <v>3472</v>
      </c>
      <c r="F127" s="191" t="s">
        <v>3473</v>
      </c>
      <c r="G127" s="192" t="s">
        <v>210</v>
      </c>
      <c r="H127" s="193">
        <v>380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211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211</v>
      </c>
      <c r="BM127" s="200" t="s">
        <v>3474</v>
      </c>
    </row>
    <row r="128" s="14" customFormat="1">
      <c r="A128" s="14"/>
      <c r="B128" s="211"/>
      <c r="C128" s="14"/>
      <c r="D128" s="204" t="s">
        <v>213</v>
      </c>
      <c r="E128" s="212" t="s">
        <v>1</v>
      </c>
      <c r="F128" s="213" t="s">
        <v>3475</v>
      </c>
      <c r="G128" s="14"/>
      <c r="H128" s="214">
        <v>380</v>
      </c>
      <c r="I128" s="215"/>
      <c r="J128" s="14"/>
      <c r="K128" s="14"/>
      <c r="L128" s="211"/>
      <c r="M128" s="216"/>
      <c r="N128" s="217"/>
      <c r="O128" s="217"/>
      <c r="P128" s="217"/>
      <c r="Q128" s="217"/>
      <c r="R128" s="217"/>
      <c r="S128" s="217"/>
      <c r="T128" s="21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12" t="s">
        <v>213</v>
      </c>
      <c r="AU128" s="212" t="s">
        <v>91</v>
      </c>
      <c r="AV128" s="14" t="s">
        <v>91</v>
      </c>
      <c r="AW128" s="14" t="s">
        <v>33</v>
      </c>
      <c r="AX128" s="14" t="s">
        <v>80</v>
      </c>
      <c r="AY128" s="212" t="s">
        <v>205</v>
      </c>
    </row>
    <row r="129" s="15" customFormat="1">
      <c r="A129" s="15"/>
      <c r="B129" s="219"/>
      <c r="C129" s="15"/>
      <c r="D129" s="204" t="s">
        <v>213</v>
      </c>
      <c r="E129" s="220" t="s">
        <v>1</v>
      </c>
      <c r="F129" s="221" t="s">
        <v>216</v>
      </c>
      <c r="G129" s="15"/>
      <c r="H129" s="222">
        <v>380</v>
      </c>
      <c r="I129" s="223"/>
      <c r="J129" s="15"/>
      <c r="K129" s="15"/>
      <c r="L129" s="219"/>
      <c r="M129" s="224"/>
      <c r="N129" s="225"/>
      <c r="O129" s="225"/>
      <c r="P129" s="225"/>
      <c r="Q129" s="225"/>
      <c r="R129" s="225"/>
      <c r="S129" s="225"/>
      <c r="T129" s="22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20" t="s">
        <v>213</v>
      </c>
      <c r="AU129" s="220" t="s">
        <v>91</v>
      </c>
      <c r="AV129" s="15" t="s">
        <v>211</v>
      </c>
      <c r="AW129" s="15" t="s">
        <v>33</v>
      </c>
      <c r="AX129" s="15" t="s">
        <v>87</v>
      </c>
      <c r="AY129" s="220" t="s">
        <v>205</v>
      </c>
    </row>
    <row r="130" s="2" customFormat="1" ht="24.15" customHeight="1">
      <c r="A130" s="38"/>
      <c r="B130" s="188"/>
      <c r="C130" s="189" t="s">
        <v>211</v>
      </c>
      <c r="D130" s="189" t="s">
        <v>207</v>
      </c>
      <c r="E130" s="190" t="s">
        <v>217</v>
      </c>
      <c r="F130" s="191" t="s">
        <v>218</v>
      </c>
      <c r="G130" s="192" t="s">
        <v>210</v>
      </c>
      <c r="H130" s="193">
        <v>114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211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3476</v>
      </c>
    </row>
    <row r="131" s="14" customFormat="1">
      <c r="A131" s="14"/>
      <c r="B131" s="211"/>
      <c r="C131" s="14"/>
      <c r="D131" s="204" t="s">
        <v>213</v>
      </c>
      <c r="E131" s="14"/>
      <c r="F131" s="213" t="s">
        <v>3477</v>
      </c>
      <c r="G131" s="14"/>
      <c r="H131" s="214">
        <v>114</v>
      </c>
      <c r="I131" s="215"/>
      <c r="J131" s="14"/>
      <c r="K131" s="14"/>
      <c r="L131" s="211"/>
      <c r="M131" s="216"/>
      <c r="N131" s="217"/>
      <c r="O131" s="217"/>
      <c r="P131" s="217"/>
      <c r="Q131" s="217"/>
      <c r="R131" s="217"/>
      <c r="S131" s="217"/>
      <c r="T131" s="21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2" t="s">
        <v>213</v>
      </c>
      <c r="AU131" s="212" t="s">
        <v>91</v>
      </c>
      <c r="AV131" s="14" t="s">
        <v>91</v>
      </c>
      <c r="AW131" s="14" t="s">
        <v>3</v>
      </c>
      <c r="AX131" s="14" t="s">
        <v>87</v>
      </c>
      <c r="AY131" s="212" t="s">
        <v>205</v>
      </c>
    </row>
    <row r="132" s="2" customFormat="1" ht="37.8" customHeight="1">
      <c r="A132" s="38"/>
      <c r="B132" s="188"/>
      <c r="C132" s="189" t="s">
        <v>231</v>
      </c>
      <c r="D132" s="189" t="s">
        <v>207</v>
      </c>
      <c r="E132" s="190" t="s">
        <v>250</v>
      </c>
      <c r="F132" s="191" t="s">
        <v>251</v>
      </c>
      <c r="G132" s="192" t="s">
        <v>210</v>
      </c>
      <c r="H132" s="193">
        <v>380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211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3478</v>
      </c>
    </row>
    <row r="133" s="14" customFormat="1">
      <c r="A133" s="14"/>
      <c r="B133" s="211"/>
      <c r="C133" s="14"/>
      <c r="D133" s="204" t="s">
        <v>213</v>
      </c>
      <c r="E133" s="212" t="s">
        <v>1</v>
      </c>
      <c r="F133" s="213" t="s">
        <v>3479</v>
      </c>
      <c r="G133" s="14"/>
      <c r="H133" s="214">
        <v>380</v>
      </c>
      <c r="I133" s="215"/>
      <c r="J133" s="14"/>
      <c r="K133" s="14"/>
      <c r="L133" s="211"/>
      <c r="M133" s="216"/>
      <c r="N133" s="217"/>
      <c r="O133" s="217"/>
      <c r="P133" s="217"/>
      <c r="Q133" s="217"/>
      <c r="R133" s="217"/>
      <c r="S133" s="217"/>
      <c r="T133" s="21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2" t="s">
        <v>213</v>
      </c>
      <c r="AU133" s="212" t="s">
        <v>91</v>
      </c>
      <c r="AV133" s="14" t="s">
        <v>91</v>
      </c>
      <c r="AW133" s="14" t="s">
        <v>33</v>
      </c>
      <c r="AX133" s="14" t="s">
        <v>80</v>
      </c>
      <c r="AY133" s="212" t="s">
        <v>205</v>
      </c>
    </row>
    <row r="134" s="15" customFormat="1">
      <c r="A134" s="15"/>
      <c r="B134" s="219"/>
      <c r="C134" s="15"/>
      <c r="D134" s="204" t="s">
        <v>213</v>
      </c>
      <c r="E134" s="220" t="s">
        <v>1</v>
      </c>
      <c r="F134" s="221" t="s">
        <v>216</v>
      </c>
      <c r="G134" s="15"/>
      <c r="H134" s="222">
        <v>380</v>
      </c>
      <c r="I134" s="223"/>
      <c r="J134" s="15"/>
      <c r="K134" s="15"/>
      <c r="L134" s="219"/>
      <c r="M134" s="224"/>
      <c r="N134" s="225"/>
      <c r="O134" s="225"/>
      <c r="P134" s="225"/>
      <c r="Q134" s="225"/>
      <c r="R134" s="225"/>
      <c r="S134" s="225"/>
      <c r="T134" s="22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20" t="s">
        <v>213</v>
      </c>
      <c r="AU134" s="220" t="s">
        <v>91</v>
      </c>
      <c r="AV134" s="15" t="s">
        <v>211</v>
      </c>
      <c r="AW134" s="15" t="s">
        <v>33</v>
      </c>
      <c r="AX134" s="15" t="s">
        <v>87</v>
      </c>
      <c r="AY134" s="220" t="s">
        <v>205</v>
      </c>
    </row>
    <row r="135" s="2" customFormat="1" ht="24.15" customHeight="1">
      <c r="A135" s="38"/>
      <c r="B135" s="188"/>
      <c r="C135" s="189" t="s">
        <v>244</v>
      </c>
      <c r="D135" s="189" t="s">
        <v>207</v>
      </c>
      <c r="E135" s="190" t="s">
        <v>255</v>
      </c>
      <c r="F135" s="191" t="s">
        <v>256</v>
      </c>
      <c r="G135" s="192" t="s">
        <v>210</v>
      </c>
      <c r="H135" s="193">
        <v>380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3480</v>
      </c>
    </row>
    <row r="136" s="2" customFormat="1" ht="33" customHeight="1">
      <c r="A136" s="38"/>
      <c r="B136" s="188"/>
      <c r="C136" s="189" t="s">
        <v>249</v>
      </c>
      <c r="D136" s="189" t="s">
        <v>207</v>
      </c>
      <c r="E136" s="190" t="s">
        <v>3481</v>
      </c>
      <c r="F136" s="191" t="s">
        <v>3482</v>
      </c>
      <c r="G136" s="192" t="s">
        <v>210</v>
      </c>
      <c r="H136" s="193">
        <v>380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3483</v>
      </c>
    </row>
    <row r="137" s="13" customFormat="1">
      <c r="A137" s="13"/>
      <c r="B137" s="203"/>
      <c r="C137" s="13"/>
      <c r="D137" s="204" t="s">
        <v>213</v>
      </c>
      <c r="E137" s="205" t="s">
        <v>1</v>
      </c>
      <c r="F137" s="206" t="s">
        <v>3484</v>
      </c>
      <c r="G137" s="13"/>
      <c r="H137" s="205" t="s">
        <v>1</v>
      </c>
      <c r="I137" s="207"/>
      <c r="J137" s="13"/>
      <c r="K137" s="13"/>
      <c r="L137" s="203"/>
      <c r="M137" s="208"/>
      <c r="N137" s="209"/>
      <c r="O137" s="209"/>
      <c r="P137" s="209"/>
      <c r="Q137" s="209"/>
      <c r="R137" s="209"/>
      <c r="S137" s="209"/>
      <c r="T137" s="21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5" t="s">
        <v>213</v>
      </c>
      <c r="AU137" s="205" t="s">
        <v>91</v>
      </c>
      <c r="AV137" s="13" t="s">
        <v>87</v>
      </c>
      <c r="AW137" s="13" t="s">
        <v>33</v>
      </c>
      <c r="AX137" s="13" t="s">
        <v>80</v>
      </c>
      <c r="AY137" s="205" t="s">
        <v>205</v>
      </c>
    </row>
    <row r="138" s="14" customFormat="1">
      <c r="A138" s="14"/>
      <c r="B138" s="211"/>
      <c r="C138" s="14"/>
      <c r="D138" s="204" t="s">
        <v>213</v>
      </c>
      <c r="E138" s="212" t="s">
        <v>1</v>
      </c>
      <c r="F138" s="213" t="s">
        <v>3485</v>
      </c>
      <c r="G138" s="14"/>
      <c r="H138" s="214">
        <v>380</v>
      </c>
      <c r="I138" s="215"/>
      <c r="J138" s="14"/>
      <c r="K138" s="14"/>
      <c r="L138" s="211"/>
      <c r="M138" s="216"/>
      <c r="N138" s="217"/>
      <c r="O138" s="217"/>
      <c r="P138" s="217"/>
      <c r="Q138" s="217"/>
      <c r="R138" s="217"/>
      <c r="S138" s="217"/>
      <c r="T138" s="21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2" t="s">
        <v>213</v>
      </c>
      <c r="AU138" s="212" t="s">
        <v>91</v>
      </c>
      <c r="AV138" s="14" t="s">
        <v>91</v>
      </c>
      <c r="AW138" s="14" t="s">
        <v>33</v>
      </c>
      <c r="AX138" s="14" t="s">
        <v>80</v>
      </c>
      <c r="AY138" s="212" t="s">
        <v>205</v>
      </c>
    </row>
    <row r="139" s="13" customFormat="1">
      <c r="A139" s="13"/>
      <c r="B139" s="203"/>
      <c r="C139" s="13"/>
      <c r="D139" s="204" t="s">
        <v>213</v>
      </c>
      <c r="E139" s="205" t="s">
        <v>1</v>
      </c>
      <c r="F139" s="206" t="s">
        <v>3486</v>
      </c>
      <c r="G139" s="13"/>
      <c r="H139" s="205" t="s">
        <v>1</v>
      </c>
      <c r="I139" s="207"/>
      <c r="J139" s="13"/>
      <c r="K139" s="13"/>
      <c r="L139" s="203"/>
      <c r="M139" s="208"/>
      <c r="N139" s="209"/>
      <c r="O139" s="209"/>
      <c r="P139" s="209"/>
      <c r="Q139" s="209"/>
      <c r="R139" s="209"/>
      <c r="S139" s="209"/>
      <c r="T139" s="21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5" t="s">
        <v>213</v>
      </c>
      <c r="AU139" s="205" t="s">
        <v>91</v>
      </c>
      <c r="AV139" s="13" t="s">
        <v>87</v>
      </c>
      <c r="AW139" s="13" t="s">
        <v>33</v>
      </c>
      <c r="AX139" s="13" t="s">
        <v>80</v>
      </c>
      <c r="AY139" s="205" t="s">
        <v>205</v>
      </c>
    </row>
    <row r="140" s="15" customFormat="1">
      <c r="A140" s="15"/>
      <c r="B140" s="219"/>
      <c r="C140" s="15"/>
      <c r="D140" s="204" t="s">
        <v>213</v>
      </c>
      <c r="E140" s="220" t="s">
        <v>1</v>
      </c>
      <c r="F140" s="221" t="s">
        <v>216</v>
      </c>
      <c r="G140" s="15"/>
      <c r="H140" s="222">
        <v>380</v>
      </c>
      <c r="I140" s="223"/>
      <c r="J140" s="15"/>
      <c r="K140" s="15"/>
      <c r="L140" s="219"/>
      <c r="M140" s="224"/>
      <c r="N140" s="225"/>
      <c r="O140" s="225"/>
      <c r="P140" s="225"/>
      <c r="Q140" s="225"/>
      <c r="R140" s="225"/>
      <c r="S140" s="225"/>
      <c r="T140" s="22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0" t="s">
        <v>213</v>
      </c>
      <c r="AU140" s="220" t="s">
        <v>91</v>
      </c>
      <c r="AV140" s="15" t="s">
        <v>211</v>
      </c>
      <c r="AW140" s="15" t="s">
        <v>33</v>
      </c>
      <c r="AX140" s="15" t="s">
        <v>87</v>
      </c>
      <c r="AY140" s="220" t="s">
        <v>205</v>
      </c>
    </row>
    <row r="141" s="2" customFormat="1" ht="21.75" customHeight="1">
      <c r="A141" s="38"/>
      <c r="B141" s="188"/>
      <c r="C141" s="189" t="s">
        <v>254</v>
      </c>
      <c r="D141" s="189" t="s">
        <v>207</v>
      </c>
      <c r="E141" s="190" t="s">
        <v>263</v>
      </c>
      <c r="F141" s="191" t="s">
        <v>264</v>
      </c>
      <c r="G141" s="192" t="s">
        <v>265</v>
      </c>
      <c r="H141" s="193">
        <v>778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3487</v>
      </c>
    </row>
    <row r="142" s="14" customFormat="1">
      <c r="A142" s="14"/>
      <c r="B142" s="211"/>
      <c r="C142" s="14"/>
      <c r="D142" s="204" t="s">
        <v>213</v>
      </c>
      <c r="E142" s="212" t="s">
        <v>1</v>
      </c>
      <c r="F142" s="213" t="s">
        <v>3488</v>
      </c>
      <c r="G142" s="14"/>
      <c r="H142" s="214">
        <v>778</v>
      </c>
      <c r="I142" s="215"/>
      <c r="J142" s="14"/>
      <c r="K142" s="14"/>
      <c r="L142" s="211"/>
      <c r="M142" s="216"/>
      <c r="N142" s="217"/>
      <c r="O142" s="217"/>
      <c r="P142" s="217"/>
      <c r="Q142" s="217"/>
      <c r="R142" s="217"/>
      <c r="S142" s="217"/>
      <c r="T142" s="21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2" t="s">
        <v>213</v>
      </c>
      <c r="AU142" s="212" t="s">
        <v>91</v>
      </c>
      <c r="AV142" s="14" t="s">
        <v>91</v>
      </c>
      <c r="AW142" s="14" t="s">
        <v>33</v>
      </c>
      <c r="AX142" s="14" t="s">
        <v>80</v>
      </c>
      <c r="AY142" s="212" t="s">
        <v>205</v>
      </c>
    </row>
    <row r="143" s="15" customFormat="1">
      <c r="A143" s="15"/>
      <c r="B143" s="219"/>
      <c r="C143" s="15"/>
      <c r="D143" s="204" t="s">
        <v>213</v>
      </c>
      <c r="E143" s="220" t="s">
        <v>1</v>
      </c>
      <c r="F143" s="221" t="s">
        <v>216</v>
      </c>
      <c r="G143" s="15"/>
      <c r="H143" s="222">
        <v>778</v>
      </c>
      <c r="I143" s="223"/>
      <c r="J143" s="15"/>
      <c r="K143" s="15"/>
      <c r="L143" s="219"/>
      <c r="M143" s="224"/>
      <c r="N143" s="225"/>
      <c r="O143" s="225"/>
      <c r="P143" s="225"/>
      <c r="Q143" s="225"/>
      <c r="R143" s="225"/>
      <c r="S143" s="225"/>
      <c r="T143" s="22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0" t="s">
        <v>213</v>
      </c>
      <c r="AU143" s="220" t="s">
        <v>91</v>
      </c>
      <c r="AV143" s="15" t="s">
        <v>211</v>
      </c>
      <c r="AW143" s="15" t="s">
        <v>33</v>
      </c>
      <c r="AX143" s="15" t="s">
        <v>87</v>
      </c>
      <c r="AY143" s="220" t="s">
        <v>205</v>
      </c>
    </row>
    <row r="144" s="2" customFormat="1" ht="24.15" customHeight="1">
      <c r="A144" s="38"/>
      <c r="B144" s="188"/>
      <c r="C144" s="189" t="s">
        <v>258</v>
      </c>
      <c r="D144" s="189" t="s">
        <v>207</v>
      </c>
      <c r="E144" s="190" t="s">
        <v>3489</v>
      </c>
      <c r="F144" s="191" t="s">
        <v>3490</v>
      </c>
      <c r="G144" s="192" t="s">
        <v>265</v>
      </c>
      <c r="H144" s="193">
        <v>787</v>
      </c>
      <c r="I144" s="194"/>
      <c r="J144" s="193">
        <f>ROUND(I144*H144,3)</f>
        <v>0</v>
      </c>
      <c r="K144" s="195"/>
      <c r="L144" s="39"/>
      <c r="M144" s="196" t="s">
        <v>1</v>
      </c>
      <c r="N144" s="197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211</v>
      </c>
      <c r="AT144" s="200" t="s">
        <v>207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3491</v>
      </c>
    </row>
    <row r="145" s="14" customFormat="1">
      <c r="A145" s="14"/>
      <c r="B145" s="211"/>
      <c r="C145" s="14"/>
      <c r="D145" s="204" t="s">
        <v>213</v>
      </c>
      <c r="E145" s="212" t="s">
        <v>1</v>
      </c>
      <c r="F145" s="213" t="s">
        <v>3492</v>
      </c>
      <c r="G145" s="14"/>
      <c r="H145" s="214">
        <v>787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33</v>
      </c>
      <c r="AX145" s="14" t="s">
        <v>80</v>
      </c>
      <c r="AY145" s="212" t="s">
        <v>205</v>
      </c>
    </row>
    <row r="146" s="15" customFormat="1">
      <c r="A146" s="15"/>
      <c r="B146" s="219"/>
      <c r="C146" s="15"/>
      <c r="D146" s="204" t="s">
        <v>213</v>
      </c>
      <c r="E146" s="220" t="s">
        <v>1</v>
      </c>
      <c r="F146" s="221" t="s">
        <v>216</v>
      </c>
      <c r="G146" s="15"/>
      <c r="H146" s="222">
        <v>787</v>
      </c>
      <c r="I146" s="223"/>
      <c r="J146" s="15"/>
      <c r="K146" s="15"/>
      <c r="L146" s="219"/>
      <c r="M146" s="224"/>
      <c r="N146" s="225"/>
      <c r="O146" s="225"/>
      <c r="P146" s="225"/>
      <c r="Q146" s="225"/>
      <c r="R146" s="225"/>
      <c r="S146" s="225"/>
      <c r="T146" s="22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0" t="s">
        <v>213</v>
      </c>
      <c r="AU146" s="220" t="s">
        <v>91</v>
      </c>
      <c r="AV146" s="15" t="s">
        <v>211</v>
      </c>
      <c r="AW146" s="15" t="s">
        <v>33</v>
      </c>
      <c r="AX146" s="15" t="s">
        <v>87</v>
      </c>
      <c r="AY146" s="220" t="s">
        <v>205</v>
      </c>
    </row>
    <row r="147" s="2" customFormat="1" ht="33" customHeight="1">
      <c r="A147" s="38"/>
      <c r="B147" s="188"/>
      <c r="C147" s="189" t="s">
        <v>262</v>
      </c>
      <c r="D147" s="189" t="s">
        <v>207</v>
      </c>
      <c r="E147" s="190" t="s">
        <v>3493</v>
      </c>
      <c r="F147" s="191" t="s">
        <v>3494</v>
      </c>
      <c r="G147" s="192" t="s">
        <v>265</v>
      </c>
      <c r="H147" s="193">
        <v>778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3495</v>
      </c>
    </row>
    <row r="148" s="14" customFormat="1">
      <c r="A148" s="14"/>
      <c r="B148" s="211"/>
      <c r="C148" s="14"/>
      <c r="D148" s="204" t="s">
        <v>213</v>
      </c>
      <c r="E148" s="212" t="s">
        <v>1</v>
      </c>
      <c r="F148" s="213" t="s">
        <v>3496</v>
      </c>
      <c r="G148" s="14"/>
      <c r="H148" s="214">
        <v>778</v>
      </c>
      <c r="I148" s="215"/>
      <c r="J148" s="14"/>
      <c r="K148" s="14"/>
      <c r="L148" s="211"/>
      <c r="M148" s="216"/>
      <c r="N148" s="217"/>
      <c r="O148" s="217"/>
      <c r="P148" s="217"/>
      <c r="Q148" s="217"/>
      <c r="R148" s="217"/>
      <c r="S148" s="217"/>
      <c r="T148" s="21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2" t="s">
        <v>213</v>
      </c>
      <c r="AU148" s="212" t="s">
        <v>91</v>
      </c>
      <c r="AV148" s="14" t="s">
        <v>91</v>
      </c>
      <c r="AW148" s="14" t="s">
        <v>33</v>
      </c>
      <c r="AX148" s="14" t="s">
        <v>80</v>
      </c>
      <c r="AY148" s="212" t="s">
        <v>205</v>
      </c>
    </row>
    <row r="149" s="15" customFormat="1">
      <c r="A149" s="15"/>
      <c r="B149" s="219"/>
      <c r="C149" s="15"/>
      <c r="D149" s="204" t="s">
        <v>213</v>
      </c>
      <c r="E149" s="220" t="s">
        <v>1</v>
      </c>
      <c r="F149" s="221" t="s">
        <v>216</v>
      </c>
      <c r="G149" s="15"/>
      <c r="H149" s="222">
        <v>778</v>
      </c>
      <c r="I149" s="223"/>
      <c r="J149" s="15"/>
      <c r="K149" s="15"/>
      <c r="L149" s="219"/>
      <c r="M149" s="224"/>
      <c r="N149" s="225"/>
      <c r="O149" s="225"/>
      <c r="P149" s="225"/>
      <c r="Q149" s="225"/>
      <c r="R149" s="225"/>
      <c r="S149" s="225"/>
      <c r="T149" s="22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0" t="s">
        <v>213</v>
      </c>
      <c r="AU149" s="220" t="s">
        <v>91</v>
      </c>
      <c r="AV149" s="15" t="s">
        <v>211</v>
      </c>
      <c r="AW149" s="15" t="s">
        <v>33</v>
      </c>
      <c r="AX149" s="15" t="s">
        <v>87</v>
      </c>
      <c r="AY149" s="220" t="s">
        <v>205</v>
      </c>
    </row>
    <row r="150" s="2" customFormat="1" ht="24.15" customHeight="1">
      <c r="A150" s="38"/>
      <c r="B150" s="188"/>
      <c r="C150" s="189" t="s">
        <v>270</v>
      </c>
      <c r="D150" s="189" t="s">
        <v>207</v>
      </c>
      <c r="E150" s="190" t="s">
        <v>3497</v>
      </c>
      <c r="F150" s="191" t="s">
        <v>3498</v>
      </c>
      <c r="G150" s="192" t="s">
        <v>265</v>
      </c>
      <c r="H150" s="193">
        <v>778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3499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3500</v>
      </c>
      <c r="G151" s="14"/>
      <c r="H151" s="214">
        <v>778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778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2" customFormat="1" ht="16.5" customHeight="1">
      <c r="A153" s="38"/>
      <c r="B153" s="188"/>
      <c r="C153" s="227" t="s">
        <v>275</v>
      </c>
      <c r="D153" s="227" t="s">
        <v>276</v>
      </c>
      <c r="E153" s="228" t="s">
        <v>3006</v>
      </c>
      <c r="F153" s="229" t="s">
        <v>3007</v>
      </c>
      <c r="G153" s="230" t="s">
        <v>1018</v>
      </c>
      <c r="H153" s="231">
        <v>0.311</v>
      </c>
      <c r="I153" s="232"/>
      <c r="J153" s="231">
        <f>ROUND(I153*H153,3)</f>
        <v>0</v>
      </c>
      <c r="K153" s="233"/>
      <c r="L153" s="234"/>
      <c r="M153" s="235" t="s">
        <v>1</v>
      </c>
      <c r="N153" s="236" t="s">
        <v>46</v>
      </c>
      <c r="O153" s="82"/>
      <c r="P153" s="198">
        <f>O153*H153</f>
        <v>0</v>
      </c>
      <c r="Q153" s="198">
        <v>0.001</v>
      </c>
      <c r="R153" s="198">
        <f>Q153*H153</f>
        <v>0.00031100000000000002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254</v>
      </c>
      <c r="AT153" s="200" t="s">
        <v>276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3501</v>
      </c>
    </row>
    <row r="154" s="14" customFormat="1">
      <c r="A154" s="14"/>
      <c r="B154" s="211"/>
      <c r="C154" s="14"/>
      <c r="D154" s="204" t="s">
        <v>213</v>
      </c>
      <c r="E154" s="14"/>
      <c r="F154" s="213" t="s">
        <v>3502</v>
      </c>
      <c r="G154" s="14"/>
      <c r="H154" s="214">
        <v>0.311</v>
      </c>
      <c r="I154" s="215"/>
      <c r="J154" s="14"/>
      <c r="K154" s="14"/>
      <c r="L154" s="211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</v>
      </c>
      <c r="AX154" s="14" t="s">
        <v>87</v>
      </c>
      <c r="AY154" s="212" t="s">
        <v>205</v>
      </c>
    </row>
    <row r="155" s="2" customFormat="1" ht="6.96" customHeight="1">
      <c r="A155" s="38"/>
      <c r="B155" s="65"/>
      <c r="C155" s="66"/>
      <c r="D155" s="66"/>
      <c r="E155" s="66"/>
      <c r="F155" s="66"/>
      <c r="G155" s="66"/>
      <c r="H155" s="66"/>
      <c r="I155" s="66"/>
      <c r="J155" s="66"/>
      <c r="K155" s="66"/>
      <c r="L155" s="39"/>
      <c r="M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</row>
  </sheetData>
  <autoFilter ref="C117:K15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3503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1969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ROUND(J119,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ROUND((SUM(BE119:BE151)),  2)</f>
        <v>0</v>
      </c>
      <c r="G33" s="141"/>
      <c r="H33" s="141"/>
      <c r="I33" s="142">
        <v>0.23000000000000001</v>
      </c>
      <c r="J33" s="140">
        <f>ROUND(((SUM(BE119:BE151))*I33),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ROUND((SUM(BF119:BF151)),  2)</f>
        <v>0</v>
      </c>
      <c r="G34" s="141"/>
      <c r="H34" s="141"/>
      <c r="I34" s="142">
        <v>0.23000000000000001</v>
      </c>
      <c r="J34" s="140">
        <f>ROUND(((SUM(BF119:BF151))*I34),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ROUND((SUM(BG119:BG151)),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ROUND((SUM(BH119:BH151)),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ROUND((SUM(BI119:BI151)),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10 - DAŽĎOVÁ KANALIZÁCIA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Ing. Rastislav Baška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J119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3504</v>
      </c>
      <c r="E97" s="158"/>
      <c r="F97" s="158"/>
      <c r="G97" s="158"/>
      <c r="H97" s="158"/>
      <c r="I97" s="158"/>
      <c r="J97" s="159">
        <f>J120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3505</v>
      </c>
      <c r="E98" s="162"/>
      <c r="F98" s="162"/>
      <c r="G98" s="162"/>
      <c r="H98" s="162"/>
      <c r="I98" s="162"/>
      <c r="J98" s="163">
        <f>J121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3506</v>
      </c>
      <c r="E99" s="162"/>
      <c r="F99" s="162"/>
      <c r="G99" s="162"/>
      <c r="H99" s="162"/>
      <c r="I99" s="162"/>
      <c r="J99" s="163">
        <f>J137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8"/>
      <c r="B100" s="39"/>
      <c r="C100" s="38"/>
      <c r="D100" s="38"/>
      <c r="E100" s="38"/>
      <c r="F100" s="38"/>
      <c r="G100" s="38"/>
      <c r="H100" s="38"/>
      <c r="I100" s="38"/>
      <c r="J100" s="38"/>
      <c r="K100" s="38"/>
      <c r="L100" s="60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6.96" customHeight="1">
      <c r="A101" s="38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5" s="2" customFormat="1" ht="6.96" customHeight="1">
      <c r="A105" s="38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4.96" customHeight="1">
      <c r="A106" s="38"/>
      <c r="B106" s="39"/>
      <c r="C106" s="23" t="s">
        <v>191</v>
      </c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39"/>
      <c r="C107" s="38"/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14</v>
      </c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38"/>
      <c r="D109" s="38"/>
      <c r="E109" s="134" t="str">
        <f>E7</f>
        <v>Dve novostavby zariadení pre seniorov Trnkov</v>
      </c>
      <c r="F109" s="32"/>
      <c r="G109" s="32"/>
      <c r="H109" s="32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160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72" t="str">
        <f>E9</f>
        <v>SO 10 - DAŽĎOVÁ KANALIZÁCIA</v>
      </c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18</v>
      </c>
      <c r="D113" s="38"/>
      <c r="E113" s="38"/>
      <c r="F113" s="27" t="str">
        <f>F12</f>
        <v xml:space="preserve">k.ú. Trnkov </v>
      </c>
      <c r="G113" s="38"/>
      <c r="H113" s="38"/>
      <c r="I113" s="32" t="s">
        <v>20</v>
      </c>
      <c r="J113" s="74" t="str">
        <f>IF(J12="","",J12)</f>
        <v>13. 9. 2024</v>
      </c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5.65" customHeight="1">
      <c r="A115" s="38"/>
      <c r="B115" s="39"/>
      <c r="C115" s="32" t="s">
        <v>22</v>
      </c>
      <c r="D115" s="38"/>
      <c r="E115" s="38"/>
      <c r="F115" s="27" t="str">
        <f>E15</f>
        <v>ÚSVIT - ML, n.o.</v>
      </c>
      <c r="G115" s="38"/>
      <c r="H115" s="38"/>
      <c r="I115" s="32" t="s">
        <v>29</v>
      </c>
      <c r="J115" s="36" t="str">
        <f>E21</f>
        <v xml:space="preserve">mkolektiv architektura s.r.o. </v>
      </c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27</v>
      </c>
      <c r="D116" s="38"/>
      <c r="E116" s="38"/>
      <c r="F116" s="27" t="str">
        <f>IF(E18="","",E18)</f>
        <v>Vyplň údaj</v>
      </c>
      <c r="G116" s="38"/>
      <c r="H116" s="38"/>
      <c r="I116" s="32" t="s">
        <v>35</v>
      </c>
      <c r="J116" s="36" t="str">
        <f>E24</f>
        <v>Ing. Rastislav Baška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0.32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1" customFormat="1" ht="29.28" customHeight="1">
      <c r="A118" s="164"/>
      <c r="B118" s="165"/>
      <c r="C118" s="166" t="s">
        <v>192</v>
      </c>
      <c r="D118" s="167" t="s">
        <v>65</v>
      </c>
      <c r="E118" s="167" t="s">
        <v>61</v>
      </c>
      <c r="F118" s="167" t="s">
        <v>62</v>
      </c>
      <c r="G118" s="167" t="s">
        <v>193</v>
      </c>
      <c r="H118" s="167" t="s">
        <v>194</v>
      </c>
      <c r="I118" s="167" t="s">
        <v>195</v>
      </c>
      <c r="J118" s="168" t="s">
        <v>164</v>
      </c>
      <c r="K118" s="169" t="s">
        <v>196</v>
      </c>
      <c r="L118" s="170"/>
      <c r="M118" s="91" t="s">
        <v>1</v>
      </c>
      <c r="N118" s="92" t="s">
        <v>44</v>
      </c>
      <c r="O118" s="92" t="s">
        <v>197</v>
      </c>
      <c r="P118" s="92" t="s">
        <v>198</v>
      </c>
      <c r="Q118" s="92" t="s">
        <v>199</v>
      </c>
      <c r="R118" s="92" t="s">
        <v>200</v>
      </c>
      <c r="S118" s="92" t="s">
        <v>201</v>
      </c>
      <c r="T118" s="93" t="s">
        <v>202</v>
      </c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</row>
    <row r="119" s="2" customFormat="1" ht="22.8" customHeight="1">
      <c r="A119" s="38"/>
      <c r="B119" s="39"/>
      <c r="C119" s="98" t="s">
        <v>165</v>
      </c>
      <c r="D119" s="38"/>
      <c r="E119" s="38"/>
      <c r="F119" s="38"/>
      <c r="G119" s="38"/>
      <c r="H119" s="38"/>
      <c r="I119" s="38"/>
      <c r="J119" s="171">
        <f>BK119</f>
        <v>0</v>
      </c>
      <c r="K119" s="38"/>
      <c r="L119" s="39"/>
      <c r="M119" s="94"/>
      <c r="N119" s="78"/>
      <c r="O119" s="95"/>
      <c r="P119" s="172">
        <f>P120</f>
        <v>0</v>
      </c>
      <c r="Q119" s="95"/>
      <c r="R119" s="172">
        <f>R120</f>
        <v>0</v>
      </c>
      <c r="S119" s="95"/>
      <c r="T119" s="173">
        <f>T120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9" t="s">
        <v>79</v>
      </c>
      <c r="AU119" s="19" t="s">
        <v>166</v>
      </c>
      <c r="BK119" s="174">
        <f>BK120</f>
        <v>0</v>
      </c>
    </row>
    <row r="120" s="12" customFormat="1" ht="25.92" customHeight="1">
      <c r="A120" s="12"/>
      <c r="B120" s="175"/>
      <c r="C120" s="12"/>
      <c r="D120" s="176" t="s">
        <v>79</v>
      </c>
      <c r="E120" s="177" t="s">
        <v>3507</v>
      </c>
      <c r="F120" s="177" t="s">
        <v>204</v>
      </c>
      <c r="G120" s="12"/>
      <c r="H120" s="12"/>
      <c r="I120" s="178"/>
      <c r="J120" s="179">
        <f>BK120</f>
        <v>0</v>
      </c>
      <c r="K120" s="12"/>
      <c r="L120" s="175"/>
      <c r="M120" s="180"/>
      <c r="N120" s="181"/>
      <c r="O120" s="181"/>
      <c r="P120" s="182">
        <f>P121+P137</f>
        <v>0</v>
      </c>
      <c r="Q120" s="181"/>
      <c r="R120" s="182">
        <f>R121+R137</f>
        <v>0</v>
      </c>
      <c r="S120" s="181"/>
      <c r="T120" s="183">
        <f>T121+T137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6" t="s">
        <v>87</v>
      </c>
      <c r="AT120" s="184" t="s">
        <v>79</v>
      </c>
      <c r="AU120" s="184" t="s">
        <v>80</v>
      </c>
      <c r="AY120" s="176" t="s">
        <v>205</v>
      </c>
      <c r="BK120" s="185">
        <f>BK121+BK137</f>
        <v>0</v>
      </c>
    </row>
    <row r="121" s="12" customFormat="1" ht="22.8" customHeight="1">
      <c r="A121" s="12"/>
      <c r="B121" s="175"/>
      <c r="C121" s="12"/>
      <c r="D121" s="176" t="s">
        <v>79</v>
      </c>
      <c r="E121" s="186" t="s">
        <v>3508</v>
      </c>
      <c r="F121" s="186" t="s">
        <v>206</v>
      </c>
      <c r="G121" s="12"/>
      <c r="H121" s="12"/>
      <c r="I121" s="178"/>
      <c r="J121" s="187">
        <f>BK121</f>
        <v>0</v>
      </c>
      <c r="K121" s="12"/>
      <c r="L121" s="175"/>
      <c r="M121" s="180"/>
      <c r="N121" s="181"/>
      <c r="O121" s="181"/>
      <c r="P121" s="182">
        <f>SUM(P122:P136)</f>
        <v>0</v>
      </c>
      <c r="Q121" s="181"/>
      <c r="R121" s="182">
        <f>SUM(R122:R136)</f>
        <v>0</v>
      </c>
      <c r="S121" s="181"/>
      <c r="T121" s="183">
        <f>SUM(T122:T136)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87</v>
      </c>
      <c r="AT121" s="184" t="s">
        <v>79</v>
      </c>
      <c r="AU121" s="184" t="s">
        <v>87</v>
      </c>
      <c r="AY121" s="176" t="s">
        <v>205</v>
      </c>
      <c r="BK121" s="185">
        <f>SUM(BK122:BK136)</f>
        <v>0</v>
      </c>
    </row>
    <row r="122" s="2" customFormat="1" ht="16.5" customHeight="1">
      <c r="A122" s="38"/>
      <c r="B122" s="188"/>
      <c r="C122" s="189" t="s">
        <v>87</v>
      </c>
      <c r="D122" s="189" t="s">
        <v>207</v>
      </c>
      <c r="E122" s="190" t="s">
        <v>3509</v>
      </c>
      <c r="F122" s="191" t="s">
        <v>3119</v>
      </c>
      <c r="G122" s="192" t="s">
        <v>210</v>
      </c>
      <c r="H122" s="193">
        <v>35</v>
      </c>
      <c r="I122" s="194"/>
      <c r="J122" s="193">
        <f>ROUND(I122*H122,3)</f>
        <v>0</v>
      </c>
      <c r="K122" s="195"/>
      <c r="L122" s="39"/>
      <c r="M122" s="196" t="s">
        <v>1</v>
      </c>
      <c r="N122" s="197" t="s">
        <v>46</v>
      </c>
      <c r="O122" s="82"/>
      <c r="P122" s="198">
        <f>O122*H122</f>
        <v>0</v>
      </c>
      <c r="Q122" s="198">
        <v>0</v>
      </c>
      <c r="R122" s="198">
        <f>Q122*H122</f>
        <v>0</v>
      </c>
      <c r="S122" s="198">
        <v>0</v>
      </c>
      <c r="T122" s="199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0" t="s">
        <v>211</v>
      </c>
      <c r="AT122" s="200" t="s">
        <v>207</v>
      </c>
      <c r="AU122" s="200" t="s">
        <v>91</v>
      </c>
      <c r="AY122" s="19" t="s">
        <v>205</v>
      </c>
      <c r="BE122" s="201">
        <f>IF(N122="základná",J122,0)</f>
        <v>0</v>
      </c>
      <c r="BF122" s="201">
        <f>IF(N122="znížená",J122,0)</f>
        <v>0</v>
      </c>
      <c r="BG122" s="201">
        <f>IF(N122="zákl. prenesená",J122,0)</f>
        <v>0</v>
      </c>
      <c r="BH122" s="201">
        <f>IF(N122="zníž. prenesená",J122,0)</f>
        <v>0</v>
      </c>
      <c r="BI122" s="201">
        <f>IF(N122="nulová",J122,0)</f>
        <v>0</v>
      </c>
      <c r="BJ122" s="19" t="s">
        <v>91</v>
      </c>
      <c r="BK122" s="202">
        <f>ROUND(I122*H122,3)</f>
        <v>0</v>
      </c>
      <c r="BL122" s="19" t="s">
        <v>211</v>
      </c>
      <c r="BM122" s="200" t="s">
        <v>91</v>
      </c>
    </row>
    <row r="123" s="2" customFormat="1" ht="24.15" customHeight="1">
      <c r="A123" s="38"/>
      <c r="B123" s="188"/>
      <c r="C123" s="189" t="s">
        <v>91</v>
      </c>
      <c r="D123" s="189" t="s">
        <v>207</v>
      </c>
      <c r="E123" s="190" t="s">
        <v>3510</v>
      </c>
      <c r="F123" s="191" t="s">
        <v>3123</v>
      </c>
      <c r="G123" s="192" t="s">
        <v>210</v>
      </c>
      <c r="H123" s="193">
        <v>35</v>
      </c>
      <c r="I123" s="194"/>
      <c r="J123" s="193">
        <f>ROUND(I123*H123,3)</f>
        <v>0</v>
      </c>
      <c r="K123" s="195"/>
      <c r="L123" s="39"/>
      <c r="M123" s="196" t="s">
        <v>1</v>
      </c>
      <c r="N123" s="197" t="s">
        <v>46</v>
      </c>
      <c r="O123" s="82"/>
      <c r="P123" s="198">
        <f>O123*H123</f>
        <v>0</v>
      </c>
      <c r="Q123" s="198">
        <v>0</v>
      </c>
      <c r="R123" s="198">
        <f>Q123*H123</f>
        <v>0</v>
      </c>
      <c r="S123" s="198">
        <v>0</v>
      </c>
      <c r="T123" s="19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0" t="s">
        <v>211</v>
      </c>
      <c r="AT123" s="200" t="s">
        <v>207</v>
      </c>
      <c r="AU123" s="200" t="s">
        <v>91</v>
      </c>
      <c r="AY123" s="19" t="s">
        <v>205</v>
      </c>
      <c r="BE123" s="201">
        <f>IF(N123="základná",J123,0)</f>
        <v>0</v>
      </c>
      <c r="BF123" s="201">
        <f>IF(N123="znížená",J123,0)</f>
        <v>0</v>
      </c>
      <c r="BG123" s="201">
        <f>IF(N123="zákl. prenesená",J123,0)</f>
        <v>0</v>
      </c>
      <c r="BH123" s="201">
        <f>IF(N123="zníž. prenesená",J123,0)</f>
        <v>0</v>
      </c>
      <c r="BI123" s="201">
        <f>IF(N123="nulová",J123,0)</f>
        <v>0</v>
      </c>
      <c r="BJ123" s="19" t="s">
        <v>91</v>
      </c>
      <c r="BK123" s="202">
        <f>ROUND(I123*H123,3)</f>
        <v>0</v>
      </c>
      <c r="BL123" s="19" t="s">
        <v>211</v>
      </c>
      <c r="BM123" s="200" t="s">
        <v>211</v>
      </c>
    </row>
    <row r="124" s="2" customFormat="1" ht="16.5" customHeight="1">
      <c r="A124" s="38"/>
      <c r="B124" s="188"/>
      <c r="C124" s="189" t="s">
        <v>221</v>
      </c>
      <c r="D124" s="189" t="s">
        <v>207</v>
      </c>
      <c r="E124" s="190" t="s">
        <v>3511</v>
      </c>
      <c r="F124" s="191" t="s">
        <v>2511</v>
      </c>
      <c r="G124" s="192" t="s">
        <v>210</v>
      </c>
      <c r="H124" s="193">
        <v>75.840000000000003</v>
      </c>
      <c r="I124" s="194"/>
      <c r="J124" s="193">
        <f>ROUND(I124*H124,3)</f>
        <v>0</v>
      </c>
      <c r="K124" s="195"/>
      <c r="L124" s="39"/>
      <c r="M124" s="196" t="s">
        <v>1</v>
      </c>
      <c r="N124" s="197" t="s">
        <v>46</v>
      </c>
      <c r="O124" s="82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0" t="s">
        <v>211</v>
      </c>
      <c r="AT124" s="200" t="s">
        <v>207</v>
      </c>
      <c r="AU124" s="200" t="s">
        <v>91</v>
      </c>
      <c r="AY124" s="19" t="s">
        <v>205</v>
      </c>
      <c r="BE124" s="201">
        <f>IF(N124="základná",J124,0)</f>
        <v>0</v>
      </c>
      <c r="BF124" s="201">
        <f>IF(N124="znížená",J124,0)</f>
        <v>0</v>
      </c>
      <c r="BG124" s="201">
        <f>IF(N124="zákl. prenesená",J124,0)</f>
        <v>0</v>
      </c>
      <c r="BH124" s="201">
        <f>IF(N124="zníž. prenesená",J124,0)</f>
        <v>0</v>
      </c>
      <c r="BI124" s="201">
        <f>IF(N124="nulová",J124,0)</f>
        <v>0</v>
      </c>
      <c r="BJ124" s="19" t="s">
        <v>91</v>
      </c>
      <c r="BK124" s="202">
        <f>ROUND(I124*H124,3)</f>
        <v>0</v>
      </c>
      <c r="BL124" s="19" t="s">
        <v>211</v>
      </c>
      <c r="BM124" s="200" t="s">
        <v>244</v>
      </c>
    </row>
    <row r="125" s="2" customFormat="1" ht="37.8" customHeight="1">
      <c r="A125" s="38"/>
      <c r="B125" s="188"/>
      <c r="C125" s="189" t="s">
        <v>211</v>
      </c>
      <c r="D125" s="189" t="s">
        <v>207</v>
      </c>
      <c r="E125" s="190" t="s">
        <v>3512</v>
      </c>
      <c r="F125" s="191" t="s">
        <v>246</v>
      </c>
      <c r="G125" s="192" t="s">
        <v>210</v>
      </c>
      <c r="H125" s="193">
        <v>75.840000000000003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211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211</v>
      </c>
      <c r="BM125" s="200" t="s">
        <v>254</v>
      </c>
    </row>
    <row r="126" s="2" customFormat="1" ht="24.15" customHeight="1">
      <c r="A126" s="38"/>
      <c r="B126" s="188"/>
      <c r="C126" s="189" t="s">
        <v>231</v>
      </c>
      <c r="D126" s="189" t="s">
        <v>207</v>
      </c>
      <c r="E126" s="190" t="s">
        <v>3513</v>
      </c>
      <c r="F126" s="191" t="s">
        <v>3514</v>
      </c>
      <c r="G126" s="192" t="s">
        <v>265</v>
      </c>
      <c r="H126" s="193">
        <v>142.19999999999999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211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211</v>
      </c>
      <c r="BM126" s="200" t="s">
        <v>262</v>
      </c>
    </row>
    <row r="127" s="2" customFormat="1" ht="24.15" customHeight="1">
      <c r="A127" s="38"/>
      <c r="B127" s="188"/>
      <c r="C127" s="189" t="s">
        <v>244</v>
      </c>
      <c r="D127" s="189" t="s">
        <v>207</v>
      </c>
      <c r="E127" s="190" t="s">
        <v>3515</v>
      </c>
      <c r="F127" s="191" t="s">
        <v>3516</v>
      </c>
      <c r="G127" s="192" t="s">
        <v>265</v>
      </c>
      <c r="H127" s="193">
        <v>142.19999999999999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211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211</v>
      </c>
      <c r="BM127" s="200" t="s">
        <v>275</v>
      </c>
    </row>
    <row r="128" s="2" customFormat="1" ht="37.8" customHeight="1">
      <c r="A128" s="38"/>
      <c r="B128" s="188"/>
      <c r="C128" s="189" t="s">
        <v>249</v>
      </c>
      <c r="D128" s="189" t="s">
        <v>207</v>
      </c>
      <c r="E128" s="190" t="s">
        <v>3517</v>
      </c>
      <c r="F128" s="191" t="s">
        <v>3518</v>
      </c>
      <c r="G128" s="192" t="s">
        <v>210</v>
      </c>
      <c r="H128" s="193">
        <v>110.84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287</v>
      </c>
    </row>
    <row r="129" s="2" customFormat="1" ht="24.15" customHeight="1">
      <c r="A129" s="38"/>
      <c r="B129" s="188"/>
      <c r="C129" s="189" t="s">
        <v>254</v>
      </c>
      <c r="D129" s="189" t="s">
        <v>207</v>
      </c>
      <c r="E129" s="190" t="s">
        <v>3519</v>
      </c>
      <c r="F129" s="191" t="s">
        <v>256</v>
      </c>
      <c r="G129" s="192" t="s">
        <v>210</v>
      </c>
      <c r="H129" s="193">
        <v>110.84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211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211</v>
      </c>
      <c r="BM129" s="200" t="s">
        <v>299</v>
      </c>
    </row>
    <row r="130" s="2" customFormat="1" ht="24.15" customHeight="1">
      <c r="A130" s="38"/>
      <c r="B130" s="188"/>
      <c r="C130" s="189" t="s">
        <v>258</v>
      </c>
      <c r="D130" s="189" t="s">
        <v>207</v>
      </c>
      <c r="E130" s="190" t="s">
        <v>3520</v>
      </c>
      <c r="F130" s="191" t="s">
        <v>2297</v>
      </c>
      <c r="G130" s="192" t="s">
        <v>210</v>
      </c>
      <c r="H130" s="193">
        <v>110.84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211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310</v>
      </c>
    </row>
    <row r="131" s="2" customFormat="1" ht="24.15" customHeight="1">
      <c r="A131" s="38"/>
      <c r="B131" s="188"/>
      <c r="C131" s="189" t="s">
        <v>262</v>
      </c>
      <c r="D131" s="189" t="s">
        <v>207</v>
      </c>
      <c r="E131" s="190" t="s">
        <v>3521</v>
      </c>
      <c r="F131" s="191" t="s">
        <v>2300</v>
      </c>
      <c r="G131" s="192" t="s">
        <v>210</v>
      </c>
      <c r="H131" s="193">
        <v>13.699999999999999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321</v>
      </c>
    </row>
    <row r="132" s="2" customFormat="1" ht="16.5" customHeight="1">
      <c r="A132" s="38"/>
      <c r="B132" s="188"/>
      <c r="C132" s="227" t="s">
        <v>270</v>
      </c>
      <c r="D132" s="227" t="s">
        <v>276</v>
      </c>
      <c r="E132" s="228" t="s">
        <v>2302</v>
      </c>
      <c r="F132" s="229" t="s">
        <v>2303</v>
      </c>
      <c r="G132" s="230" t="s">
        <v>313</v>
      </c>
      <c r="H132" s="231">
        <v>24.66</v>
      </c>
      <c r="I132" s="232"/>
      <c r="J132" s="231">
        <f>ROUND(I132*H132,3)</f>
        <v>0</v>
      </c>
      <c r="K132" s="233"/>
      <c r="L132" s="234"/>
      <c r="M132" s="235" t="s">
        <v>1</v>
      </c>
      <c r="N132" s="236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254</v>
      </c>
      <c r="AT132" s="200" t="s">
        <v>276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333</v>
      </c>
    </row>
    <row r="133" s="2" customFormat="1" ht="24.15" customHeight="1">
      <c r="A133" s="38"/>
      <c r="B133" s="188"/>
      <c r="C133" s="189" t="s">
        <v>275</v>
      </c>
      <c r="D133" s="189" t="s">
        <v>207</v>
      </c>
      <c r="E133" s="190" t="s">
        <v>3522</v>
      </c>
      <c r="F133" s="191" t="s">
        <v>3146</v>
      </c>
      <c r="G133" s="192" t="s">
        <v>210</v>
      </c>
      <c r="H133" s="193">
        <v>62.140000000000001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211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211</v>
      </c>
      <c r="BM133" s="200" t="s">
        <v>355</v>
      </c>
    </row>
    <row r="134" s="2" customFormat="1" ht="21.75" customHeight="1">
      <c r="A134" s="38"/>
      <c r="B134" s="188"/>
      <c r="C134" s="189" t="s">
        <v>281</v>
      </c>
      <c r="D134" s="189" t="s">
        <v>207</v>
      </c>
      <c r="E134" s="190" t="s">
        <v>3523</v>
      </c>
      <c r="F134" s="191" t="s">
        <v>264</v>
      </c>
      <c r="G134" s="192" t="s">
        <v>265</v>
      </c>
      <c r="H134" s="193">
        <v>47.399999999999999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366</v>
      </c>
    </row>
    <row r="135" s="2" customFormat="1" ht="37.8" customHeight="1">
      <c r="A135" s="38"/>
      <c r="B135" s="188"/>
      <c r="C135" s="189" t="s">
        <v>287</v>
      </c>
      <c r="D135" s="189" t="s">
        <v>207</v>
      </c>
      <c r="E135" s="190" t="s">
        <v>3524</v>
      </c>
      <c r="F135" s="191" t="s">
        <v>3525</v>
      </c>
      <c r="G135" s="192" t="s">
        <v>210</v>
      </c>
      <c r="H135" s="193">
        <v>7.1100000000000003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380</v>
      </c>
    </row>
    <row r="136" s="2" customFormat="1" ht="24.15" customHeight="1">
      <c r="A136" s="38"/>
      <c r="B136" s="188"/>
      <c r="C136" s="189" t="s">
        <v>292</v>
      </c>
      <c r="D136" s="189" t="s">
        <v>207</v>
      </c>
      <c r="E136" s="190" t="s">
        <v>3526</v>
      </c>
      <c r="F136" s="191" t="s">
        <v>3527</v>
      </c>
      <c r="G136" s="192" t="s">
        <v>210</v>
      </c>
      <c r="H136" s="193">
        <v>4.7000000000000002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390</v>
      </c>
    </row>
    <row r="137" s="12" customFormat="1" ht="22.8" customHeight="1">
      <c r="A137" s="12"/>
      <c r="B137" s="175"/>
      <c r="C137" s="12"/>
      <c r="D137" s="176" t="s">
        <v>79</v>
      </c>
      <c r="E137" s="186" t="s">
        <v>3528</v>
      </c>
      <c r="F137" s="186" t="s">
        <v>3529</v>
      </c>
      <c r="G137" s="12"/>
      <c r="H137" s="12"/>
      <c r="I137" s="178"/>
      <c r="J137" s="187">
        <f>BK137</f>
        <v>0</v>
      </c>
      <c r="K137" s="12"/>
      <c r="L137" s="175"/>
      <c r="M137" s="180"/>
      <c r="N137" s="181"/>
      <c r="O137" s="181"/>
      <c r="P137" s="182">
        <f>SUM(P138:P151)</f>
        <v>0</v>
      </c>
      <c r="Q137" s="181"/>
      <c r="R137" s="182">
        <f>SUM(R138:R151)</f>
        <v>0</v>
      </c>
      <c r="S137" s="181"/>
      <c r="T137" s="183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6" t="s">
        <v>87</v>
      </c>
      <c r="AT137" s="184" t="s">
        <v>79</v>
      </c>
      <c r="AU137" s="184" t="s">
        <v>87</v>
      </c>
      <c r="AY137" s="176" t="s">
        <v>205</v>
      </c>
      <c r="BK137" s="185">
        <f>SUM(BK138:BK151)</f>
        <v>0</v>
      </c>
    </row>
    <row r="138" s="2" customFormat="1" ht="16.5" customHeight="1">
      <c r="A138" s="38"/>
      <c r="B138" s="188"/>
      <c r="C138" s="189" t="s">
        <v>299</v>
      </c>
      <c r="D138" s="189" t="s">
        <v>207</v>
      </c>
      <c r="E138" s="190" t="s">
        <v>3530</v>
      </c>
      <c r="F138" s="191" t="s">
        <v>3531</v>
      </c>
      <c r="G138" s="192" t="s">
        <v>941</v>
      </c>
      <c r="H138" s="193">
        <v>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401</v>
      </c>
    </row>
    <row r="139" s="2" customFormat="1" ht="24.15" customHeight="1">
      <c r="A139" s="38"/>
      <c r="B139" s="188"/>
      <c r="C139" s="189" t="s">
        <v>306</v>
      </c>
      <c r="D139" s="189" t="s">
        <v>207</v>
      </c>
      <c r="E139" s="190" t="s">
        <v>3532</v>
      </c>
      <c r="F139" s="191" t="s">
        <v>3533</v>
      </c>
      <c r="G139" s="192" t="s">
        <v>284</v>
      </c>
      <c r="H139" s="193">
        <v>47.399999999999999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414</v>
      </c>
    </row>
    <row r="140" s="2" customFormat="1" ht="16.5" customHeight="1">
      <c r="A140" s="38"/>
      <c r="B140" s="188"/>
      <c r="C140" s="189" t="s">
        <v>310</v>
      </c>
      <c r="D140" s="189" t="s">
        <v>207</v>
      </c>
      <c r="E140" s="190" t="s">
        <v>3534</v>
      </c>
      <c r="F140" s="191" t="s">
        <v>3535</v>
      </c>
      <c r="G140" s="192" t="s">
        <v>284</v>
      </c>
      <c r="H140" s="193">
        <v>47.399999999999999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423</v>
      </c>
    </row>
    <row r="141" s="2" customFormat="1" ht="33" customHeight="1">
      <c r="A141" s="38"/>
      <c r="B141" s="188"/>
      <c r="C141" s="189" t="s">
        <v>316</v>
      </c>
      <c r="D141" s="189" t="s">
        <v>207</v>
      </c>
      <c r="E141" s="190" t="s">
        <v>3536</v>
      </c>
      <c r="F141" s="191" t="s">
        <v>3537</v>
      </c>
      <c r="G141" s="192" t="s">
        <v>348</v>
      </c>
      <c r="H141" s="193">
        <v>2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461</v>
      </c>
    </row>
    <row r="142" s="2" customFormat="1" ht="24.15" customHeight="1">
      <c r="A142" s="38"/>
      <c r="B142" s="188"/>
      <c r="C142" s="227" t="s">
        <v>321</v>
      </c>
      <c r="D142" s="227" t="s">
        <v>276</v>
      </c>
      <c r="E142" s="228" t="s">
        <v>3538</v>
      </c>
      <c r="F142" s="229" t="s">
        <v>3539</v>
      </c>
      <c r="G142" s="230" t="s">
        <v>348</v>
      </c>
      <c r="H142" s="231">
        <v>1</v>
      </c>
      <c r="I142" s="232"/>
      <c r="J142" s="231">
        <f>ROUND(I142*H142,3)</f>
        <v>0</v>
      </c>
      <c r="K142" s="233"/>
      <c r="L142" s="234"/>
      <c r="M142" s="235" t="s">
        <v>1</v>
      </c>
      <c r="N142" s="236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254</v>
      </c>
      <c r="AT142" s="200" t="s">
        <v>276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470</v>
      </c>
    </row>
    <row r="143" s="2" customFormat="1" ht="24.15" customHeight="1">
      <c r="A143" s="38"/>
      <c r="B143" s="188"/>
      <c r="C143" s="227" t="s">
        <v>327</v>
      </c>
      <c r="D143" s="227" t="s">
        <v>276</v>
      </c>
      <c r="E143" s="228" t="s">
        <v>3540</v>
      </c>
      <c r="F143" s="229" t="s">
        <v>3541</v>
      </c>
      <c r="G143" s="230" t="s">
        <v>348</v>
      </c>
      <c r="H143" s="231">
        <v>1</v>
      </c>
      <c r="I143" s="232"/>
      <c r="J143" s="231">
        <f>ROUND(I143*H143,3)</f>
        <v>0</v>
      </c>
      <c r="K143" s="233"/>
      <c r="L143" s="234"/>
      <c r="M143" s="235" t="s">
        <v>1</v>
      </c>
      <c r="N143" s="236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254</v>
      </c>
      <c r="AT143" s="200" t="s">
        <v>276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483</v>
      </c>
    </row>
    <row r="144" s="2" customFormat="1" ht="24.15" customHeight="1">
      <c r="A144" s="38"/>
      <c r="B144" s="188"/>
      <c r="C144" s="227" t="s">
        <v>333</v>
      </c>
      <c r="D144" s="227" t="s">
        <v>276</v>
      </c>
      <c r="E144" s="228" t="s">
        <v>3542</v>
      </c>
      <c r="F144" s="229" t="s">
        <v>3543</v>
      </c>
      <c r="G144" s="230" t="s">
        <v>348</v>
      </c>
      <c r="H144" s="231">
        <v>2</v>
      </c>
      <c r="I144" s="232"/>
      <c r="J144" s="231">
        <f>ROUND(I144*H144,3)</f>
        <v>0</v>
      </c>
      <c r="K144" s="233"/>
      <c r="L144" s="234"/>
      <c r="M144" s="235" t="s">
        <v>1</v>
      </c>
      <c r="N144" s="236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254</v>
      </c>
      <c r="AT144" s="200" t="s">
        <v>276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495</v>
      </c>
    </row>
    <row r="145" s="2" customFormat="1" ht="24.15" customHeight="1">
      <c r="A145" s="38"/>
      <c r="B145" s="188"/>
      <c r="C145" s="227" t="s">
        <v>7</v>
      </c>
      <c r="D145" s="227" t="s">
        <v>276</v>
      </c>
      <c r="E145" s="228" t="s">
        <v>3544</v>
      </c>
      <c r="F145" s="229" t="s">
        <v>3545</v>
      </c>
      <c r="G145" s="230" t="s">
        <v>348</v>
      </c>
      <c r="H145" s="231">
        <v>2</v>
      </c>
      <c r="I145" s="232"/>
      <c r="J145" s="231">
        <f>ROUND(I145*H145,3)</f>
        <v>0</v>
      </c>
      <c r="K145" s="233"/>
      <c r="L145" s="234"/>
      <c r="M145" s="235" t="s">
        <v>1</v>
      </c>
      <c r="N145" s="236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254</v>
      </c>
      <c r="AT145" s="200" t="s">
        <v>276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506</v>
      </c>
    </row>
    <row r="146" s="2" customFormat="1" ht="24.15" customHeight="1">
      <c r="A146" s="38"/>
      <c r="B146" s="188"/>
      <c r="C146" s="227" t="s">
        <v>355</v>
      </c>
      <c r="D146" s="227" t="s">
        <v>276</v>
      </c>
      <c r="E146" s="228" t="s">
        <v>3546</v>
      </c>
      <c r="F146" s="229" t="s">
        <v>3547</v>
      </c>
      <c r="G146" s="230" t="s">
        <v>348</v>
      </c>
      <c r="H146" s="231">
        <v>4</v>
      </c>
      <c r="I146" s="232"/>
      <c r="J146" s="231">
        <f>ROUND(I146*H146,3)</f>
        <v>0</v>
      </c>
      <c r="K146" s="233"/>
      <c r="L146" s="234"/>
      <c r="M146" s="235" t="s">
        <v>1</v>
      </c>
      <c r="N146" s="236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254</v>
      </c>
      <c r="AT146" s="200" t="s">
        <v>276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517</v>
      </c>
    </row>
    <row r="147" s="2" customFormat="1" ht="24.15" customHeight="1">
      <c r="A147" s="38"/>
      <c r="B147" s="188"/>
      <c r="C147" s="189" t="s">
        <v>361</v>
      </c>
      <c r="D147" s="189" t="s">
        <v>207</v>
      </c>
      <c r="E147" s="190" t="s">
        <v>3548</v>
      </c>
      <c r="F147" s="191" t="s">
        <v>3549</v>
      </c>
      <c r="G147" s="192" t="s">
        <v>348</v>
      </c>
      <c r="H147" s="193">
        <v>1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525</v>
      </c>
    </row>
    <row r="148" s="2" customFormat="1" ht="16.5" customHeight="1">
      <c r="A148" s="38"/>
      <c r="B148" s="188"/>
      <c r="C148" s="189" t="s">
        <v>366</v>
      </c>
      <c r="D148" s="189" t="s">
        <v>207</v>
      </c>
      <c r="E148" s="190" t="s">
        <v>3550</v>
      </c>
      <c r="F148" s="191" t="s">
        <v>3551</v>
      </c>
      <c r="G148" s="192" t="s">
        <v>348</v>
      </c>
      <c r="H148" s="193">
        <v>1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537</v>
      </c>
    </row>
    <row r="149" s="2" customFormat="1" ht="24.15" customHeight="1">
      <c r="A149" s="38"/>
      <c r="B149" s="188"/>
      <c r="C149" s="189" t="s">
        <v>375</v>
      </c>
      <c r="D149" s="189" t="s">
        <v>207</v>
      </c>
      <c r="E149" s="190" t="s">
        <v>3552</v>
      </c>
      <c r="F149" s="191" t="s">
        <v>3553</v>
      </c>
      <c r="G149" s="192" t="s">
        <v>348</v>
      </c>
      <c r="H149" s="193">
        <v>1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46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211</v>
      </c>
      <c r="AT149" s="200" t="s">
        <v>207</v>
      </c>
      <c r="AU149" s="200" t="s">
        <v>91</v>
      </c>
      <c r="AY149" s="19" t="s">
        <v>205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91</v>
      </c>
      <c r="BK149" s="202">
        <f>ROUND(I149*H149,3)</f>
        <v>0</v>
      </c>
      <c r="BL149" s="19" t="s">
        <v>211</v>
      </c>
      <c r="BM149" s="200" t="s">
        <v>553</v>
      </c>
    </row>
    <row r="150" s="2" customFormat="1" ht="24.15" customHeight="1">
      <c r="A150" s="38"/>
      <c r="B150" s="188"/>
      <c r="C150" s="189" t="s">
        <v>380</v>
      </c>
      <c r="D150" s="189" t="s">
        <v>207</v>
      </c>
      <c r="E150" s="190" t="s">
        <v>3554</v>
      </c>
      <c r="F150" s="191" t="s">
        <v>3555</v>
      </c>
      <c r="G150" s="192" t="s">
        <v>284</v>
      </c>
      <c r="H150" s="193">
        <v>47.399999999999999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564</v>
      </c>
    </row>
    <row r="151" s="2" customFormat="1" ht="33" customHeight="1">
      <c r="A151" s="38"/>
      <c r="B151" s="188"/>
      <c r="C151" s="189" t="s">
        <v>385</v>
      </c>
      <c r="D151" s="189" t="s">
        <v>207</v>
      </c>
      <c r="E151" s="190" t="s">
        <v>3556</v>
      </c>
      <c r="F151" s="191" t="s">
        <v>3557</v>
      </c>
      <c r="G151" s="192" t="s">
        <v>313</v>
      </c>
      <c r="H151" s="193">
        <v>41.200000000000003</v>
      </c>
      <c r="I151" s="194"/>
      <c r="J151" s="193">
        <f>ROUND(I151*H151,3)</f>
        <v>0</v>
      </c>
      <c r="K151" s="195"/>
      <c r="L151" s="39"/>
      <c r="M151" s="245" t="s">
        <v>1</v>
      </c>
      <c r="N151" s="246" t="s">
        <v>46</v>
      </c>
      <c r="O151" s="247"/>
      <c r="P151" s="248">
        <f>O151*H151</f>
        <v>0</v>
      </c>
      <c r="Q151" s="248">
        <v>0</v>
      </c>
      <c r="R151" s="248">
        <f>Q151*H151</f>
        <v>0</v>
      </c>
      <c r="S151" s="248">
        <v>0</v>
      </c>
      <c r="T151" s="24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574</v>
      </c>
    </row>
    <row r="152" s="2" customFormat="1" ht="6.96" customHeight="1">
      <c r="A152" s="38"/>
      <c r="B152" s="65"/>
      <c r="C152" s="66"/>
      <c r="D152" s="66"/>
      <c r="E152" s="66"/>
      <c r="F152" s="66"/>
      <c r="G152" s="66"/>
      <c r="H152" s="66"/>
      <c r="I152" s="66"/>
      <c r="J152" s="66"/>
      <c r="K152" s="66"/>
      <c r="L152" s="39"/>
      <c r="M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</row>
  </sheetData>
  <autoFilter ref="C118:K15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3558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1969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ROUND(J119,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ROUND((SUM(BE119:BE146)),  2)</f>
        <v>0</v>
      </c>
      <c r="G33" s="141"/>
      <c r="H33" s="141"/>
      <c r="I33" s="142">
        <v>0.23000000000000001</v>
      </c>
      <c r="J33" s="140">
        <f>ROUND(((SUM(BE119:BE146))*I33),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ROUND((SUM(BF119:BF146)),  2)</f>
        <v>0</v>
      </c>
      <c r="G34" s="141"/>
      <c r="H34" s="141"/>
      <c r="I34" s="142">
        <v>0.23000000000000001</v>
      </c>
      <c r="J34" s="140">
        <f>ROUND(((SUM(BF119:BF146))*I34),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ROUND((SUM(BG119:BG146)),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ROUND((SUM(BH119:BH146)),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ROUND((SUM(BI119:BI146)),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11 - SPLAŠKOVÁ KANALIZÁCIA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Ing. Rastislav Baška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J119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3559</v>
      </c>
      <c r="E97" s="158"/>
      <c r="F97" s="158"/>
      <c r="G97" s="158"/>
      <c r="H97" s="158"/>
      <c r="I97" s="158"/>
      <c r="J97" s="159">
        <f>J120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3505</v>
      </c>
      <c r="E98" s="162"/>
      <c r="F98" s="162"/>
      <c r="G98" s="162"/>
      <c r="H98" s="162"/>
      <c r="I98" s="162"/>
      <c r="J98" s="163">
        <f>J121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3506</v>
      </c>
      <c r="E99" s="162"/>
      <c r="F99" s="162"/>
      <c r="G99" s="162"/>
      <c r="H99" s="162"/>
      <c r="I99" s="162"/>
      <c r="J99" s="163">
        <f>J135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8"/>
      <c r="B100" s="39"/>
      <c r="C100" s="38"/>
      <c r="D100" s="38"/>
      <c r="E100" s="38"/>
      <c r="F100" s="38"/>
      <c r="G100" s="38"/>
      <c r="H100" s="38"/>
      <c r="I100" s="38"/>
      <c r="J100" s="38"/>
      <c r="K100" s="38"/>
      <c r="L100" s="60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6.96" customHeight="1">
      <c r="A101" s="38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5" s="2" customFormat="1" ht="6.96" customHeight="1">
      <c r="A105" s="38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4.96" customHeight="1">
      <c r="A106" s="38"/>
      <c r="B106" s="39"/>
      <c r="C106" s="23" t="s">
        <v>191</v>
      </c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39"/>
      <c r="C107" s="38"/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14</v>
      </c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38"/>
      <c r="D109" s="38"/>
      <c r="E109" s="134" t="str">
        <f>E7</f>
        <v>Dve novostavby zariadení pre seniorov Trnkov</v>
      </c>
      <c r="F109" s="32"/>
      <c r="G109" s="32"/>
      <c r="H109" s="32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160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72" t="str">
        <f>E9</f>
        <v>SO 11 - SPLAŠKOVÁ KANALIZÁCIA</v>
      </c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18</v>
      </c>
      <c r="D113" s="38"/>
      <c r="E113" s="38"/>
      <c r="F113" s="27" t="str">
        <f>F12</f>
        <v xml:space="preserve">k.ú. Trnkov </v>
      </c>
      <c r="G113" s="38"/>
      <c r="H113" s="38"/>
      <c r="I113" s="32" t="s">
        <v>20</v>
      </c>
      <c r="J113" s="74" t="str">
        <f>IF(J12="","",J12)</f>
        <v>13. 9. 2024</v>
      </c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5.65" customHeight="1">
      <c r="A115" s="38"/>
      <c r="B115" s="39"/>
      <c r="C115" s="32" t="s">
        <v>22</v>
      </c>
      <c r="D115" s="38"/>
      <c r="E115" s="38"/>
      <c r="F115" s="27" t="str">
        <f>E15</f>
        <v>ÚSVIT - ML, n.o.</v>
      </c>
      <c r="G115" s="38"/>
      <c r="H115" s="38"/>
      <c r="I115" s="32" t="s">
        <v>29</v>
      </c>
      <c r="J115" s="36" t="str">
        <f>E21</f>
        <v xml:space="preserve">mkolektiv architektura s.r.o. </v>
      </c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27</v>
      </c>
      <c r="D116" s="38"/>
      <c r="E116" s="38"/>
      <c r="F116" s="27" t="str">
        <f>IF(E18="","",E18)</f>
        <v>Vyplň údaj</v>
      </c>
      <c r="G116" s="38"/>
      <c r="H116" s="38"/>
      <c r="I116" s="32" t="s">
        <v>35</v>
      </c>
      <c r="J116" s="36" t="str">
        <f>E24</f>
        <v>Ing. Rastislav Baška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0.32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1" customFormat="1" ht="29.28" customHeight="1">
      <c r="A118" s="164"/>
      <c r="B118" s="165"/>
      <c r="C118" s="166" t="s">
        <v>192</v>
      </c>
      <c r="D118" s="167" t="s">
        <v>65</v>
      </c>
      <c r="E118" s="167" t="s">
        <v>61</v>
      </c>
      <c r="F118" s="167" t="s">
        <v>62</v>
      </c>
      <c r="G118" s="167" t="s">
        <v>193</v>
      </c>
      <c r="H118" s="167" t="s">
        <v>194</v>
      </c>
      <c r="I118" s="167" t="s">
        <v>195</v>
      </c>
      <c r="J118" s="168" t="s">
        <v>164</v>
      </c>
      <c r="K118" s="169" t="s">
        <v>196</v>
      </c>
      <c r="L118" s="170"/>
      <c r="M118" s="91" t="s">
        <v>1</v>
      </c>
      <c r="N118" s="92" t="s">
        <v>44</v>
      </c>
      <c r="O118" s="92" t="s">
        <v>197</v>
      </c>
      <c r="P118" s="92" t="s">
        <v>198</v>
      </c>
      <c r="Q118" s="92" t="s">
        <v>199</v>
      </c>
      <c r="R118" s="92" t="s">
        <v>200</v>
      </c>
      <c r="S118" s="92" t="s">
        <v>201</v>
      </c>
      <c r="T118" s="93" t="s">
        <v>202</v>
      </c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</row>
    <row r="119" s="2" customFormat="1" ht="22.8" customHeight="1">
      <c r="A119" s="38"/>
      <c r="B119" s="39"/>
      <c r="C119" s="98" t="s">
        <v>165</v>
      </c>
      <c r="D119" s="38"/>
      <c r="E119" s="38"/>
      <c r="F119" s="38"/>
      <c r="G119" s="38"/>
      <c r="H119" s="38"/>
      <c r="I119" s="38"/>
      <c r="J119" s="171">
        <f>BK119</f>
        <v>0</v>
      </c>
      <c r="K119" s="38"/>
      <c r="L119" s="39"/>
      <c r="M119" s="94"/>
      <c r="N119" s="78"/>
      <c r="O119" s="95"/>
      <c r="P119" s="172">
        <f>P120</f>
        <v>0</v>
      </c>
      <c r="Q119" s="95"/>
      <c r="R119" s="172">
        <f>R120</f>
        <v>0</v>
      </c>
      <c r="S119" s="95"/>
      <c r="T119" s="173">
        <f>T120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9" t="s">
        <v>79</v>
      </c>
      <c r="AU119" s="19" t="s">
        <v>166</v>
      </c>
      <c r="BK119" s="174">
        <f>BK120</f>
        <v>0</v>
      </c>
    </row>
    <row r="120" s="12" customFormat="1" ht="25.92" customHeight="1">
      <c r="A120" s="12"/>
      <c r="B120" s="175"/>
      <c r="C120" s="12"/>
      <c r="D120" s="176" t="s">
        <v>79</v>
      </c>
      <c r="E120" s="177" t="s">
        <v>203</v>
      </c>
      <c r="F120" s="177" t="s">
        <v>203</v>
      </c>
      <c r="G120" s="12"/>
      <c r="H120" s="12"/>
      <c r="I120" s="178"/>
      <c r="J120" s="179">
        <f>BK120</f>
        <v>0</v>
      </c>
      <c r="K120" s="12"/>
      <c r="L120" s="175"/>
      <c r="M120" s="180"/>
      <c r="N120" s="181"/>
      <c r="O120" s="181"/>
      <c r="P120" s="182">
        <f>P121+P135</f>
        <v>0</v>
      </c>
      <c r="Q120" s="181"/>
      <c r="R120" s="182">
        <f>R121+R135</f>
        <v>0</v>
      </c>
      <c r="S120" s="181"/>
      <c r="T120" s="183">
        <f>T121+T135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6" t="s">
        <v>87</v>
      </c>
      <c r="AT120" s="184" t="s">
        <v>79</v>
      </c>
      <c r="AU120" s="184" t="s">
        <v>80</v>
      </c>
      <c r="AY120" s="176" t="s">
        <v>205</v>
      </c>
      <c r="BK120" s="185">
        <f>BK121+BK135</f>
        <v>0</v>
      </c>
    </row>
    <row r="121" s="12" customFormat="1" ht="22.8" customHeight="1">
      <c r="A121" s="12"/>
      <c r="B121" s="175"/>
      <c r="C121" s="12"/>
      <c r="D121" s="176" t="s">
        <v>79</v>
      </c>
      <c r="E121" s="186" t="s">
        <v>3508</v>
      </c>
      <c r="F121" s="186" t="s">
        <v>206</v>
      </c>
      <c r="G121" s="12"/>
      <c r="H121" s="12"/>
      <c r="I121" s="178"/>
      <c r="J121" s="187">
        <f>BK121</f>
        <v>0</v>
      </c>
      <c r="K121" s="12"/>
      <c r="L121" s="175"/>
      <c r="M121" s="180"/>
      <c r="N121" s="181"/>
      <c r="O121" s="181"/>
      <c r="P121" s="182">
        <f>SUM(P122:P134)</f>
        <v>0</v>
      </c>
      <c r="Q121" s="181"/>
      <c r="R121" s="182">
        <f>SUM(R122:R134)</f>
        <v>0</v>
      </c>
      <c r="S121" s="181"/>
      <c r="T121" s="183">
        <f>SUM(T122:T134)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87</v>
      </c>
      <c r="AT121" s="184" t="s">
        <v>79</v>
      </c>
      <c r="AU121" s="184" t="s">
        <v>87</v>
      </c>
      <c r="AY121" s="176" t="s">
        <v>205</v>
      </c>
      <c r="BK121" s="185">
        <f>SUM(BK122:BK134)</f>
        <v>0</v>
      </c>
    </row>
    <row r="122" s="2" customFormat="1" ht="16.5" customHeight="1">
      <c r="A122" s="38"/>
      <c r="B122" s="188"/>
      <c r="C122" s="189" t="s">
        <v>87</v>
      </c>
      <c r="D122" s="189" t="s">
        <v>207</v>
      </c>
      <c r="E122" s="190" t="s">
        <v>3511</v>
      </c>
      <c r="F122" s="191" t="s">
        <v>2511</v>
      </c>
      <c r="G122" s="192" t="s">
        <v>210</v>
      </c>
      <c r="H122" s="193">
        <v>115.59999999999999</v>
      </c>
      <c r="I122" s="194"/>
      <c r="J122" s="193">
        <f>ROUND(I122*H122,3)</f>
        <v>0</v>
      </c>
      <c r="K122" s="195"/>
      <c r="L122" s="39"/>
      <c r="M122" s="196" t="s">
        <v>1</v>
      </c>
      <c r="N122" s="197" t="s">
        <v>46</v>
      </c>
      <c r="O122" s="82"/>
      <c r="P122" s="198">
        <f>O122*H122</f>
        <v>0</v>
      </c>
      <c r="Q122" s="198">
        <v>0</v>
      </c>
      <c r="R122" s="198">
        <f>Q122*H122</f>
        <v>0</v>
      </c>
      <c r="S122" s="198">
        <v>0</v>
      </c>
      <c r="T122" s="199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0" t="s">
        <v>211</v>
      </c>
      <c r="AT122" s="200" t="s">
        <v>207</v>
      </c>
      <c r="AU122" s="200" t="s">
        <v>91</v>
      </c>
      <c r="AY122" s="19" t="s">
        <v>205</v>
      </c>
      <c r="BE122" s="201">
        <f>IF(N122="základná",J122,0)</f>
        <v>0</v>
      </c>
      <c r="BF122" s="201">
        <f>IF(N122="znížená",J122,0)</f>
        <v>0</v>
      </c>
      <c r="BG122" s="201">
        <f>IF(N122="zákl. prenesená",J122,0)</f>
        <v>0</v>
      </c>
      <c r="BH122" s="201">
        <f>IF(N122="zníž. prenesená",J122,0)</f>
        <v>0</v>
      </c>
      <c r="BI122" s="201">
        <f>IF(N122="nulová",J122,0)</f>
        <v>0</v>
      </c>
      <c r="BJ122" s="19" t="s">
        <v>91</v>
      </c>
      <c r="BK122" s="202">
        <f>ROUND(I122*H122,3)</f>
        <v>0</v>
      </c>
      <c r="BL122" s="19" t="s">
        <v>211</v>
      </c>
      <c r="BM122" s="200" t="s">
        <v>91</v>
      </c>
    </row>
    <row r="123" s="2" customFormat="1" ht="37.8" customHeight="1">
      <c r="A123" s="38"/>
      <c r="B123" s="188"/>
      <c r="C123" s="189" t="s">
        <v>91</v>
      </c>
      <c r="D123" s="189" t="s">
        <v>207</v>
      </c>
      <c r="E123" s="190" t="s">
        <v>3512</v>
      </c>
      <c r="F123" s="191" t="s">
        <v>246</v>
      </c>
      <c r="G123" s="192" t="s">
        <v>210</v>
      </c>
      <c r="H123" s="193">
        <v>115.59999999999999</v>
      </c>
      <c r="I123" s="194"/>
      <c r="J123" s="193">
        <f>ROUND(I123*H123,3)</f>
        <v>0</v>
      </c>
      <c r="K123" s="195"/>
      <c r="L123" s="39"/>
      <c r="M123" s="196" t="s">
        <v>1</v>
      </c>
      <c r="N123" s="197" t="s">
        <v>46</v>
      </c>
      <c r="O123" s="82"/>
      <c r="P123" s="198">
        <f>O123*H123</f>
        <v>0</v>
      </c>
      <c r="Q123" s="198">
        <v>0</v>
      </c>
      <c r="R123" s="198">
        <f>Q123*H123</f>
        <v>0</v>
      </c>
      <c r="S123" s="198">
        <v>0</v>
      </c>
      <c r="T123" s="19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0" t="s">
        <v>211</v>
      </c>
      <c r="AT123" s="200" t="s">
        <v>207</v>
      </c>
      <c r="AU123" s="200" t="s">
        <v>91</v>
      </c>
      <c r="AY123" s="19" t="s">
        <v>205</v>
      </c>
      <c r="BE123" s="201">
        <f>IF(N123="základná",J123,0)</f>
        <v>0</v>
      </c>
      <c r="BF123" s="201">
        <f>IF(N123="znížená",J123,0)</f>
        <v>0</v>
      </c>
      <c r="BG123" s="201">
        <f>IF(N123="zákl. prenesená",J123,0)</f>
        <v>0</v>
      </c>
      <c r="BH123" s="201">
        <f>IF(N123="zníž. prenesená",J123,0)</f>
        <v>0</v>
      </c>
      <c r="BI123" s="201">
        <f>IF(N123="nulová",J123,0)</f>
        <v>0</v>
      </c>
      <c r="BJ123" s="19" t="s">
        <v>91</v>
      </c>
      <c r="BK123" s="202">
        <f>ROUND(I123*H123,3)</f>
        <v>0</v>
      </c>
      <c r="BL123" s="19" t="s">
        <v>211</v>
      </c>
      <c r="BM123" s="200" t="s">
        <v>211</v>
      </c>
    </row>
    <row r="124" s="2" customFormat="1" ht="24.15" customHeight="1">
      <c r="A124" s="38"/>
      <c r="B124" s="188"/>
      <c r="C124" s="189" t="s">
        <v>221</v>
      </c>
      <c r="D124" s="189" t="s">
        <v>207</v>
      </c>
      <c r="E124" s="190" t="s">
        <v>3513</v>
      </c>
      <c r="F124" s="191" t="s">
        <v>3514</v>
      </c>
      <c r="G124" s="192" t="s">
        <v>265</v>
      </c>
      <c r="H124" s="193">
        <v>158.40000000000001</v>
      </c>
      <c r="I124" s="194"/>
      <c r="J124" s="193">
        <f>ROUND(I124*H124,3)</f>
        <v>0</v>
      </c>
      <c r="K124" s="195"/>
      <c r="L124" s="39"/>
      <c r="M124" s="196" t="s">
        <v>1</v>
      </c>
      <c r="N124" s="197" t="s">
        <v>46</v>
      </c>
      <c r="O124" s="82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0" t="s">
        <v>211</v>
      </c>
      <c r="AT124" s="200" t="s">
        <v>207</v>
      </c>
      <c r="AU124" s="200" t="s">
        <v>91</v>
      </c>
      <c r="AY124" s="19" t="s">
        <v>205</v>
      </c>
      <c r="BE124" s="201">
        <f>IF(N124="základná",J124,0)</f>
        <v>0</v>
      </c>
      <c r="BF124" s="201">
        <f>IF(N124="znížená",J124,0)</f>
        <v>0</v>
      </c>
      <c r="BG124" s="201">
        <f>IF(N124="zákl. prenesená",J124,0)</f>
        <v>0</v>
      </c>
      <c r="BH124" s="201">
        <f>IF(N124="zníž. prenesená",J124,0)</f>
        <v>0</v>
      </c>
      <c r="BI124" s="201">
        <f>IF(N124="nulová",J124,0)</f>
        <v>0</v>
      </c>
      <c r="BJ124" s="19" t="s">
        <v>91</v>
      </c>
      <c r="BK124" s="202">
        <f>ROUND(I124*H124,3)</f>
        <v>0</v>
      </c>
      <c r="BL124" s="19" t="s">
        <v>211</v>
      </c>
      <c r="BM124" s="200" t="s">
        <v>244</v>
      </c>
    </row>
    <row r="125" s="2" customFormat="1" ht="24.15" customHeight="1">
      <c r="A125" s="38"/>
      <c r="B125" s="188"/>
      <c r="C125" s="189" t="s">
        <v>211</v>
      </c>
      <c r="D125" s="189" t="s">
        <v>207</v>
      </c>
      <c r="E125" s="190" t="s">
        <v>3515</v>
      </c>
      <c r="F125" s="191" t="s">
        <v>3516</v>
      </c>
      <c r="G125" s="192" t="s">
        <v>265</v>
      </c>
      <c r="H125" s="193">
        <v>158.40000000000001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211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211</v>
      </c>
      <c r="BM125" s="200" t="s">
        <v>254</v>
      </c>
    </row>
    <row r="126" s="2" customFormat="1" ht="37.8" customHeight="1">
      <c r="A126" s="38"/>
      <c r="B126" s="188"/>
      <c r="C126" s="189" t="s">
        <v>231</v>
      </c>
      <c r="D126" s="189" t="s">
        <v>207</v>
      </c>
      <c r="E126" s="190" t="s">
        <v>3517</v>
      </c>
      <c r="F126" s="191" t="s">
        <v>3518</v>
      </c>
      <c r="G126" s="192" t="s">
        <v>210</v>
      </c>
      <c r="H126" s="193">
        <v>115.59999999999999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211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211</v>
      </c>
      <c r="BM126" s="200" t="s">
        <v>262</v>
      </c>
    </row>
    <row r="127" s="2" customFormat="1" ht="24.15" customHeight="1">
      <c r="A127" s="38"/>
      <c r="B127" s="188"/>
      <c r="C127" s="189" t="s">
        <v>244</v>
      </c>
      <c r="D127" s="189" t="s">
        <v>207</v>
      </c>
      <c r="E127" s="190" t="s">
        <v>3519</v>
      </c>
      <c r="F127" s="191" t="s">
        <v>256</v>
      </c>
      <c r="G127" s="192" t="s">
        <v>210</v>
      </c>
      <c r="H127" s="193">
        <v>115.59999999999999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211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211</v>
      </c>
      <c r="BM127" s="200" t="s">
        <v>275</v>
      </c>
    </row>
    <row r="128" s="2" customFormat="1" ht="24.15" customHeight="1">
      <c r="A128" s="38"/>
      <c r="B128" s="188"/>
      <c r="C128" s="189" t="s">
        <v>249</v>
      </c>
      <c r="D128" s="189" t="s">
        <v>207</v>
      </c>
      <c r="E128" s="190" t="s">
        <v>3520</v>
      </c>
      <c r="F128" s="191" t="s">
        <v>2297</v>
      </c>
      <c r="G128" s="192" t="s">
        <v>210</v>
      </c>
      <c r="H128" s="193">
        <v>115.59999999999999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287</v>
      </c>
    </row>
    <row r="129" s="2" customFormat="1" ht="24.15" customHeight="1">
      <c r="A129" s="38"/>
      <c r="B129" s="188"/>
      <c r="C129" s="189" t="s">
        <v>254</v>
      </c>
      <c r="D129" s="189" t="s">
        <v>207</v>
      </c>
      <c r="E129" s="190" t="s">
        <v>3521</v>
      </c>
      <c r="F129" s="191" t="s">
        <v>2300</v>
      </c>
      <c r="G129" s="192" t="s">
        <v>210</v>
      </c>
      <c r="H129" s="193">
        <v>26.399999999999999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211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211</v>
      </c>
      <c r="BM129" s="200" t="s">
        <v>299</v>
      </c>
    </row>
    <row r="130" s="2" customFormat="1" ht="16.5" customHeight="1">
      <c r="A130" s="38"/>
      <c r="B130" s="188"/>
      <c r="C130" s="227" t="s">
        <v>258</v>
      </c>
      <c r="D130" s="227" t="s">
        <v>276</v>
      </c>
      <c r="E130" s="228" t="s">
        <v>2302</v>
      </c>
      <c r="F130" s="229" t="s">
        <v>2303</v>
      </c>
      <c r="G130" s="230" t="s">
        <v>313</v>
      </c>
      <c r="H130" s="231">
        <v>47.520000000000003</v>
      </c>
      <c r="I130" s="232"/>
      <c r="J130" s="231">
        <f>ROUND(I130*H130,3)</f>
        <v>0</v>
      </c>
      <c r="K130" s="233"/>
      <c r="L130" s="234"/>
      <c r="M130" s="235" t="s">
        <v>1</v>
      </c>
      <c r="N130" s="236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254</v>
      </c>
      <c r="AT130" s="200" t="s">
        <v>276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310</v>
      </c>
    </row>
    <row r="131" s="2" customFormat="1" ht="24.15" customHeight="1">
      <c r="A131" s="38"/>
      <c r="B131" s="188"/>
      <c r="C131" s="189" t="s">
        <v>262</v>
      </c>
      <c r="D131" s="189" t="s">
        <v>207</v>
      </c>
      <c r="E131" s="190" t="s">
        <v>3522</v>
      </c>
      <c r="F131" s="191" t="s">
        <v>3146</v>
      </c>
      <c r="G131" s="192" t="s">
        <v>210</v>
      </c>
      <c r="H131" s="193">
        <v>89.200000000000003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321</v>
      </c>
    </row>
    <row r="132" s="2" customFormat="1" ht="21.75" customHeight="1">
      <c r="A132" s="38"/>
      <c r="B132" s="188"/>
      <c r="C132" s="189" t="s">
        <v>270</v>
      </c>
      <c r="D132" s="189" t="s">
        <v>207</v>
      </c>
      <c r="E132" s="190" t="s">
        <v>3523</v>
      </c>
      <c r="F132" s="191" t="s">
        <v>264</v>
      </c>
      <c r="G132" s="192" t="s">
        <v>265</v>
      </c>
      <c r="H132" s="193">
        <v>52.799999999999997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211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333</v>
      </c>
    </row>
    <row r="133" s="2" customFormat="1" ht="37.8" customHeight="1">
      <c r="A133" s="38"/>
      <c r="B133" s="188"/>
      <c r="C133" s="189" t="s">
        <v>275</v>
      </c>
      <c r="D133" s="189" t="s">
        <v>207</v>
      </c>
      <c r="E133" s="190" t="s">
        <v>3524</v>
      </c>
      <c r="F133" s="191" t="s">
        <v>3525</v>
      </c>
      <c r="G133" s="192" t="s">
        <v>210</v>
      </c>
      <c r="H133" s="193">
        <v>7.9199999999999999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211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211</v>
      </c>
      <c r="BM133" s="200" t="s">
        <v>355</v>
      </c>
    </row>
    <row r="134" s="2" customFormat="1" ht="24.15" customHeight="1">
      <c r="A134" s="38"/>
      <c r="B134" s="188"/>
      <c r="C134" s="189" t="s">
        <v>281</v>
      </c>
      <c r="D134" s="189" t="s">
        <v>207</v>
      </c>
      <c r="E134" s="190" t="s">
        <v>3526</v>
      </c>
      <c r="F134" s="191" t="s">
        <v>3527</v>
      </c>
      <c r="G134" s="192" t="s">
        <v>210</v>
      </c>
      <c r="H134" s="193">
        <v>0.80000000000000004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366</v>
      </c>
    </row>
    <row r="135" s="12" customFormat="1" ht="22.8" customHeight="1">
      <c r="A135" s="12"/>
      <c r="B135" s="175"/>
      <c r="C135" s="12"/>
      <c r="D135" s="176" t="s">
        <v>79</v>
      </c>
      <c r="E135" s="186" t="s">
        <v>3528</v>
      </c>
      <c r="F135" s="186" t="s">
        <v>3529</v>
      </c>
      <c r="G135" s="12"/>
      <c r="H135" s="12"/>
      <c r="I135" s="178"/>
      <c r="J135" s="187">
        <f>BK135</f>
        <v>0</v>
      </c>
      <c r="K135" s="12"/>
      <c r="L135" s="175"/>
      <c r="M135" s="180"/>
      <c r="N135" s="181"/>
      <c r="O135" s="181"/>
      <c r="P135" s="182">
        <f>SUM(P136:P146)</f>
        <v>0</v>
      </c>
      <c r="Q135" s="181"/>
      <c r="R135" s="182">
        <f>SUM(R136:R146)</f>
        <v>0</v>
      </c>
      <c r="S135" s="181"/>
      <c r="T135" s="183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6" t="s">
        <v>87</v>
      </c>
      <c r="AT135" s="184" t="s">
        <v>79</v>
      </c>
      <c r="AU135" s="184" t="s">
        <v>87</v>
      </c>
      <c r="AY135" s="176" t="s">
        <v>205</v>
      </c>
      <c r="BK135" s="185">
        <f>SUM(BK136:BK146)</f>
        <v>0</v>
      </c>
    </row>
    <row r="136" s="2" customFormat="1" ht="24.15" customHeight="1">
      <c r="A136" s="38"/>
      <c r="B136" s="188"/>
      <c r="C136" s="189" t="s">
        <v>287</v>
      </c>
      <c r="D136" s="189" t="s">
        <v>207</v>
      </c>
      <c r="E136" s="190" t="s">
        <v>3560</v>
      </c>
      <c r="F136" s="191" t="s">
        <v>3561</v>
      </c>
      <c r="G136" s="192" t="s">
        <v>941</v>
      </c>
      <c r="H136" s="193">
        <v>1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380</v>
      </c>
    </row>
    <row r="137" s="2" customFormat="1" ht="24.15" customHeight="1">
      <c r="A137" s="38"/>
      <c r="B137" s="188"/>
      <c r="C137" s="189" t="s">
        <v>292</v>
      </c>
      <c r="D137" s="189" t="s">
        <v>207</v>
      </c>
      <c r="E137" s="190" t="s">
        <v>3532</v>
      </c>
      <c r="F137" s="191" t="s">
        <v>3533</v>
      </c>
      <c r="G137" s="192" t="s">
        <v>284</v>
      </c>
      <c r="H137" s="193">
        <v>52.799999999999997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390</v>
      </c>
    </row>
    <row r="138" s="2" customFormat="1" ht="16.5" customHeight="1">
      <c r="A138" s="38"/>
      <c r="B138" s="188"/>
      <c r="C138" s="189" t="s">
        <v>299</v>
      </c>
      <c r="D138" s="189" t="s">
        <v>207</v>
      </c>
      <c r="E138" s="190" t="s">
        <v>3534</v>
      </c>
      <c r="F138" s="191" t="s">
        <v>3535</v>
      </c>
      <c r="G138" s="192" t="s">
        <v>284</v>
      </c>
      <c r="H138" s="193">
        <v>52.799999999999997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401</v>
      </c>
    </row>
    <row r="139" s="2" customFormat="1" ht="33" customHeight="1">
      <c r="A139" s="38"/>
      <c r="B139" s="188"/>
      <c r="C139" s="189" t="s">
        <v>306</v>
      </c>
      <c r="D139" s="189" t="s">
        <v>207</v>
      </c>
      <c r="E139" s="190" t="s">
        <v>3536</v>
      </c>
      <c r="F139" s="191" t="s">
        <v>3537</v>
      </c>
      <c r="G139" s="192" t="s">
        <v>348</v>
      </c>
      <c r="H139" s="193">
        <v>3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414</v>
      </c>
    </row>
    <row r="140" s="2" customFormat="1" ht="24.15" customHeight="1">
      <c r="A140" s="38"/>
      <c r="B140" s="188"/>
      <c r="C140" s="227" t="s">
        <v>310</v>
      </c>
      <c r="D140" s="227" t="s">
        <v>276</v>
      </c>
      <c r="E140" s="228" t="s">
        <v>3562</v>
      </c>
      <c r="F140" s="229" t="s">
        <v>3563</v>
      </c>
      <c r="G140" s="230" t="s">
        <v>348</v>
      </c>
      <c r="H140" s="231">
        <v>1</v>
      </c>
      <c r="I140" s="232"/>
      <c r="J140" s="231">
        <f>ROUND(I140*H140,3)</f>
        <v>0</v>
      </c>
      <c r="K140" s="233"/>
      <c r="L140" s="234"/>
      <c r="M140" s="235" t="s">
        <v>1</v>
      </c>
      <c r="N140" s="236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254</v>
      </c>
      <c r="AT140" s="200" t="s">
        <v>276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423</v>
      </c>
    </row>
    <row r="141" s="2" customFormat="1" ht="24.15" customHeight="1">
      <c r="A141" s="38"/>
      <c r="B141" s="188"/>
      <c r="C141" s="227" t="s">
        <v>316</v>
      </c>
      <c r="D141" s="227" t="s">
        <v>276</v>
      </c>
      <c r="E141" s="228" t="s">
        <v>3540</v>
      </c>
      <c r="F141" s="229" t="s">
        <v>3541</v>
      </c>
      <c r="G141" s="230" t="s">
        <v>348</v>
      </c>
      <c r="H141" s="231">
        <v>2</v>
      </c>
      <c r="I141" s="232"/>
      <c r="J141" s="231">
        <f>ROUND(I141*H141,3)</f>
        <v>0</v>
      </c>
      <c r="K141" s="233"/>
      <c r="L141" s="234"/>
      <c r="M141" s="235" t="s">
        <v>1</v>
      </c>
      <c r="N141" s="236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254</v>
      </c>
      <c r="AT141" s="200" t="s">
        <v>276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461</v>
      </c>
    </row>
    <row r="142" s="2" customFormat="1" ht="24.15" customHeight="1">
      <c r="A142" s="38"/>
      <c r="B142" s="188"/>
      <c r="C142" s="227" t="s">
        <v>321</v>
      </c>
      <c r="D142" s="227" t="s">
        <v>276</v>
      </c>
      <c r="E142" s="228" t="s">
        <v>3542</v>
      </c>
      <c r="F142" s="229" t="s">
        <v>3543</v>
      </c>
      <c r="G142" s="230" t="s">
        <v>348</v>
      </c>
      <c r="H142" s="231">
        <v>3</v>
      </c>
      <c r="I142" s="232"/>
      <c r="J142" s="231">
        <f>ROUND(I142*H142,3)</f>
        <v>0</v>
      </c>
      <c r="K142" s="233"/>
      <c r="L142" s="234"/>
      <c r="M142" s="235" t="s">
        <v>1</v>
      </c>
      <c r="N142" s="236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254</v>
      </c>
      <c r="AT142" s="200" t="s">
        <v>276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470</v>
      </c>
    </row>
    <row r="143" s="2" customFormat="1" ht="24.15" customHeight="1">
      <c r="A143" s="38"/>
      <c r="B143" s="188"/>
      <c r="C143" s="227" t="s">
        <v>327</v>
      </c>
      <c r="D143" s="227" t="s">
        <v>276</v>
      </c>
      <c r="E143" s="228" t="s">
        <v>3544</v>
      </c>
      <c r="F143" s="229" t="s">
        <v>3545</v>
      </c>
      <c r="G143" s="230" t="s">
        <v>348</v>
      </c>
      <c r="H143" s="231">
        <v>3</v>
      </c>
      <c r="I143" s="232"/>
      <c r="J143" s="231">
        <f>ROUND(I143*H143,3)</f>
        <v>0</v>
      </c>
      <c r="K143" s="233"/>
      <c r="L143" s="234"/>
      <c r="M143" s="235" t="s">
        <v>1</v>
      </c>
      <c r="N143" s="236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254</v>
      </c>
      <c r="AT143" s="200" t="s">
        <v>276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483</v>
      </c>
    </row>
    <row r="144" s="2" customFormat="1" ht="24.15" customHeight="1">
      <c r="A144" s="38"/>
      <c r="B144" s="188"/>
      <c r="C144" s="227" t="s">
        <v>333</v>
      </c>
      <c r="D144" s="227" t="s">
        <v>276</v>
      </c>
      <c r="E144" s="228" t="s">
        <v>3546</v>
      </c>
      <c r="F144" s="229" t="s">
        <v>3547</v>
      </c>
      <c r="G144" s="230" t="s">
        <v>348</v>
      </c>
      <c r="H144" s="231">
        <v>6</v>
      </c>
      <c r="I144" s="232"/>
      <c r="J144" s="231">
        <f>ROUND(I144*H144,3)</f>
        <v>0</v>
      </c>
      <c r="K144" s="233"/>
      <c r="L144" s="234"/>
      <c r="M144" s="235" t="s">
        <v>1</v>
      </c>
      <c r="N144" s="236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254</v>
      </c>
      <c r="AT144" s="200" t="s">
        <v>276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495</v>
      </c>
    </row>
    <row r="145" s="2" customFormat="1" ht="24.15" customHeight="1">
      <c r="A145" s="38"/>
      <c r="B145" s="188"/>
      <c r="C145" s="189" t="s">
        <v>7</v>
      </c>
      <c r="D145" s="189" t="s">
        <v>207</v>
      </c>
      <c r="E145" s="190" t="s">
        <v>3554</v>
      </c>
      <c r="F145" s="191" t="s">
        <v>3555</v>
      </c>
      <c r="G145" s="192" t="s">
        <v>284</v>
      </c>
      <c r="H145" s="193">
        <v>52.799999999999997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506</v>
      </c>
    </row>
    <row r="146" s="2" customFormat="1" ht="33" customHeight="1">
      <c r="A146" s="38"/>
      <c r="B146" s="188"/>
      <c r="C146" s="189" t="s">
        <v>355</v>
      </c>
      <c r="D146" s="189" t="s">
        <v>207</v>
      </c>
      <c r="E146" s="190" t="s">
        <v>3556</v>
      </c>
      <c r="F146" s="191" t="s">
        <v>3557</v>
      </c>
      <c r="G146" s="192" t="s">
        <v>313</v>
      </c>
      <c r="H146" s="193">
        <v>48.299999999999997</v>
      </c>
      <c r="I146" s="194"/>
      <c r="J146" s="193">
        <f>ROUND(I146*H146,3)</f>
        <v>0</v>
      </c>
      <c r="K146" s="195"/>
      <c r="L146" s="39"/>
      <c r="M146" s="245" t="s">
        <v>1</v>
      </c>
      <c r="N146" s="246" t="s">
        <v>46</v>
      </c>
      <c r="O146" s="247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517</v>
      </c>
    </row>
    <row r="147" s="2" customFormat="1" ht="6.96" customHeight="1">
      <c r="A147" s="38"/>
      <c r="B147" s="65"/>
      <c r="C147" s="66"/>
      <c r="D147" s="66"/>
      <c r="E147" s="66"/>
      <c r="F147" s="66"/>
      <c r="G147" s="66"/>
      <c r="H147" s="66"/>
      <c r="I147" s="66"/>
      <c r="J147" s="66"/>
      <c r="K147" s="66"/>
      <c r="L147" s="39"/>
      <c r="M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</sheetData>
  <autoFilter ref="C118:K14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3564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1969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ROUND(J119,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ROUND((SUM(BE119:BE152)),  2)</f>
        <v>0</v>
      </c>
      <c r="G33" s="141"/>
      <c r="H33" s="141"/>
      <c r="I33" s="142">
        <v>0.23000000000000001</v>
      </c>
      <c r="J33" s="140">
        <f>ROUND(((SUM(BE119:BE152))*I33),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ROUND((SUM(BF119:BF152)),  2)</f>
        <v>0</v>
      </c>
      <c r="G34" s="141"/>
      <c r="H34" s="141"/>
      <c r="I34" s="142">
        <v>0.23000000000000001</v>
      </c>
      <c r="J34" s="140">
        <f>ROUND(((SUM(BF119:BF152))*I34),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ROUND((SUM(BG119:BG152)),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ROUND((SUM(BH119:BH152)),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ROUND((SUM(BI119:BI152)),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12 - VODOVODNÁ PRÍPOJKA A AREÁLOVÝ ROZVOD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Ing. Rastislav Baška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J119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3559</v>
      </c>
      <c r="E97" s="158"/>
      <c r="F97" s="158"/>
      <c r="G97" s="158"/>
      <c r="H97" s="158"/>
      <c r="I97" s="158"/>
      <c r="J97" s="159">
        <f>J120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3505</v>
      </c>
      <c r="E98" s="162"/>
      <c r="F98" s="162"/>
      <c r="G98" s="162"/>
      <c r="H98" s="162"/>
      <c r="I98" s="162"/>
      <c r="J98" s="163">
        <f>J121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3506</v>
      </c>
      <c r="E99" s="162"/>
      <c r="F99" s="162"/>
      <c r="G99" s="162"/>
      <c r="H99" s="162"/>
      <c r="I99" s="162"/>
      <c r="J99" s="163">
        <f>J139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8"/>
      <c r="B100" s="39"/>
      <c r="C100" s="38"/>
      <c r="D100" s="38"/>
      <c r="E100" s="38"/>
      <c r="F100" s="38"/>
      <c r="G100" s="38"/>
      <c r="H100" s="38"/>
      <c r="I100" s="38"/>
      <c r="J100" s="38"/>
      <c r="K100" s="38"/>
      <c r="L100" s="60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6.96" customHeight="1">
      <c r="A101" s="38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5" s="2" customFormat="1" ht="6.96" customHeight="1">
      <c r="A105" s="38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4.96" customHeight="1">
      <c r="A106" s="38"/>
      <c r="B106" s="39"/>
      <c r="C106" s="23" t="s">
        <v>191</v>
      </c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39"/>
      <c r="C107" s="38"/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14</v>
      </c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38"/>
      <c r="D109" s="38"/>
      <c r="E109" s="134" t="str">
        <f>E7</f>
        <v>Dve novostavby zariadení pre seniorov Trnkov</v>
      </c>
      <c r="F109" s="32"/>
      <c r="G109" s="32"/>
      <c r="H109" s="32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160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72" t="str">
        <f>E9</f>
        <v>SO 12 - VODOVODNÁ PRÍPOJKA A AREÁLOVÝ ROZVOD</v>
      </c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18</v>
      </c>
      <c r="D113" s="38"/>
      <c r="E113" s="38"/>
      <c r="F113" s="27" t="str">
        <f>F12</f>
        <v xml:space="preserve">k.ú. Trnkov </v>
      </c>
      <c r="G113" s="38"/>
      <c r="H113" s="38"/>
      <c r="I113" s="32" t="s">
        <v>20</v>
      </c>
      <c r="J113" s="74" t="str">
        <f>IF(J12="","",J12)</f>
        <v>13. 9. 2024</v>
      </c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5.65" customHeight="1">
      <c r="A115" s="38"/>
      <c r="B115" s="39"/>
      <c r="C115" s="32" t="s">
        <v>22</v>
      </c>
      <c r="D115" s="38"/>
      <c r="E115" s="38"/>
      <c r="F115" s="27" t="str">
        <f>E15</f>
        <v>ÚSVIT - ML, n.o.</v>
      </c>
      <c r="G115" s="38"/>
      <c r="H115" s="38"/>
      <c r="I115" s="32" t="s">
        <v>29</v>
      </c>
      <c r="J115" s="36" t="str">
        <f>E21</f>
        <v xml:space="preserve">mkolektiv architektura s.r.o. </v>
      </c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27</v>
      </c>
      <c r="D116" s="38"/>
      <c r="E116" s="38"/>
      <c r="F116" s="27" t="str">
        <f>IF(E18="","",E18)</f>
        <v>Vyplň údaj</v>
      </c>
      <c r="G116" s="38"/>
      <c r="H116" s="38"/>
      <c r="I116" s="32" t="s">
        <v>35</v>
      </c>
      <c r="J116" s="36" t="str">
        <f>E24</f>
        <v>Ing. Rastislav Baška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0.32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1" customFormat="1" ht="29.28" customHeight="1">
      <c r="A118" s="164"/>
      <c r="B118" s="165"/>
      <c r="C118" s="166" t="s">
        <v>192</v>
      </c>
      <c r="D118" s="167" t="s">
        <v>65</v>
      </c>
      <c r="E118" s="167" t="s">
        <v>61</v>
      </c>
      <c r="F118" s="167" t="s">
        <v>62</v>
      </c>
      <c r="G118" s="167" t="s">
        <v>193</v>
      </c>
      <c r="H118" s="167" t="s">
        <v>194</v>
      </c>
      <c r="I118" s="167" t="s">
        <v>195</v>
      </c>
      <c r="J118" s="168" t="s">
        <v>164</v>
      </c>
      <c r="K118" s="169" t="s">
        <v>196</v>
      </c>
      <c r="L118" s="170"/>
      <c r="M118" s="91" t="s">
        <v>1</v>
      </c>
      <c r="N118" s="92" t="s">
        <v>44</v>
      </c>
      <c r="O118" s="92" t="s">
        <v>197</v>
      </c>
      <c r="P118" s="92" t="s">
        <v>198</v>
      </c>
      <c r="Q118" s="92" t="s">
        <v>199</v>
      </c>
      <c r="R118" s="92" t="s">
        <v>200</v>
      </c>
      <c r="S118" s="92" t="s">
        <v>201</v>
      </c>
      <c r="T118" s="93" t="s">
        <v>202</v>
      </c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</row>
    <row r="119" s="2" customFormat="1" ht="22.8" customHeight="1">
      <c r="A119" s="38"/>
      <c r="B119" s="39"/>
      <c r="C119" s="98" t="s">
        <v>165</v>
      </c>
      <c r="D119" s="38"/>
      <c r="E119" s="38"/>
      <c r="F119" s="38"/>
      <c r="G119" s="38"/>
      <c r="H119" s="38"/>
      <c r="I119" s="38"/>
      <c r="J119" s="171">
        <f>BK119</f>
        <v>0</v>
      </c>
      <c r="K119" s="38"/>
      <c r="L119" s="39"/>
      <c r="M119" s="94"/>
      <c r="N119" s="78"/>
      <c r="O119" s="95"/>
      <c r="P119" s="172">
        <f>P120</f>
        <v>0</v>
      </c>
      <c r="Q119" s="95"/>
      <c r="R119" s="172">
        <f>R120</f>
        <v>0</v>
      </c>
      <c r="S119" s="95"/>
      <c r="T119" s="173">
        <f>T120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9" t="s">
        <v>79</v>
      </c>
      <c r="AU119" s="19" t="s">
        <v>166</v>
      </c>
      <c r="BK119" s="174">
        <f>BK120</f>
        <v>0</v>
      </c>
    </row>
    <row r="120" s="12" customFormat="1" ht="25.92" customHeight="1">
      <c r="A120" s="12"/>
      <c r="B120" s="175"/>
      <c r="C120" s="12"/>
      <c r="D120" s="176" t="s">
        <v>79</v>
      </c>
      <c r="E120" s="177" t="s">
        <v>203</v>
      </c>
      <c r="F120" s="177" t="s">
        <v>203</v>
      </c>
      <c r="G120" s="12"/>
      <c r="H120" s="12"/>
      <c r="I120" s="178"/>
      <c r="J120" s="179">
        <f>BK120</f>
        <v>0</v>
      </c>
      <c r="K120" s="12"/>
      <c r="L120" s="175"/>
      <c r="M120" s="180"/>
      <c r="N120" s="181"/>
      <c r="O120" s="181"/>
      <c r="P120" s="182">
        <f>P121+P139</f>
        <v>0</v>
      </c>
      <c r="Q120" s="181"/>
      <c r="R120" s="182">
        <f>R121+R139</f>
        <v>0</v>
      </c>
      <c r="S120" s="181"/>
      <c r="T120" s="183">
        <f>T121+T139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6" t="s">
        <v>87</v>
      </c>
      <c r="AT120" s="184" t="s">
        <v>79</v>
      </c>
      <c r="AU120" s="184" t="s">
        <v>80</v>
      </c>
      <c r="AY120" s="176" t="s">
        <v>205</v>
      </c>
      <c r="BK120" s="185">
        <f>BK121+BK139</f>
        <v>0</v>
      </c>
    </row>
    <row r="121" s="12" customFormat="1" ht="22.8" customHeight="1">
      <c r="A121" s="12"/>
      <c r="B121" s="175"/>
      <c r="C121" s="12"/>
      <c r="D121" s="176" t="s">
        <v>79</v>
      </c>
      <c r="E121" s="186" t="s">
        <v>3508</v>
      </c>
      <c r="F121" s="186" t="s">
        <v>206</v>
      </c>
      <c r="G121" s="12"/>
      <c r="H121" s="12"/>
      <c r="I121" s="178"/>
      <c r="J121" s="187">
        <f>BK121</f>
        <v>0</v>
      </c>
      <c r="K121" s="12"/>
      <c r="L121" s="175"/>
      <c r="M121" s="180"/>
      <c r="N121" s="181"/>
      <c r="O121" s="181"/>
      <c r="P121" s="182">
        <f>SUM(P122:P138)</f>
        <v>0</v>
      </c>
      <c r="Q121" s="181"/>
      <c r="R121" s="182">
        <f>SUM(R122:R138)</f>
        <v>0</v>
      </c>
      <c r="S121" s="181"/>
      <c r="T121" s="183">
        <f>SUM(T122:T138)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87</v>
      </c>
      <c r="AT121" s="184" t="s">
        <v>79</v>
      </c>
      <c r="AU121" s="184" t="s">
        <v>87</v>
      </c>
      <c r="AY121" s="176" t="s">
        <v>205</v>
      </c>
      <c r="BK121" s="185">
        <f>SUM(BK122:BK138)</f>
        <v>0</v>
      </c>
    </row>
    <row r="122" s="2" customFormat="1" ht="16.5" customHeight="1">
      <c r="A122" s="38"/>
      <c r="B122" s="188"/>
      <c r="C122" s="189" t="s">
        <v>87</v>
      </c>
      <c r="D122" s="189" t="s">
        <v>207</v>
      </c>
      <c r="E122" s="190" t="s">
        <v>3509</v>
      </c>
      <c r="F122" s="191" t="s">
        <v>3119</v>
      </c>
      <c r="G122" s="192" t="s">
        <v>210</v>
      </c>
      <c r="H122" s="193">
        <v>28.5</v>
      </c>
      <c r="I122" s="194"/>
      <c r="J122" s="193">
        <f>ROUND(I122*H122,3)</f>
        <v>0</v>
      </c>
      <c r="K122" s="195"/>
      <c r="L122" s="39"/>
      <c r="M122" s="196" t="s">
        <v>1</v>
      </c>
      <c r="N122" s="197" t="s">
        <v>46</v>
      </c>
      <c r="O122" s="82"/>
      <c r="P122" s="198">
        <f>O122*H122</f>
        <v>0</v>
      </c>
      <c r="Q122" s="198">
        <v>0</v>
      </c>
      <c r="R122" s="198">
        <f>Q122*H122</f>
        <v>0</v>
      </c>
      <c r="S122" s="198">
        <v>0</v>
      </c>
      <c r="T122" s="199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0" t="s">
        <v>211</v>
      </c>
      <c r="AT122" s="200" t="s">
        <v>207</v>
      </c>
      <c r="AU122" s="200" t="s">
        <v>91</v>
      </c>
      <c r="AY122" s="19" t="s">
        <v>205</v>
      </c>
      <c r="BE122" s="201">
        <f>IF(N122="základná",J122,0)</f>
        <v>0</v>
      </c>
      <c r="BF122" s="201">
        <f>IF(N122="znížená",J122,0)</f>
        <v>0</v>
      </c>
      <c r="BG122" s="201">
        <f>IF(N122="zákl. prenesená",J122,0)</f>
        <v>0</v>
      </c>
      <c r="BH122" s="201">
        <f>IF(N122="zníž. prenesená",J122,0)</f>
        <v>0</v>
      </c>
      <c r="BI122" s="201">
        <f>IF(N122="nulová",J122,0)</f>
        <v>0</v>
      </c>
      <c r="BJ122" s="19" t="s">
        <v>91</v>
      </c>
      <c r="BK122" s="202">
        <f>ROUND(I122*H122,3)</f>
        <v>0</v>
      </c>
      <c r="BL122" s="19" t="s">
        <v>211</v>
      </c>
      <c r="BM122" s="200" t="s">
        <v>91</v>
      </c>
    </row>
    <row r="123" s="2" customFormat="1" ht="24.15" customHeight="1">
      <c r="A123" s="38"/>
      <c r="B123" s="188"/>
      <c r="C123" s="189" t="s">
        <v>91</v>
      </c>
      <c r="D123" s="189" t="s">
        <v>207</v>
      </c>
      <c r="E123" s="190" t="s">
        <v>3510</v>
      </c>
      <c r="F123" s="191" t="s">
        <v>3123</v>
      </c>
      <c r="G123" s="192" t="s">
        <v>210</v>
      </c>
      <c r="H123" s="193">
        <v>28.5</v>
      </c>
      <c r="I123" s="194"/>
      <c r="J123" s="193">
        <f>ROUND(I123*H123,3)</f>
        <v>0</v>
      </c>
      <c r="K123" s="195"/>
      <c r="L123" s="39"/>
      <c r="M123" s="196" t="s">
        <v>1</v>
      </c>
      <c r="N123" s="197" t="s">
        <v>46</v>
      </c>
      <c r="O123" s="82"/>
      <c r="P123" s="198">
        <f>O123*H123</f>
        <v>0</v>
      </c>
      <c r="Q123" s="198">
        <v>0</v>
      </c>
      <c r="R123" s="198">
        <f>Q123*H123</f>
        <v>0</v>
      </c>
      <c r="S123" s="198">
        <v>0</v>
      </c>
      <c r="T123" s="19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0" t="s">
        <v>211</v>
      </c>
      <c r="AT123" s="200" t="s">
        <v>207</v>
      </c>
      <c r="AU123" s="200" t="s">
        <v>91</v>
      </c>
      <c r="AY123" s="19" t="s">
        <v>205</v>
      </c>
      <c r="BE123" s="201">
        <f>IF(N123="základná",J123,0)</f>
        <v>0</v>
      </c>
      <c r="BF123" s="201">
        <f>IF(N123="znížená",J123,0)</f>
        <v>0</v>
      </c>
      <c r="BG123" s="201">
        <f>IF(N123="zákl. prenesená",J123,0)</f>
        <v>0</v>
      </c>
      <c r="BH123" s="201">
        <f>IF(N123="zníž. prenesená",J123,0)</f>
        <v>0</v>
      </c>
      <c r="BI123" s="201">
        <f>IF(N123="nulová",J123,0)</f>
        <v>0</v>
      </c>
      <c r="BJ123" s="19" t="s">
        <v>91</v>
      </c>
      <c r="BK123" s="202">
        <f>ROUND(I123*H123,3)</f>
        <v>0</v>
      </c>
      <c r="BL123" s="19" t="s">
        <v>211</v>
      </c>
      <c r="BM123" s="200" t="s">
        <v>211</v>
      </c>
    </row>
    <row r="124" s="2" customFormat="1" ht="16.5" customHeight="1">
      <c r="A124" s="38"/>
      <c r="B124" s="188"/>
      <c r="C124" s="189" t="s">
        <v>221</v>
      </c>
      <c r="D124" s="189" t="s">
        <v>207</v>
      </c>
      <c r="E124" s="190" t="s">
        <v>3511</v>
      </c>
      <c r="F124" s="191" t="s">
        <v>2511</v>
      </c>
      <c r="G124" s="192" t="s">
        <v>210</v>
      </c>
      <c r="H124" s="193">
        <v>48.399999999999999</v>
      </c>
      <c r="I124" s="194"/>
      <c r="J124" s="193">
        <f>ROUND(I124*H124,3)</f>
        <v>0</v>
      </c>
      <c r="K124" s="195"/>
      <c r="L124" s="39"/>
      <c r="M124" s="196" t="s">
        <v>1</v>
      </c>
      <c r="N124" s="197" t="s">
        <v>46</v>
      </c>
      <c r="O124" s="82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0" t="s">
        <v>211</v>
      </c>
      <c r="AT124" s="200" t="s">
        <v>207</v>
      </c>
      <c r="AU124" s="200" t="s">
        <v>91</v>
      </c>
      <c r="AY124" s="19" t="s">
        <v>205</v>
      </c>
      <c r="BE124" s="201">
        <f>IF(N124="základná",J124,0)</f>
        <v>0</v>
      </c>
      <c r="BF124" s="201">
        <f>IF(N124="znížená",J124,0)</f>
        <v>0</v>
      </c>
      <c r="BG124" s="201">
        <f>IF(N124="zákl. prenesená",J124,0)</f>
        <v>0</v>
      </c>
      <c r="BH124" s="201">
        <f>IF(N124="zníž. prenesená",J124,0)</f>
        <v>0</v>
      </c>
      <c r="BI124" s="201">
        <f>IF(N124="nulová",J124,0)</f>
        <v>0</v>
      </c>
      <c r="BJ124" s="19" t="s">
        <v>91</v>
      </c>
      <c r="BK124" s="202">
        <f>ROUND(I124*H124,3)</f>
        <v>0</v>
      </c>
      <c r="BL124" s="19" t="s">
        <v>211</v>
      </c>
      <c r="BM124" s="200" t="s">
        <v>244</v>
      </c>
    </row>
    <row r="125" s="2" customFormat="1" ht="37.8" customHeight="1">
      <c r="A125" s="38"/>
      <c r="B125" s="188"/>
      <c r="C125" s="189" t="s">
        <v>211</v>
      </c>
      <c r="D125" s="189" t="s">
        <v>207</v>
      </c>
      <c r="E125" s="190" t="s">
        <v>3512</v>
      </c>
      <c r="F125" s="191" t="s">
        <v>246</v>
      </c>
      <c r="G125" s="192" t="s">
        <v>210</v>
      </c>
      <c r="H125" s="193">
        <v>48.399999999999999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211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211</v>
      </c>
      <c r="BM125" s="200" t="s">
        <v>254</v>
      </c>
    </row>
    <row r="126" s="2" customFormat="1" ht="24.15" customHeight="1">
      <c r="A126" s="38"/>
      <c r="B126" s="188"/>
      <c r="C126" s="189" t="s">
        <v>231</v>
      </c>
      <c r="D126" s="189" t="s">
        <v>207</v>
      </c>
      <c r="E126" s="190" t="s">
        <v>3565</v>
      </c>
      <c r="F126" s="191" t="s">
        <v>3135</v>
      </c>
      <c r="G126" s="192" t="s">
        <v>265</v>
      </c>
      <c r="H126" s="193">
        <v>62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211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211</v>
      </c>
      <c r="BM126" s="200" t="s">
        <v>262</v>
      </c>
    </row>
    <row r="127" s="2" customFormat="1" ht="24.15" customHeight="1">
      <c r="A127" s="38"/>
      <c r="B127" s="188"/>
      <c r="C127" s="189" t="s">
        <v>244</v>
      </c>
      <c r="D127" s="189" t="s">
        <v>207</v>
      </c>
      <c r="E127" s="190" t="s">
        <v>3566</v>
      </c>
      <c r="F127" s="191" t="s">
        <v>3139</v>
      </c>
      <c r="G127" s="192" t="s">
        <v>265</v>
      </c>
      <c r="H127" s="193">
        <v>62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211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211</v>
      </c>
      <c r="BM127" s="200" t="s">
        <v>275</v>
      </c>
    </row>
    <row r="128" s="2" customFormat="1" ht="37.8" customHeight="1">
      <c r="A128" s="38"/>
      <c r="B128" s="188"/>
      <c r="C128" s="189" t="s">
        <v>249</v>
      </c>
      <c r="D128" s="189" t="s">
        <v>207</v>
      </c>
      <c r="E128" s="190" t="s">
        <v>3517</v>
      </c>
      <c r="F128" s="191" t="s">
        <v>3518</v>
      </c>
      <c r="G128" s="192" t="s">
        <v>210</v>
      </c>
      <c r="H128" s="193">
        <v>76.900000000000006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287</v>
      </c>
    </row>
    <row r="129" s="2" customFormat="1" ht="24.15" customHeight="1">
      <c r="A129" s="38"/>
      <c r="B129" s="188"/>
      <c r="C129" s="189" t="s">
        <v>254</v>
      </c>
      <c r="D129" s="189" t="s">
        <v>207</v>
      </c>
      <c r="E129" s="190" t="s">
        <v>3519</v>
      </c>
      <c r="F129" s="191" t="s">
        <v>256</v>
      </c>
      <c r="G129" s="192" t="s">
        <v>210</v>
      </c>
      <c r="H129" s="193">
        <v>76.900000000000006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211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211</v>
      </c>
      <c r="BM129" s="200" t="s">
        <v>299</v>
      </c>
    </row>
    <row r="130" s="2" customFormat="1" ht="24.15" customHeight="1">
      <c r="A130" s="38"/>
      <c r="B130" s="188"/>
      <c r="C130" s="189" t="s">
        <v>258</v>
      </c>
      <c r="D130" s="189" t="s">
        <v>207</v>
      </c>
      <c r="E130" s="190" t="s">
        <v>3520</v>
      </c>
      <c r="F130" s="191" t="s">
        <v>2297</v>
      </c>
      <c r="G130" s="192" t="s">
        <v>210</v>
      </c>
      <c r="H130" s="193">
        <v>76.900000000000006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211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310</v>
      </c>
    </row>
    <row r="131" s="2" customFormat="1" ht="24.15" customHeight="1">
      <c r="A131" s="38"/>
      <c r="B131" s="188"/>
      <c r="C131" s="189" t="s">
        <v>262</v>
      </c>
      <c r="D131" s="189" t="s">
        <v>207</v>
      </c>
      <c r="E131" s="190" t="s">
        <v>3521</v>
      </c>
      <c r="F131" s="191" t="s">
        <v>2300</v>
      </c>
      <c r="G131" s="192" t="s">
        <v>210</v>
      </c>
      <c r="H131" s="193">
        <v>14.6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321</v>
      </c>
    </row>
    <row r="132" s="2" customFormat="1" ht="16.5" customHeight="1">
      <c r="A132" s="38"/>
      <c r="B132" s="188"/>
      <c r="C132" s="227" t="s">
        <v>270</v>
      </c>
      <c r="D132" s="227" t="s">
        <v>276</v>
      </c>
      <c r="E132" s="228" t="s">
        <v>2302</v>
      </c>
      <c r="F132" s="229" t="s">
        <v>2303</v>
      </c>
      <c r="G132" s="230" t="s">
        <v>313</v>
      </c>
      <c r="H132" s="231">
        <v>27.59</v>
      </c>
      <c r="I132" s="232"/>
      <c r="J132" s="231">
        <f>ROUND(I132*H132,3)</f>
        <v>0</v>
      </c>
      <c r="K132" s="233"/>
      <c r="L132" s="234"/>
      <c r="M132" s="235" t="s">
        <v>1</v>
      </c>
      <c r="N132" s="236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254</v>
      </c>
      <c r="AT132" s="200" t="s">
        <v>276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333</v>
      </c>
    </row>
    <row r="133" s="2" customFormat="1" ht="24.15" customHeight="1">
      <c r="A133" s="38"/>
      <c r="B133" s="188"/>
      <c r="C133" s="189" t="s">
        <v>275</v>
      </c>
      <c r="D133" s="189" t="s">
        <v>207</v>
      </c>
      <c r="E133" s="190" t="s">
        <v>3522</v>
      </c>
      <c r="F133" s="191" t="s">
        <v>3146</v>
      </c>
      <c r="G133" s="192" t="s">
        <v>210</v>
      </c>
      <c r="H133" s="193">
        <v>62.299999999999997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211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211</v>
      </c>
      <c r="BM133" s="200" t="s">
        <v>355</v>
      </c>
    </row>
    <row r="134" s="2" customFormat="1" ht="21.75" customHeight="1">
      <c r="A134" s="38"/>
      <c r="B134" s="188"/>
      <c r="C134" s="189" t="s">
        <v>281</v>
      </c>
      <c r="D134" s="189" t="s">
        <v>207</v>
      </c>
      <c r="E134" s="190" t="s">
        <v>3523</v>
      </c>
      <c r="F134" s="191" t="s">
        <v>264</v>
      </c>
      <c r="G134" s="192" t="s">
        <v>265</v>
      </c>
      <c r="H134" s="193">
        <v>66.5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366</v>
      </c>
    </row>
    <row r="135" s="2" customFormat="1" ht="37.8" customHeight="1">
      <c r="A135" s="38"/>
      <c r="B135" s="188"/>
      <c r="C135" s="189" t="s">
        <v>287</v>
      </c>
      <c r="D135" s="189" t="s">
        <v>207</v>
      </c>
      <c r="E135" s="190" t="s">
        <v>3524</v>
      </c>
      <c r="F135" s="191" t="s">
        <v>3525</v>
      </c>
      <c r="G135" s="192" t="s">
        <v>210</v>
      </c>
      <c r="H135" s="193">
        <v>9.0800000000000001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380</v>
      </c>
    </row>
    <row r="136" s="2" customFormat="1" ht="24.15" customHeight="1">
      <c r="A136" s="38"/>
      <c r="B136" s="188"/>
      <c r="C136" s="189" t="s">
        <v>292</v>
      </c>
      <c r="D136" s="189" t="s">
        <v>207</v>
      </c>
      <c r="E136" s="190" t="s">
        <v>3526</v>
      </c>
      <c r="F136" s="191" t="s">
        <v>3527</v>
      </c>
      <c r="G136" s="192" t="s">
        <v>210</v>
      </c>
      <c r="H136" s="193">
        <v>3.54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390</v>
      </c>
    </row>
    <row r="137" s="2" customFormat="1" ht="33" customHeight="1">
      <c r="A137" s="38"/>
      <c r="B137" s="188"/>
      <c r="C137" s="189" t="s">
        <v>299</v>
      </c>
      <c r="D137" s="189" t="s">
        <v>207</v>
      </c>
      <c r="E137" s="190" t="s">
        <v>3567</v>
      </c>
      <c r="F137" s="191" t="s">
        <v>3568</v>
      </c>
      <c r="G137" s="192" t="s">
        <v>265</v>
      </c>
      <c r="H137" s="193">
        <v>32.399999999999999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401</v>
      </c>
    </row>
    <row r="138" s="2" customFormat="1" ht="33" customHeight="1">
      <c r="A138" s="38"/>
      <c r="B138" s="188"/>
      <c r="C138" s="189" t="s">
        <v>306</v>
      </c>
      <c r="D138" s="189" t="s">
        <v>207</v>
      </c>
      <c r="E138" s="190" t="s">
        <v>3569</v>
      </c>
      <c r="F138" s="191" t="s">
        <v>3570</v>
      </c>
      <c r="G138" s="192" t="s">
        <v>313</v>
      </c>
      <c r="H138" s="193">
        <v>0.32400000000000001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414</v>
      </c>
    </row>
    <row r="139" s="12" customFormat="1" ht="22.8" customHeight="1">
      <c r="A139" s="12"/>
      <c r="B139" s="175"/>
      <c r="C139" s="12"/>
      <c r="D139" s="176" t="s">
        <v>79</v>
      </c>
      <c r="E139" s="186" t="s">
        <v>3528</v>
      </c>
      <c r="F139" s="186" t="s">
        <v>3529</v>
      </c>
      <c r="G139" s="12"/>
      <c r="H139" s="12"/>
      <c r="I139" s="178"/>
      <c r="J139" s="187">
        <f>BK139</f>
        <v>0</v>
      </c>
      <c r="K139" s="12"/>
      <c r="L139" s="175"/>
      <c r="M139" s="180"/>
      <c r="N139" s="181"/>
      <c r="O139" s="181"/>
      <c r="P139" s="182">
        <f>SUM(P140:P152)</f>
        <v>0</v>
      </c>
      <c r="Q139" s="181"/>
      <c r="R139" s="182">
        <f>SUM(R140:R152)</f>
        <v>0</v>
      </c>
      <c r="S139" s="181"/>
      <c r="T139" s="183">
        <f>SUM(T140:T152)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6" t="s">
        <v>87</v>
      </c>
      <c r="AT139" s="184" t="s">
        <v>79</v>
      </c>
      <c r="AU139" s="184" t="s">
        <v>87</v>
      </c>
      <c r="AY139" s="176" t="s">
        <v>205</v>
      </c>
      <c r="BK139" s="185">
        <f>SUM(BK140:BK152)</f>
        <v>0</v>
      </c>
    </row>
    <row r="140" s="2" customFormat="1" ht="16.5" customHeight="1">
      <c r="A140" s="38"/>
      <c r="B140" s="188"/>
      <c r="C140" s="189" t="s">
        <v>310</v>
      </c>
      <c r="D140" s="189" t="s">
        <v>207</v>
      </c>
      <c r="E140" s="190" t="s">
        <v>3571</v>
      </c>
      <c r="F140" s="191" t="s">
        <v>3572</v>
      </c>
      <c r="G140" s="192" t="s">
        <v>941</v>
      </c>
      <c r="H140" s="193">
        <v>1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423</v>
      </c>
    </row>
    <row r="141" s="2" customFormat="1" ht="24.15" customHeight="1">
      <c r="A141" s="38"/>
      <c r="B141" s="188"/>
      <c r="C141" s="189" t="s">
        <v>316</v>
      </c>
      <c r="D141" s="189" t="s">
        <v>207</v>
      </c>
      <c r="E141" s="190" t="s">
        <v>3573</v>
      </c>
      <c r="F141" s="191" t="s">
        <v>3574</v>
      </c>
      <c r="G141" s="192" t="s">
        <v>284</v>
      </c>
      <c r="H141" s="193">
        <v>125.5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461</v>
      </c>
    </row>
    <row r="142" s="2" customFormat="1" ht="24.15" customHeight="1">
      <c r="A142" s="38"/>
      <c r="B142" s="188"/>
      <c r="C142" s="189" t="s">
        <v>321</v>
      </c>
      <c r="D142" s="189" t="s">
        <v>207</v>
      </c>
      <c r="E142" s="190" t="s">
        <v>3575</v>
      </c>
      <c r="F142" s="191" t="s">
        <v>3576</v>
      </c>
      <c r="G142" s="192" t="s">
        <v>348</v>
      </c>
      <c r="H142" s="193">
        <v>6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470</v>
      </c>
    </row>
    <row r="143" s="2" customFormat="1" ht="24.15" customHeight="1">
      <c r="A143" s="38"/>
      <c r="B143" s="188"/>
      <c r="C143" s="189" t="s">
        <v>327</v>
      </c>
      <c r="D143" s="189" t="s">
        <v>207</v>
      </c>
      <c r="E143" s="190" t="s">
        <v>3577</v>
      </c>
      <c r="F143" s="191" t="s">
        <v>3578</v>
      </c>
      <c r="G143" s="192" t="s">
        <v>284</v>
      </c>
      <c r="H143" s="193">
        <v>125.5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483</v>
      </c>
    </row>
    <row r="144" s="2" customFormat="1" ht="24.15" customHeight="1">
      <c r="A144" s="38"/>
      <c r="B144" s="188"/>
      <c r="C144" s="189" t="s">
        <v>333</v>
      </c>
      <c r="D144" s="189" t="s">
        <v>207</v>
      </c>
      <c r="E144" s="190" t="s">
        <v>3579</v>
      </c>
      <c r="F144" s="191" t="s">
        <v>3580</v>
      </c>
      <c r="G144" s="192" t="s">
        <v>284</v>
      </c>
      <c r="H144" s="193">
        <v>125.5</v>
      </c>
      <c r="I144" s="194"/>
      <c r="J144" s="193">
        <f>ROUND(I144*H144,3)</f>
        <v>0</v>
      </c>
      <c r="K144" s="195"/>
      <c r="L144" s="39"/>
      <c r="M144" s="196" t="s">
        <v>1</v>
      </c>
      <c r="N144" s="197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211</v>
      </c>
      <c r="AT144" s="200" t="s">
        <v>207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495</v>
      </c>
    </row>
    <row r="145" s="2" customFormat="1" ht="24.15" customHeight="1">
      <c r="A145" s="38"/>
      <c r="B145" s="188"/>
      <c r="C145" s="189" t="s">
        <v>7</v>
      </c>
      <c r="D145" s="189" t="s">
        <v>207</v>
      </c>
      <c r="E145" s="190" t="s">
        <v>3581</v>
      </c>
      <c r="F145" s="191" t="s">
        <v>3582</v>
      </c>
      <c r="G145" s="192" t="s">
        <v>348</v>
      </c>
      <c r="H145" s="193">
        <v>1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506</v>
      </c>
    </row>
    <row r="146" s="2" customFormat="1" ht="37.8" customHeight="1">
      <c r="A146" s="38"/>
      <c r="B146" s="188"/>
      <c r="C146" s="227" t="s">
        <v>355</v>
      </c>
      <c r="D146" s="227" t="s">
        <v>276</v>
      </c>
      <c r="E146" s="228" t="s">
        <v>3583</v>
      </c>
      <c r="F146" s="229" t="s">
        <v>3584</v>
      </c>
      <c r="G146" s="230" t="s">
        <v>348</v>
      </c>
      <c r="H146" s="231">
        <v>1</v>
      </c>
      <c r="I146" s="232"/>
      <c r="J146" s="231">
        <f>ROUND(I146*H146,3)</f>
        <v>0</v>
      </c>
      <c r="K146" s="233"/>
      <c r="L146" s="234"/>
      <c r="M146" s="235" t="s">
        <v>1</v>
      </c>
      <c r="N146" s="236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254</v>
      </c>
      <c r="AT146" s="200" t="s">
        <v>276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517</v>
      </c>
    </row>
    <row r="147" s="2" customFormat="1" ht="24.15" customHeight="1">
      <c r="A147" s="38"/>
      <c r="B147" s="188"/>
      <c r="C147" s="189" t="s">
        <v>361</v>
      </c>
      <c r="D147" s="189" t="s">
        <v>207</v>
      </c>
      <c r="E147" s="190" t="s">
        <v>3585</v>
      </c>
      <c r="F147" s="191" t="s">
        <v>3586</v>
      </c>
      <c r="G147" s="192" t="s">
        <v>348</v>
      </c>
      <c r="H147" s="193">
        <v>1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525</v>
      </c>
    </row>
    <row r="148" s="2" customFormat="1" ht="24.15" customHeight="1">
      <c r="A148" s="38"/>
      <c r="B148" s="188"/>
      <c r="C148" s="227" t="s">
        <v>366</v>
      </c>
      <c r="D148" s="227" t="s">
        <v>276</v>
      </c>
      <c r="E148" s="228" t="s">
        <v>3587</v>
      </c>
      <c r="F148" s="229" t="s">
        <v>3588</v>
      </c>
      <c r="G148" s="230" t="s">
        <v>348</v>
      </c>
      <c r="H148" s="231">
        <v>1</v>
      </c>
      <c r="I148" s="232"/>
      <c r="J148" s="231">
        <f>ROUND(I148*H148,3)</f>
        <v>0</v>
      </c>
      <c r="K148" s="233"/>
      <c r="L148" s="234"/>
      <c r="M148" s="235" t="s">
        <v>1</v>
      </c>
      <c r="N148" s="236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254</v>
      </c>
      <c r="AT148" s="200" t="s">
        <v>276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537</v>
      </c>
    </row>
    <row r="149" s="2" customFormat="1" ht="24.15" customHeight="1">
      <c r="A149" s="38"/>
      <c r="B149" s="188"/>
      <c r="C149" s="227" t="s">
        <v>375</v>
      </c>
      <c r="D149" s="227" t="s">
        <v>276</v>
      </c>
      <c r="E149" s="228" t="s">
        <v>3589</v>
      </c>
      <c r="F149" s="229" t="s">
        <v>3553</v>
      </c>
      <c r="G149" s="230" t="s">
        <v>348</v>
      </c>
      <c r="H149" s="231">
        <v>1</v>
      </c>
      <c r="I149" s="232"/>
      <c r="J149" s="231">
        <f>ROUND(I149*H149,3)</f>
        <v>0</v>
      </c>
      <c r="K149" s="233"/>
      <c r="L149" s="234"/>
      <c r="M149" s="235" t="s">
        <v>1</v>
      </c>
      <c r="N149" s="236" t="s">
        <v>46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254</v>
      </c>
      <c r="AT149" s="200" t="s">
        <v>276</v>
      </c>
      <c r="AU149" s="200" t="s">
        <v>91</v>
      </c>
      <c r="AY149" s="19" t="s">
        <v>205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91</v>
      </c>
      <c r="BK149" s="202">
        <f>ROUND(I149*H149,3)</f>
        <v>0</v>
      </c>
      <c r="BL149" s="19" t="s">
        <v>211</v>
      </c>
      <c r="BM149" s="200" t="s">
        <v>553</v>
      </c>
    </row>
    <row r="150" s="2" customFormat="1" ht="33" customHeight="1">
      <c r="A150" s="38"/>
      <c r="B150" s="188"/>
      <c r="C150" s="189" t="s">
        <v>380</v>
      </c>
      <c r="D150" s="189" t="s">
        <v>207</v>
      </c>
      <c r="E150" s="190" t="s">
        <v>3590</v>
      </c>
      <c r="F150" s="191" t="s">
        <v>3591</v>
      </c>
      <c r="G150" s="192" t="s">
        <v>348</v>
      </c>
      <c r="H150" s="193">
        <v>2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564</v>
      </c>
    </row>
    <row r="151" s="2" customFormat="1" ht="16.5" customHeight="1">
      <c r="A151" s="38"/>
      <c r="B151" s="188"/>
      <c r="C151" s="189" t="s">
        <v>385</v>
      </c>
      <c r="D151" s="189" t="s">
        <v>207</v>
      </c>
      <c r="E151" s="190" t="s">
        <v>3592</v>
      </c>
      <c r="F151" s="191" t="s">
        <v>3593</v>
      </c>
      <c r="G151" s="192" t="s">
        <v>284</v>
      </c>
      <c r="H151" s="193">
        <v>125.5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574</v>
      </c>
    </row>
    <row r="152" s="2" customFormat="1" ht="24.15" customHeight="1">
      <c r="A152" s="38"/>
      <c r="B152" s="188"/>
      <c r="C152" s="189" t="s">
        <v>390</v>
      </c>
      <c r="D152" s="189" t="s">
        <v>207</v>
      </c>
      <c r="E152" s="190" t="s">
        <v>3594</v>
      </c>
      <c r="F152" s="191" t="s">
        <v>3595</v>
      </c>
      <c r="G152" s="192" t="s">
        <v>284</v>
      </c>
      <c r="H152" s="193">
        <v>125.5</v>
      </c>
      <c r="I152" s="194"/>
      <c r="J152" s="193">
        <f>ROUND(I152*H152,3)</f>
        <v>0</v>
      </c>
      <c r="K152" s="195"/>
      <c r="L152" s="39"/>
      <c r="M152" s="245" t="s">
        <v>1</v>
      </c>
      <c r="N152" s="246" t="s">
        <v>46</v>
      </c>
      <c r="O152" s="247"/>
      <c r="P152" s="248">
        <f>O152*H152</f>
        <v>0</v>
      </c>
      <c r="Q152" s="248">
        <v>0</v>
      </c>
      <c r="R152" s="248">
        <f>Q152*H152</f>
        <v>0</v>
      </c>
      <c r="S152" s="248">
        <v>0</v>
      </c>
      <c r="T152" s="24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211</v>
      </c>
      <c r="AT152" s="200" t="s">
        <v>207</v>
      </c>
      <c r="AU152" s="200" t="s">
        <v>91</v>
      </c>
      <c r="AY152" s="19" t="s">
        <v>205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91</v>
      </c>
      <c r="BK152" s="202">
        <f>ROUND(I152*H152,3)</f>
        <v>0</v>
      </c>
      <c r="BL152" s="19" t="s">
        <v>211</v>
      </c>
      <c r="BM152" s="200" t="s">
        <v>584</v>
      </c>
    </row>
    <row r="153" s="2" customFormat="1" ht="6.96" customHeight="1">
      <c r="A153" s="38"/>
      <c r="B153" s="65"/>
      <c r="C153" s="66"/>
      <c r="D153" s="66"/>
      <c r="E153" s="66"/>
      <c r="F153" s="66"/>
      <c r="G153" s="66"/>
      <c r="H153" s="66"/>
      <c r="I153" s="66"/>
      <c r="J153" s="66"/>
      <c r="K153" s="66"/>
      <c r="L153" s="39"/>
      <c r="M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</row>
  </sheetData>
  <autoFilter ref="C118:K15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3596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1716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ROUND((SUM(BE120:BE135)),  2)</f>
        <v>0</v>
      </c>
      <c r="G33" s="141"/>
      <c r="H33" s="141"/>
      <c r="I33" s="142">
        <v>0.23000000000000001</v>
      </c>
      <c r="J33" s="140">
        <f>ROUND(((SUM(BE120:BE135))*I33),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ROUND((SUM(BF120:BF135)),  2)</f>
        <v>0</v>
      </c>
      <c r="G34" s="141"/>
      <c r="H34" s="141"/>
      <c r="I34" s="142">
        <v>0.23000000000000001</v>
      </c>
      <c r="J34" s="140">
        <f>ROUND(((SUM(BF120:BF135))*I34),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ROUND((SUM(BG120:BG135)),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ROUND((SUM(BH120:BH135)),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ROUND((SUM(BI120:BI135)),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13 - AREÁLOVÝ ELEKTROROZVOD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Ing. Michal Végh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189</v>
      </c>
      <c r="E97" s="158"/>
      <c r="F97" s="158"/>
      <c r="G97" s="158"/>
      <c r="H97" s="158"/>
      <c r="I97" s="158"/>
      <c r="J97" s="159">
        <f>J121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3597</v>
      </c>
      <c r="E98" s="162"/>
      <c r="F98" s="162"/>
      <c r="G98" s="162"/>
      <c r="H98" s="162"/>
      <c r="I98" s="162"/>
      <c r="J98" s="163">
        <f>J122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3598</v>
      </c>
      <c r="E99" s="162"/>
      <c r="F99" s="162"/>
      <c r="G99" s="162"/>
      <c r="H99" s="162"/>
      <c r="I99" s="162"/>
      <c r="J99" s="163">
        <f>J126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6"/>
      <c r="C100" s="9"/>
      <c r="D100" s="157" t="s">
        <v>1727</v>
      </c>
      <c r="E100" s="158"/>
      <c r="F100" s="158"/>
      <c r="G100" s="158"/>
      <c r="H100" s="158"/>
      <c r="I100" s="158"/>
      <c r="J100" s="159">
        <f>J132</f>
        <v>0</v>
      </c>
      <c r="K100" s="9"/>
      <c r="L100" s="15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191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14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34" t="str">
        <f>E7</f>
        <v>Dve novostavby zariadení pre seniorov Trnkov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72" t="str">
        <f>E9</f>
        <v>SO 13 - AREÁLOVÝ ELEKTROROZVOD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18</v>
      </c>
      <c r="D114" s="38"/>
      <c r="E114" s="38"/>
      <c r="F114" s="27" t="str">
        <f>F12</f>
        <v xml:space="preserve">k.ú. Trnkov </v>
      </c>
      <c r="G114" s="38"/>
      <c r="H114" s="38"/>
      <c r="I114" s="32" t="s">
        <v>20</v>
      </c>
      <c r="J114" s="74" t="str">
        <f>IF(J12="","",J12)</f>
        <v>13. 9. 2024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5.65" customHeight="1">
      <c r="A116" s="38"/>
      <c r="B116" s="39"/>
      <c r="C116" s="32" t="s">
        <v>22</v>
      </c>
      <c r="D116" s="38"/>
      <c r="E116" s="38"/>
      <c r="F116" s="27" t="str">
        <f>E15</f>
        <v>ÚSVIT - ML, n.o.</v>
      </c>
      <c r="G116" s="38"/>
      <c r="H116" s="38"/>
      <c r="I116" s="32" t="s">
        <v>29</v>
      </c>
      <c r="J116" s="36" t="str">
        <f>E21</f>
        <v xml:space="preserve">mkolektiv architektura s.r.o. 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32" t="s">
        <v>35</v>
      </c>
      <c r="J117" s="36" t="str">
        <f>E24</f>
        <v>Ing. Michal Végh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192</v>
      </c>
      <c r="D119" s="167" t="s">
        <v>65</v>
      </c>
      <c r="E119" s="167" t="s">
        <v>61</v>
      </c>
      <c r="F119" s="167" t="s">
        <v>62</v>
      </c>
      <c r="G119" s="167" t="s">
        <v>193</v>
      </c>
      <c r="H119" s="167" t="s">
        <v>194</v>
      </c>
      <c r="I119" s="167" t="s">
        <v>195</v>
      </c>
      <c r="J119" s="168" t="s">
        <v>164</v>
      </c>
      <c r="K119" s="169" t="s">
        <v>196</v>
      </c>
      <c r="L119" s="170"/>
      <c r="M119" s="91" t="s">
        <v>1</v>
      </c>
      <c r="N119" s="92" t="s">
        <v>44</v>
      </c>
      <c r="O119" s="92" t="s">
        <v>197</v>
      </c>
      <c r="P119" s="92" t="s">
        <v>198</v>
      </c>
      <c r="Q119" s="92" t="s">
        <v>199</v>
      </c>
      <c r="R119" s="92" t="s">
        <v>200</v>
      </c>
      <c r="S119" s="92" t="s">
        <v>201</v>
      </c>
      <c r="T119" s="93" t="s">
        <v>202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8" t="s">
        <v>165</v>
      </c>
      <c r="D120" s="38"/>
      <c r="E120" s="38"/>
      <c r="F120" s="38"/>
      <c r="G120" s="38"/>
      <c r="H120" s="38"/>
      <c r="I120" s="38"/>
      <c r="J120" s="171">
        <f>BK120</f>
        <v>0</v>
      </c>
      <c r="K120" s="38"/>
      <c r="L120" s="39"/>
      <c r="M120" s="94"/>
      <c r="N120" s="78"/>
      <c r="O120" s="95"/>
      <c r="P120" s="172">
        <f>P121+P132</f>
        <v>0</v>
      </c>
      <c r="Q120" s="95"/>
      <c r="R120" s="172">
        <f>R121+R132</f>
        <v>0</v>
      </c>
      <c r="S120" s="95"/>
      <c r="T120" s="173">
        <f>T121+T132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79</v>
      </c>
      <c r="AU120" s="19" t="s">
        <v>166</v>
      </c>
      <c r="BK120" s="174">
        <f>BK121+BK132</f>
        <v>0</v>
      </c>
    </row>
    <row r="121" s="12" customFormat="1" ht="25.92" customHeight="1">
      <c r="A121" s="12"/>
      <c r="B121" s="175"/>
      <c r="C121" s="12"/>
      <c r="D121" s="176" t="s">
        <v>79</v>
      </c>
      <c r="E121" s="177" t="s">
        <v>276</v>
      </c>
      <c r="F121" s="177" t="s">
        <v>1707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P122+P126</f>
        <v>0</v>
      </c>
      <c r="Q121" s="181"/>
      <c r="R121" s="182">
        <f>R122+R126</f>
        <v>0</v>
      </c>
      <c r="S121" s="181"/>
      <c r="T121" s="183">
        <f>T122+T126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221</v>
      </c>
      <c r="AT121" s="184" t="s">
        <v>79</v>
      </c>
      <c r="AU121" s="184" t="s">
        <v>80</v>
      </c>
      <c r="AY121" s="176" t="s">
        <v>205</v>
      </c>
      <c r="BK121" s="185">
        <f>BK122+BK126</f>
        <v>0</v>
      </c>
    </row>
    <row r="122" s="12" customFormat="1" ht="22.8" customHeight="1">
      <c r="A122" s="12"/>
      <c r="B122" s="175"/>
      <c r="C122" s="12"/>
      <c r="D122" s="176" t="s">
        <v>79</v>
      </c>
      <c r="E122" s="186" t="s">
        <v>3599</v>
      </c>
      <c r="F122" s="186" t="s">
        <v>3600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SUM(P123:P125)</f>
        <v>0</v>
      </c>
      <c r="Q122" s="181"/>
      <c r="R122" s="182">
        <f>SUM(R123:R125)</f>
        <v>0</v>
      </c>
      <c r="S122" s="181"/>
      <c r="T122" s="183">
        <f>SUM(T123:T125)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221</v>
      </c>
      <c r="AT122" s="184" t="s">
        <v>79</v>
      </c>
      <c r="AU122" s="184" t="s">
        <v>87</v>
      </c>
      <c r="AY122" s="176" t="s">
        <v>205</v>
      </c>
      <c r="BK122" s="185">
        <f>SUM(BK123:BK125)</f>
        <v>0</v>
      </c>
    </row>
    <row r="123" s="2" customFormat="1" ht="16.5" customHeight="1">
      <c r="A123" s="38"/>
      <c r="B123" s="188"/>
      <c r="C123" s="189" t="s">
        <v>87</v>
      </c>
      <c r="D123" s="189" t="s">
        <v>207</v>
      </c>
      <c r="E123" s="190" t="s">
        <v>2120</v>
      </c>
      <c r="F123" s="191" t="s">
        <v>3601</v>
      </c>
      <c r="G123" s="192" t="s">
        <v>284</v>
      </c>
      <c r="H123" s="193">
        <v>140</v>
      </c>
      <c r="I123" s="194"/>
      <c r="J123" s="193">
        <f>ROUND(I123*H123,3)</f>
        <v>0</v>
      </c>
      <c r="K123" s="195"/>
      <c r="L123" s="39"/>
      <c r="M123" s="196" t="s">
        <v>1</v>
      </c>
      <c r="N123" s="197" t="s">
        <v>46</v>
      </c>
      <c r="O123" s="82"/>
      <c r="P123" s="198">
        <f>O123*H123</f>
        <v>0</v>
      </c>
      <c r="Q123" s="198">
        <v>0</v>
      </c>
      <c r="R123" s="198">
        <f>Q123*H123</f>
        <v>0</v>
      </c>
      <c r="S123" s="198">
        <v>0</v>
      </c>
      <c r="T123" s="19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0" t="s">
        <v>603</v>
      </c>
      <c r="AT123" s="200" t="s">
        <v>207</v>
      </c>
      <c r="AU123" s="200" t="s">
        <v>91</v>
      </c>
      <c r="AY123" s="19" t="s">
        <v>205</v>
      </c>
      <c r="BE123" s="201">
        <f>IF(N123="základná",J123,0)</f>
        <v>0</v>
      </c>
      <c r="BF123" s="201">
        <f>IF(N123="znížená",J123,0)</f>
        <v>0</v>
      </c>
      <c r="BG123" s="201">
        <f>IF(N123="zákl. prenesená",J123,0)</f>
        <v>0</v>
      </c>
      <c r="BH123" s="201">
        <f>IF(N123="zníž. prenesená",J123,0)</f>
        <v>0</v>
      </c>
      <c r="BI123" s="201">
        <f>IF(N123="nulová",J123,0)</f>
        <v>0</v>
      </c>
      <c r="BJ123" s="19" t="s">
        <v>91</v>
      </c>
      <c r="BK123" s="202">
        <f>ROUND(I123*H123,3)</f>
        <v>0</v>
      </c>
      <c r="BL123" s="19" t="s">
        <v>603</v>
      </c>
      <c r="BM123" s="200" t="s">
        <v>3602</v>
      </c>
    </row>
    <row r="124" s="2" customFormat="1" ht="16.5" customHeight="1">
      <c r="A124" s="38"/>
      <c r="B124" s="188"/>
      <c r="C124" s="189" t="s">
        <v>91</v>
      </c>
      <c r="D124" s="189" t="s">
        <v>207</v>
      </c>
      <c r="E124" s="190" t="s">
        <v>2135</v>
      </c>
      <c r="F124" s="191" t="s">
        <v>3603</v>
      </c>
      <c r="G124" s="192" t="s">
        <v>284</v>
      </c>
      <c r="H124" s="193">
        <v>140</v>
      </c>
      <c r="I124" s="194"/>
      <c r="J124" s="193">
        <f>ROUND(I124*H124,3)</f>
        <v>0</v>
      </c>
      <c r="K124" s="195"/>
      <c r="L124" s="39"/>
      <c r="M124" s="196" t="s">
        <v>1</v>
      </c>
      <c r="N124" s="197" t="s">
        <v>46</v>
      </c>
      <c r="O124" s="82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0" t="s">
        <v>603</v>
      </c>
      <c r="AT124" s="200" t="s">
        <v>207</v>
      </c>
      <c r="AU124" s="200" t="s">
        <v>91</v>
      </c>
      <c r="AY124" s="19" t="s">
        <v>205</v>
      </c>
      <c r="BE124" s="201">
        <f>IF(N124="základná",J124,0)</f>
        <v>0</v>
      </c>
      <c r="BF124" s="201">
        <f>IF(N124="znížená",J124,0)</f>
        <v>0</v>
      </c>
      <c r="BG124" s="201">
        <f>IF(N124="zákl. prenesená",J124,0)</f>
        <v>0</v>
      </c>
      <c r="BH124" s="201">
        <f>IF(N124="zníž. prenesená",J124,0)</f>
        <v>0</v>
      </c>
      <c r="BI124" s="201">
        <f>IF(N124="nulová",J124,0)</f>
        <v>0</v>
      </c>
      <c r="BJ124" s="19" t="s">
        <v>91</v>
      </c>
      <c r="BK124" s="202">
        <f>ROUND(I124*H124,3)</f>
        <v>0</v>
      </c>
      <c r="BL124" s="19" t="s">
        <v>603</v>
      </c>
      <c r="BM124" s="200" t="s">
        <v>3604</v>
      </c>
    </row>
    <row r="125" s="2" customFormat="1" ht="16.5" customHeight="1">
      <c r="A125" s="38"/>
      <c r="B125" s="188"/>
      <c r="C125" s="189" t="s">
        <v>221</v>
      </c>
      <c r="D125" s="189" t="s">
        <v>207</v>
      </c>
      <c r="E125" s="190" t="s">
        <v>2138</v>
      </c>
      <c r="F125" s="191" t="s">
        <v>1894</v>
      </c>
      <c r="G125" s="192" t="s">
        <v>284</v>
      </c>
      <c r="H125" s="193">
        <v>280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603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603</v>
      </c>
      <c r="BM125" s="200" t="s">
        <v>3605</v>
      </c>
    </row>
    <row r="126" s="12" customFormat="1" ht="22.8" customHeight="1">
      <c r="A126" s="12"/>
      <c r="B126" s="175"/>
      <c r="C126" s="12"/>
      <c r="D126" s="176" t="s">
        <v>79</v>
      </c>
      <c r="E126" s="186" t="s">
        <v>3606</v>
      </c>
      <c r="F126" s="186" t="s">
        <v>3607</v>
      </c>
      <c r="G126" s="12"/>
      <c r="H126" s="12"/>
      <c r="I126" s="178"/>
      <c r="J126" s="187">
        <f>BK126</f>
        <v>0</v>
      </c>
      <c r="K126" s="12"/>
      <c r="L126" s="175"/>
      <c r="M126" s="180"/>
      <c r="N126" s="181"/>
      <c r="O126" s="181"/>
      <c r="P126" s="182">
        <f>SUM(P127:P131)</f>
        <v>0</v>
      </c>
      <c r="Q126" s="181"/>
      <c r="R126" s="182">
        <f>SUM(R127:R131)</f>
        <v>0</v>
      </c>
      <c r="S126" s="181"/>
      <c r="T126" s="183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221</v>
      </c>
      <c r="AT126" s="184" t="s">
        <v>79</v>
      </c>
      <c r="AU126" s="184" t="s">
        <v>87</v>
      </c>
      <c r="AY126" s="176" t="s">
        <v>205</v>
      </c>
      <c r="BK126" s="185">
        <f>SUM(BK127:BK131)</f>
        <v>0</v>
      </c>
    </row>
    <row r="127" s="2" customFormat="1" ht="16.5" customHeight="1">
      <c r="A127" s="38"/>
      <c r="B127" s="188"/>
      <c r="C127" s="189" t="s">
        <v>211</v>
      </c>
      <c r="D127" s="189" t="s">
        <v>207</v>
      </c>
      <c r="E127" s="190" t="s">
        <v>2142</v>
      </c>
      <c r="F127" s="191" t="s">
        <v>3608</v>
      </c>
      <c r="G127" s="192" t="s">
        <v>284</v>
      </c>
      <c r="H127" s="193">
        <v>80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603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603</v>
      </c>
      <c r="BM127" s="200" t="s">
        <v>3609</v>
      </c>
    </row>
    <row r="128" s="2" customFormat="1" ht="16.5" customHeight="1">
      <c r="A128" s="38"/>
      <c r="B128" s="188"/>
      <c r="C128" s="189" t="s">
        <v>231</v>
      </c>
      <c r="D128" s="189" t="s">
        <v>207</v>
      </c>
      <c r="E128" s="190" t="s">
        <v>3610</v>
      </c>
      <c r="F128" s="191" t="s">
        <v>3611</v>
      </c>
      <c r="G128" s="192" t="s">
        <v>284</v>
      </c>
      <c r="H128" s="193">
        <v>80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603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603</v>
      </c>
      <c r="BM128" s="200" t="s">
        <v>3612</v>
      </c>
    </row>
    <row r="129" s="2" customFormat="1" ht="16.5" customHeight="1">
      <c r="A129" s="38"/>
      <c r="B129" s="188"/>
      <c r="C129" s="189" t="s">
        <v>244</v>
      </c>
      <c r="D129" s="189" t="s">
        <v>207</v>
      </c>
      <c r="E129" s="190" t="s">
        <v>3613</v>
      </c>
      <c r="F129" s="191" t="s">
        <v>3614</v>
      </c>
      <c r="G129" s="192" t="s">
        <v>284</v>
      </c>
      <c r="H129" s="193">
        <v>80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603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603</v>
      </c>
      <c r="BM129" s="200" t="s">
        <v>3615</v>
      </c>
    </row>
    <row r="130" s="2" customFormat="1" ht="16.5" customHeight="1">
      <c r="A130" s="38"/>
      <c r="B130" s="188"/>
      <c r="C130" s="189" t="s">
        <v>249</v>
      </c>
      <c r="D130" s="189" t="s">
        <v>207</v>
      </c>
      <c r="E130" s="190" t="s">
        <v>3616</v>
      </c>
      <c r="F130" s="191" t="s">
        <v>3617</v>
      </c>
      <c r="G130" s="192" t="s">
        <v>284</v>
      </c>
      <c r="H130" s="193">
        <v>80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603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603</v>
      </c>
      <c r="BM130" s="200" t="s">
        <v>3618</v>
      </c>
    </row>
    <row r="131" s="2" customFormat="1" ht="16.5" customHeight="1">
      <c r="A131" s="38"/>
      <c r="B131" s="188"/>
      <c r="C131" s="189" t="s">
        <v>254</v>
      </c>
      <c r="D131" s="189" t="s">
        <v>207</v>
      </c>
      <c r="E131" s="190" t="s">
        <v>3619</v>
      </c>
      <c r="F131" s="191" t="s">
        <v>3620</v>
      </c>
      <c r="G131" s="192" t="s">
        <v>284</v>
      </c>
      <c r="H131" s="193">
        <v>80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603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603</v>
      </c>
      <c r="BM131" s="200" t="s">
        <v>3621</v>
      </c>
    </row>
    <row r="132" s="12" customFormat="1" ht="25.92" customHeight="1">
      <c r="A132" s="12"/>
      <c r="B132" s="175"/>
      <c r="C132" s="12"/>
      <c r="D132" s="176" t="s">
        <v>79</v>
      </c>
      <c r="E132" s="177" t="s">
        <v>1956</v>
      </c>
      <c r="F132" s="177" t="s">
        <v>1957</v>
      </c>
      <c r="G132" s="12"/>
      <c r="H132" s="12"/>
      <c r="I132" s="178"/>
      <c r="J132" s="179">
        <f>BK132</f>
        <v>0</v>
      </c>
      <c r="K132" s="12"/>
      <c r="L132" s="175"/>
      <c r="M132" s="180"/>
      <c r="N132" s="181"/>
      <c r="O132" s="181"/>
      <c r="P132" s="182">
        <f>SUM(P133:P135)</f>
        <v>0</v>
      </c>
      <c r="Q132" s="181"/>
      <c r="R132" s="182">
        <f>SUM(R133:R135)</f>
        <v>0</v>
      </c>
      <c r="S132" s="181"/>
      <c r="T132" s="183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6" t="s">
        <v>211</v>
      </c>
      <c r="AT132" s="184" t="s">
        <v>79</v>
      </c>
      <c r="AU132" s="184" t="s">
        <v>80</v>
      </c>
      <c r="AY132" s="176" t="s">
        <v>205</v>
      </c>
      <c r="BK132" s="185">
        <f>SUM(BK133:BK135)</f>
        <v>0</v>
      </c>
    </row>
    <row r="133" s="2" customFormat="1" ht="16.5" customHeight="1">
      <c r="A133" s="38"/>
      <c r="B133" s="188"/>
      <c r="C133" s="189" t="s">
        <v>258</v>
      </c>
      <c r="D133" s="189" t="s">
        <v>207</v>
      </c>
      <c r="E133" s="190" t="s">
        <v>1958</v>
      </c>
      <c r="F133" s="191" t="s">
        <v>1959</v>
      </c>
      <c r="G133" s="192" t="s">
        <v>941</v>
      </c>
      <c r="H133" s="193">
        <v>1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1960</v>
      </c>
      <c r="AT133" s="200" t="s">
        <v>207</v>
      </c>
      <c r="AU133" s="200" t="s">
        <v>87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1960</v>
      </c>
      <c r="BM133" s="200" t="s">
        <v>3622</v>
      </c>
    </row>
    <row r="134" s="2" customFormat="1" ht="16.5" customHeight="1">
      <c r="A134" s="38"/>
      <c r="B134" s="188"/>
      <c r="C134" s="189" t="s">
        <v>262</v>
      </c>
      <c r="D134" s="189" t="s">
        <v>207</v>
      </c>
      <c r="E134" s="190" t="s">
        <v>1962</v>
      </c>
      <c r="F134" s="191" t="s">
        <v>1963</v>
      </c>
      <c r="G134" s="192" t="s">
        <v>941</v>
      </c>
      <c r="H134" s="193">
        <v>1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1960</v>
      </c>
      <c r="AT134" s="200" t="s">
        <v>207</v>
      </c>
      <c r="AU134" s="200" t="s">
        <v>87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1960</v>
      </c>
      <c r="BM134" s="200" t="s">
        <v>3623</v>
      </c>
    </row>
    <row r="135" s="2" customFormat="1" ht="16.5" customHeight="1">
      <c r="A135" s="38"/>
      <c r="B135" s="188"/>
      <c r="C135" s="189" t="s">
        <v>270</v>
      </c>
      <c r="D135" s="189" t="s">
        <v>207</v>
      </c>
      <c r="E135" s="190" t="s">
        <v>1965</v>
      </c>
      <c r="F135" s="191" t="s">
        <v>1966</v>
      </c>
      <c r="G135" s="192" t="s">
        <v>941</v>
      </c>
      <c r="H135" s="193">
        <v>1</v>
      </c>
      <c r="I135" s="194"/>
      <c r="J135" s="193">
        <f>ROUND(I135*H135,3)</f>
        <v>0</v>
      </c>
      <c r="K135" s="195"/>
      <c r="L135" s="39"/>
      <c r="M135" s="245" t="s">
        <v>1</v>
      </c>
      <c r="N135" s="246" t="s">
        <v>46</v>
      </c>
      <c r="O135" s="247"/>
      <c r="P135" s="248">
        <f>O135*H135</f>
        <v>0</v>
      </c>
      <c r="Q135" s="248">
        <v>0</v>
      </c>
      <c r="R135" s="248">
        <f>Q135*H135</f>
        <v>0</v>
      </c>
      <c r="S135" s="248">
        <v>0</v>
      </c>
      <c r="T135" s="24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1960</v>
      </c>
      <c r="AT135" s="200" t="s">
        <v>207</v>
      </c>
      <c r="AU135" s="200" t="s">
        <v>87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1960</v>
      </c>
      <c r="BM135" s="200" t="s">
        <v>3624</v>
      </c>
    </row>
    <row r="136" s="2" customFormat="1" ht="6.96" customHeight="1">
      <c r="A136" s="38"/>
      <c r="B136" s="65"/>
      <c r="C136" s="66"/>
      <c r="D136" s="66"/>
      <c r="E136" s="66"/>
      <c r="F136" s="66"/>
      <c r="G136" s="66"/>
      <c r="H136" s="66"/>
      <c r="I136" s="66"/>
      <c r="J136" s="66"/>
      <c r="K136" s="66"/>
      <c r="L136" s="39"/>
      <c r="M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</sheetData>
  <autoFilter ref="C119:K13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3625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1716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ROUND((SUM(BE120:BE139)),  2)</f>
        <v>0</v>
      </c>
      <c r="G33" s="141"/>
      <c r="H33" s="141"/>
      <c r="I33" s="142">
        <v>0.23000000000000001</v>
      </c>
      <c r="J33" s="140">
        <f>ROUND(((SUM(BE120:BE139))*I33),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ROUND((SUM(BF120:BF139)),  2)</f>
        <v>0</v>
      </c>
      <c r="G34" s="141"/>
      <c r="H34" s="141"/>
      <c r="I34" s="142">
        <v>0.23000000000000001</v>
      </c>
      <c r="J34" s="140">
        <f>ROUND(((SUM(BF120:BF139))*I34),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ROUND((SUM(BG120:BG139)),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ROUND((SUM(BH120:BH139)),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ROUND((SUM(BI120:BI139)),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14 - AREÁLOVÉ OSVETLENIE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Ing. Michal Végh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189</v>
      </c>
      <c r="E97" s="158"/>
      <c r="F97" s="158"/>
      <c r="G97" s="158"/>
      <c r="H97" s="158"/>
      <c r="I97" s="158"/>
      <c r="J97" s="159">
        <f>J121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3597</v>
      </c>
      <c r="E98" s="162"/>
      <c r="F98" s="162"/>
      <c r="G98" s="162"/>
      <c r="H98" s="162"/>
      <c r="I98" s="162"/>
      <c r="J98" s="163">
        <f>J122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3598</v>
      </c>
      <c r="E99" s="162"/>
      <c r="F99" s="162"/>
      <c r="G99" s="162"/>
      <c r="H99" s="162"/>
      <c r="I99" s="162"/>
      <c r="J99" s="163">
        <f>J130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6"/>
      <c r="C100" s="9"/>
      <c r="D100" s="157" t="s">
        <v>1727</v>
      </c>
      <c r="E100" s="158"/>
      <c r="F100" s="158"/>
      <c r="G100" s="158"/>
      <c r="H100" s="158"/>
      <c r="I100" s="158"/>
      <c r="J100" s="159">
        <f>J136</f>
        <v>0</v>
      </c>
      <c r="K100" s="9"/>
      <c r="L100" s="15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191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14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34" t="str">
        <f>E7</f>
        <v>Dve novostavby zariadení pre seniorov Trnkov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72" t="str">
        <f>E9</f>
        <v>SO 14 - AREÁLOVÉ OSVETLENIE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18</v>
      </c>
      <c r="D114" s="38"/>
      <c r="E114" s="38"/>
      <c r="F114" s="27" t="str">
        <f>F12</f>
        <v xml:space="preserve">k.ú. Trnkov </v>
      </c>
      <c r="G114" s="38"/>
      <c r="H114" s="38"/>
      <c r="I114" s="32" t="s">
        <v>20</v>
      </c>
      <c r="J114" s="74" t="str">
        <f>IF(J12="","",J12)</f>
        <v>13. 9. 2024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5.65" customHeight="1">
      <c r="A116" s="38"/>
      <c r="B116" s="39"/>
      <c r="C116" s="32" t="s">
        <v>22</v>
      </c>
      <c r="D116" s="38"/>
      <c r="E116" s="38"/>
      <c r="F116" s="27" t="str">
        <f>E15</f>
        <v>ÚSVIT - ML, n.o.</v>
      </c>
      <c r="G116" s="38"/>
      <c r="H116" s="38"/>
      <c r="I116" s="32" t="s">
        <v>29</v>
      </c>
      <c r="J116" s="36" t="str">
        <f>E21</f>
        <v xml:space="preserve">mkolektiv architektura s.r.o. 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32" t="s">
        <v>35</v>
      </c>
      <c r="J117" s="36" t="str">
        <f>E24</f>
        <v>Ing. Michal Végh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192</v>
      </c>
      <c r="D119" s="167" t="s">
        <v>65</v>
      </c>
      <c r="E119" s="167" t="s">
        <v>61</v>
      </c>
      <c r="F119" s="167" t="s">
        <v>62</v>
      </c>
      <c r="G119" s="167" t="s">
        <v>193</v>
      </c>
      <c r="H119" s="167" t="s">
        <v>194</v>
      </c>
      <c r="I119" s="167" t="s">
        <v>195</v>
      </c>
      <c r="J119" s="168" t="s">
        <v>164</v>
      </c>
      <c r="K119" s="169" t="s">
        <v>196</v>
      </c>
      <c r="L119" s="170"/>
      <c r="M119" s="91" t="s">
        <v>1</v>
      </c>
      <c r="N119" s="92" t="s">
        <v>44</v>
      </c>
      <c r="O119" s="92" t="s">
        <v>197</v>
      </c>
      <c r="P119" s="92" t="s">
        <v>198</v>
      </c>
      <c r="Q119" s="92" t="s">
        <v>199</v>
      </c>
      <c r="R119" s="92" t="s">
        <v>200</v>
      </c>
      <c r="S119" s="92" t="s">
        <v>201</v>
      </c>
      <c r="T119" s="93" t="s">
        <v>202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8" t="s">
        <v>165</v>
      </c>
      <c r="D120" s="38"/>
      <c r="E120" s="38"/>
      <c r="F120" s="38"/>
      <c r="G120" s="38"/>
      <c r="H120" s="38"/>
      <c r="I120" s="38"/>
      <c r="J120" s="171">
        <f>BK120</f>
        <v>0</v>
      </c>
      <c r="K120" s="38"/>
      <c r="L120" s="39"/>
      <c r="M120" s="94"/>
      <c r="N120" s="78"/>
      <c r="O120" s="95"/>
      <c r="P120" s="172">
        <f>P121+P136</f>
        <v>0</v>
      </c>
      <c r="Q120" s="95"/>
      <c r="R120" s="172">
        <f>R121+R136</f>
        <v>0</v>
      </c>
      <c r="S120" s="95"/>
      <c r="T120" s="173">
        <f>T121+T136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79</v>
      </c>
      <c r="AU120" s="19" t="s">
        <v>166</v>
      </c>
      <c r="BK120" s="174">
        <f>BK121+BK136</f>
        <v>0</v>
      </c>
    </row>
    <row r="121" s="12" customFormat="1" ht="25.92" customHeight="1">
      <c r="A121" s="12"/>
      <c r="B121" s="175"/>
      <c r="C121" s="12"/>
      <c r="D121" s="176" t="s">
        <v>79</v>
      </c>
      <c r="E121" s="177" t="s">
        <v>276</v>
      </c>
      <c r="F121" s="177" t="s">
        <v>1707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P122+P130</f>
        <v>0</v>
      </c>
      <c r="Q121" s="181"/>
      <c r="R121" s="182">
        <f>R122+R130</f>
        <v>0</v>
      </c>
      <c r="S121" s="181"/>
      <c r="T121" s="183">
        <f>T122+T130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221</v>
      </c>
      <c r="AT121" s="184" t="s">
        <v>79</v>
      </c>
      <c r="AU121" s="184" t="s">
        <v>80</v>
      </c>
      <c r="AY121" s="176" t="s">
        <v>205</v>
      </c>
      <c r="BK121" s="185">
        <f>BK122+BK130</f>
        <v>0</v>
      </c>
    </row>
    <row r="122" s="12" customFormat="1" ht="22.8" customHeight="1">
      <c r="A122" s="12"/>
      <c r="B122" s="175"/>
      <c r="C122" s="12"/>
      <c r="D122" s="176" t="s">
        <v>79</v>
      </c>
      <c r="E122" s="186" t="s">
        <v>3599</v>
      </c>
      <c r="F122" s="186" t="s">
        <v>3600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SUM(P123:P129)</f>
        <v>0</v>
      </c>
      <c r="Q122" s="181"/>
      <c r="R122" s="182">
        <f>SUM(R123:R129)</f>
        <v>0</v>
      </c>
      <c r="S122" s="181"/>
      <c r="T122" s="183">
        <f>SUM(T123:T129)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221</v>
      </c>
      <c r="AT122" s="184" t="s">
        <v>79</v>
      </c>
      <c r="AU122" s="184" t="s">
        <v>87</v>
      </c>
      <c r="AY122" s="176" t="s">
        <v>205</v>
      </c>
      <c r="BK122" s="185">
        <f>SUM(BK123:BK129)</f>
        <v>0</v>
      </c>
    </row>
    <row r="123" s="2" customFormat="1" ht="33" customHeight="1">
      <c r="A123" s="38"/>
      <c r="B123" s="188"/>
      <c r="C123" s="189" t="s">
        <v>87</v>
      </c>
      <c r="D123" s="189" t="s">
        <v>207</v>
      </c>
      <c r="E123" s="190" t="s">
        <v>3626</v>
      </c>
      <c r="F123" s="191" t="s">
        <v>3627</v>
      </c>
      <c r="G123" s="192" t="s">
        <v>348</v>
      </c>
      <c r="H123" s="193">
        <v>15</v>
      </c>
      <c r="I123" s="194"/>
      <c r="J123" s="193">
        <f>ROUND(I123*H123,3)</f>
        <v>0</v>
      </c>
      <c r="K123" s="195"/>
      <c r="L123" s="39"/>
      <c r="M123" s="196" t="s">
        <v>1</v>
      </c>
      <c r="N123" s="197" t="s">
        <v>46</v>
      </c>
      <c r="O123" s="82"/>
      <c r="P123" s="198">
        <f>O123*H123</f>
        <v>0</v>
      </c>
      <c r="Q123" s="198">
        <v>0</v>
      </c>
      <c r="R123" s="198">
        <f>Q123*H123</f>
        <v>0</v>
      </c>
      <c r="S123" s="198">
        <v>0</v>
      </c>
      <c r="T123" s="19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0" t="s">
        <v>603</v>
      </c>
      <c r="AT123" s="200" t="s">
        <v>207</v>
      </c>
      <c r="AU123" s="200" t="s">
        <v>91</v>
      </c>
      <c r="AY123" s="19" t="s">
        <v>205</v>
      </c>
      <c r="BE123" s="201">
        <f>IF(N123="základná",J123,0)</f>
        <v>0</v>
      </c>
      <c r="BF123" s="201">
        <f>IF(N123="znížená",J123,0)</f>
        <v>0</v>
      </c>
      <c r="BG123" s="201">
        <f>IF(N123="zákl. prenesená",J123,0)</f>
        <v>0</v>
      </c>
      <c r="BH123" s="201">
        <f>IF(N123="zníž. prenesená",J123,0)</f>
        <v>0</v>
      </c>
      <c r="BI123" s="201">
        <f>IF(N123="nulová",J123,0)</f>
        <v>0</v>
      </c>
      <c r="BJ123" s="19" t="s">
        <v>91</v>
      </c>
      <c r="BK123" s="202">
        <f>ROUND(I123*H123,3)</f>
        <v>0</v>
      </c>
      <c r="BL123" s="19" t="s">
        <v>603</v>
      </c>
      <c r="BM123" s="200" t="s">
        <v>3628</v>
      </c>
    </row>
    <row r="124" s="2" customFormat="1" ht="24.15" customHeight="1">
      <c r="A124" s="38"/>
      <c r="B124" s="188"/>
      <c r="C124" s="189" t="s">
        <v>91</v>
      </c>
      <c r="D124" s="189" t="s">
        <v>207</v>
      </c>
      <c r="E124" s="190" t="s">
        <v>3629</v>
      </c>
      <c r="F124" s="191" t="s">
        <v>3630</v>
      </c>
      <c r="G124" s="192" t="s">
        <v>348</v>
      </c>
      <c r="H124" s="193">
        <v>8</v>
      </c>
      <c r="I124" s="194"/>
      <c r="J124" s="193">
        <f>ROUND(I124*H124,3)</f>
        <v>0</v>
      </c>
      <c r="K124" s="195"/>
      <c r="L124" s="39"/>
      <c r="M124" s="196" t="s">
        <v>1</v>
      </c>
      <c r="N124" s="197" t="s">
        <v>46</v>
      </c>
      <c r="O124" s="82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0" t="s">
        <v>603</v>
      </c>
      <c r="AT124" s="200" t="s">
        <v>207</v>
      </c>
      <c r="AU124" s="200" t="s">
        <v>91</v>
      </c>
      <c r="AY124" s="19" t="s">
        <v>205</v>
      </c>
      <c r="BE124" s="201">
        <f>IF(N124="základná",J124,0)</f>
        <v>0</v>
      </c>
      <c r="BF124" s="201">
        <f>IF(N124="znížená",J124,0)</f>
        <v>0</v>
      </c>
      <c r="BG124" s="201">
        <f>IF(N124="zákl. prenesená",J124,0)</f>
        <v>0</v>
      </c>
      <c r="BH124" s="201">
        <f>IF(N124="zníž. prenesená",J124,0)</f>
        <v>0</v>
      </c>
      <c r="BI124" s="201">
        <f>IF(N124="nulová",J124,0)</f>
        <v>0</v>
      </c>
      <c r="BJ124" s="19" t="s">
        <v>91</v>
      </c>
      <c r="BK124" s="202">
        <f>ROUND(I124*H124,3)</f>
        <v>0</v>
      </c>
      <c r="BL124" s="19" t="s">
        <v>603</v>
      </c>
      <c r="BM124" s="200" t="s">
        <v>3631</v>
      </c>
    </row>
    <row r="125" s="2" customFormat="1" ht="16.5" customHeight="1">
      <c r="A125" s="38"/>
      <c r="B125" s="188"/>
      <c r="C125" s="189" t="s">
        <v>221</v>
      </c>
      <c r="D125" s="189" t="s">
        <v>207</v>
      </c>
      <c r="E125" s="190" t="s">
        <v>3632</v>
      </c>
      <c r="F125" s="191" t="s">
        <v>3633</v>
      </c>
      <c r="G125" s="192" t="s">
        <v>348</v>
      </c>
      <c r="H125" s="193">
        <v>1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603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603</v>
      </c>
      <c r="BM125" s="200" t="s">
        <v>3634</v>
      </c>
    </row>
    <row r="126" s="2" customFormat="1" ht="16.5" customHeight="1">
      <c r="A126" s="38"/>
      <c r="B126" s="188"/>
      <c r="C126" s="189" t="s">
        <v>211</v>
      </c>
      <c r="D126" s="189" t="s">
        <v>207</v>
      </c>
      <c r="E126" s="190" t="s">
        <v>3635</v>
      </c>
      <c r="F126" s="191" t="s">
        <v>3636</v>
      </c>
      <c r="G126" s="192" t="s">
        <v>284</v>
      </c>
      <c r="H126" s="193">
        <v>100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603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603</v>
      </c>
      <c r="BM126" s="200" t="s">
        <v>3637</v>
      </c>
    </row>
    <row r="127" s="2" customFormat="1" ht="16.5" customHeight="1">
      <c r="A127" s="38"/>
      <c r="B127" s="188"/>
      <c r="C127" s="189" t="s">
        <v>231</v>
      </c>
      <c r="D127" s="189" t="s">
        <v>207</v>
      </c>
      <c r="E127" s="190" t="s">
        <v>2135</v>
      </c>
      <c r="F127" s="191" t="s">
        <v>3603</v>
      </c>
      <c r="G127" s="192" t="s">
        <v>284</v>
      </c>
      <c r="H127" s="193">
        <v>40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603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603</v>
      </c>
      <c r="BM127" s="200" t="s">
        <v>3638</v>
      </c>
    </row>
    <row r="128" s="2" customFormat="1" ht="16.5" customHeight="1">
      <c r="A128" s="38"/>
      <c r="B128" s="188"/>
      <c r="C128" s="189" t="s">
        <v>244</v>
      </c>
      <c r="D128" s="189" t="s">
        <v>207</v>
      </c>
      <c r="E128" s="190" t="s">
        <v>3639</v>
      </c>
      <c r="F128" s="191" t="s">
        <v>3640</v>
      </c>
      <c r="G128" s="192" t="s">
        <v>284</v>
      </c>
      <c r="H128" s="193">
        <v>80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603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603</v>
      </c>
      <c r="BM128" s="200" t="s">
        <v>3641</v>
      </c>
    </row>
    <row r="129" s="2" customFormat="1" ht="16.5" customHeight="1">
      <c r="A129" s="38"/>
      <c r="B129" s="188"/>
      <c r="C129" s="189" t="s">
        <v>249</v>
      </c>
      <c r="D129" s="189" t="s">
        <v>207</v>
      </c>
      <c r="E129" s="190" t="s">
        <v>2138</v>
      </c>
      <c r="F129" s="191" t="s">
        <v>1894</v>
      </c>
      <c r="G129" s="192" t="s">
        <v>284</v>
      </c>
      <c r="H129" s="193">
        <v>100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603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603</v>
      </c>
      <c r="BM129" s="200" t="s">
        <v>3642</v>
      </c>
    </row>
    <row r="130" s="12" customFormat="1" ht="22.8" customHeight="1">
      <c r="A130" s="12"/>
      <c r="B130" s="175"/>
      <c r="C130" s="12"/>
      <c r="D130" s="176" t="s">
        <v>79</v>
      </c>
      <c r="E130" s="186" t="s">
        <v>3606</v>
      </c>
      <c r="F130" s="186" t="s">
        <v>3607</v>
      </c>
      <c r="G130" s="12"/>
      <c r="H130" s="12"/>
      <c r="I130" s="178"/>
      <c r="J130" s="187">
        <f>BK130</f>
        <v>0</v>
      </c>
      <c r="K130" s="12"/>
      <c r="L130" s="175"/>
      <c r="M130" s="180"/>
      <c r="N130" s="181"/>
      <c r="O130" s="181"/>
      <c r="P130" s="182">
        <f>SUM(P131:P135)</f>
        <v>0</v>
      </c>
      <c r="Q130" s="181"/>
      <c r="R130" s="182">
        <f>SUM(R131:R135)</f>
        <v>0</v>
      </c>
      <c r="S130" s="181"/>
      <c r="T130" s="183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221</v>
      </c>
      <c r="AT130" s="184" t="s">
        <v>79</v>
      </c>
      <c r="AU130" s="184" t="s">
        <v>87</v>
      </c>
      <c r="AY130" s="176" t="s">
        <v>205</v>
      </c>
      <c r="BK130" s="185">
        <f>SUM(BK131:BK135)</f>
        <v>0</v>
      </c>
    </row>
    <row r="131" s="2" customFormat="1" ht="16.5" customHeight="1">
      <c r="A131" s="38"/>
      <c r="B131" s="188"/>
      <c r="C131" s="189" t="s">
        <v>254</v>
      </c>
      <c r="D131" s="189" t="s">
        <v>207</v>
      </c>
      <c r="E131" s="190" t="s">
        <v>2142</v>
      </c>
      <c r="F131" s="191" t="s">
        <v>3608</v>
      </c>
      <c r="G131" s="192" t="s">
        <v>284</v>
      </c>
      <c r="H131" s="193">
        <v>100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603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603</v>
      </c>
      <c r="BM131" s="200" t="s">
        <v>3643</v>
      </c>
    </row>
    <row r="132" s="2" customFormat="1" ht="16.5" customHeight="1">
      <c r="A132" s="38"/>
      <c r="B132" s="188"/>
      <c r="C132" s="189" t="s">
        <v>258</v>
      </c>
      <c r="D132" s="189" t="s">
        <v>207</v>
      </c>
      <c r="E132" s="190" t="s">
        <v>3610</v>
      </c>
      <c r="F132" s="191" t="s">
        <v>3611</v>
      </c>
      <c r="G132" s="192" t="s">
        <v>284</v>
      </c>
      <c r="H132" s="193">
        <v>100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603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603</v>
      </c>
      <c r="BM132" s="200" t="s">
        <v>3644</v>
      </c>
    </row>
    <row r="133" s="2" customFormat="1" ht="16.5" customHeight="1">
      <c r="A133" s="38"/>
      <c r="B133" s="188"/>
      <c r="C133" s="189" t="s">
        <v>262</v>
      </c>
      <c r="D133" s="189" t="s">
        <v>207</v>
      </c>
      <c r="E133" s="190" t="s">
        <v>3613</v>
      </c>
      <c r="F133" s="191" t="s">
        <v>3614</v>
      </c>
      <c r="G133" s="192" t="s">
        <v>284</v>
      </c>
      <c r="H133" s="193">
        <v>100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603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603</v>
      </c>
      <c r="BM133" s="200" t="s">
        <v>3645</v>
      </c>
    </row>
    <row r="134" s="2" customFormat="1" ht="16.5" customHeight="1">
      <c r="A134" s="38"/>
      <c r="B134" s="188"/>
      <c r="C134" s="189" t="s">
        <v>270</v>
      </c>
      <c r="D134" s="189" t="s">
        <v>207</v>
      </c>
      <c r="E134" s="190" t="s">
        <v>3616</v>
      </c>
      <c r="F134" s="191" t="s">
        <v>3617</v>
      </c>
      <c r="G134" s="192" t="s">
        <v>284</v>
      </c>
      <c r="H134" s="193">
        <v>100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603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603</v>
      </c>
      <c r="BM134" s="200" t="s">
        <v>3646</v>
      </c>
    </row>
    <row r="135" s="2" customFormat="1" ht="16.5" customHeight="1">
      <c r="A135" s="38"/>
      <c r="B135" s="188"/>
      <c r="C135" s="189" t="s">
        <v>275</v>
      </c>
      <c r="D135" s="189" t="s">
        <v>207</v>
      </c>
      <c r="E135" s="190" t="s">
        <v>3619</v>
      </c>
      <c r="F135" s="191" t="s">
        <v>3620</v>
      </c>
      <c r="G135" s="192" t="s">
        <v>284</v>
      </c>
      <c r="H135" s="193">
        <v>100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603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603</v>
      </c>
      <c r="BM135" s="200" t="s">
        <v>3647</v>
      </c>
    </row>
    <row r="136" s="12" customFormat="1" ht="25.92" customHeight="1">
      <c r="A136" s="12"/>
      <c r="B136" s="175"/>
      <c r="C136" s="12"/>
      <c r="D136" s="176" t="s">
        <v>79</v>
      </c>
      <c r="E136" s="177" t="s">
        <v>1956</v>
      </c>
      <c r="F136" s="177" t="s">
        <v>1957</v>
      </c>
      <c r="G136" s="12"/>
      <c r="H136" s="12"/>
      <c r="I136" s="178"/>
      <c r="J136" s="179">
        <f>BK136</f>
        <v>0</v>
      </c>
      <c r="K136" s="12"/>
      <c r="L136" s="175"/>
      <c r="M136" s="180"/>
      <c r="N136" s="181"/>
      <c r="O136" s="181"/>
      <c r="P136" s="182">
        <f>SUM(P137:P139)</f>
        <v>0</v>
      </c>
      <c r="Q136" s="181"/>
      <c r="R136" s="182">
        <f>SUM(R137:R139)</f>
        <v>0</v>
      </c>
      <c r="S136" s="181"/>
      <c r="T136" s="183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6" t="s">
        <v>211</v>
      </c>
      <c r="AT136" s="184" t="s">
        <v>79</v>
      </c>
      <c r="AU136" s="184" t="s">
        <v>80</v>
      </c>
      <c r="AY136" s="176" t="s">
        <v>205</v>
      </c>
      <c r="BK136" s="185">
        <f>SUM(BK137:BK139)</f>
        <v>0</v>
      </c>
    </row>
    <row r="137" s="2" customFormat="1" ht="16.5" customHeight="1">
      <c r="A137" s="38"/>
      <c r="B137" s="188"/>
      <c r="C137" s="189" t="s">
        <v>281</v>
      </c>
      <c r="D137" s="189" t="s">
        <v>207</v>
      </c>
      <c r="E137" s="190" t="s">
        <v>1958</v>
      </c>
      <c r="F137" s="191" t="s">
        <v>1959</v>
      </c>
      <c r="G137" s="192" t="s">
        <v>941</v>
      </c>
      <c r="H137" s="193">
        <v>1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1960</v>
      </c>
      <c r="AT137" s="200" t="s">
        <v>207</v>
      </c>
      <c r="AU137" s="200" t="s">
        <v>87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1960</v>
      </c>
      <c r="BM137" s="200" t="s">
        <v>3648</v>
      </c>
    </row>
    <row r="138" s="2" customFormat="1" ht="16.5" customHeight="1">
      <c r="A138" s="38"/>
      <c r="B138" s="188"/>
      <c r="C138" s="189" t="s">
        <v>287</v>
      </c>
      <c r="D138" s="189" t="s">
        <v>207</v>
      </c>
      <c r="E138" s="190" t="s">
        <v>1962</v>
      </c>
      <c r="F138" s="191" t="s">
        <v>1963</v>
      </c>
      <c r="G138" s="192" t="s">
        <v>941</v>
      </c>
      <c r="H138" s="193">
        <v>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1960</v>
      </c>
      <c r="AT138" s="200" t="s">
        <v>207</v>
      </c>
      <c r="AU138" s="200" t="s">
        <v>87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1960</v>
      </c>
      <c r="BM138" s="200" t="s">
        <v>3649</v>
      </c>
    </row>
    <row r="139" s="2" customFormat="1" ht="16.5" customHeight="1">
      <c r="A139" s="38"/>
      <c r="B139" s="188"/>
      <c r="C139" s="189" t="s">
        <v>292</v>
      </c>
      <c r="D139" s="189" t="s">
        <v>207</v>
      </c>
      <c r="E139" s="190" t="s">
        <v>1965</v>
      </c>
      <c r="F139" s="191" t="s">
        <v>1966</v>
      </c>
      <c r="G139" s="192" t="s">
        <v>941</v>
      </c>
      <c r="H139" s="193">
        <v>1</v>
      </c>
      <c r="I139" s="194"/>
      <c r="J139" s="193">
        <f>ROUND(I139*H139,3)</f>
        <v>0</v>
      </c>
      <c r="K139" s="195"/>
      <c r="L139" s="39"/>
      <c r="M139" s="245" t="s">
        <v>1</v>
      </c>
      <c r="N139" s="246" t="s">
        <v>46</v>
      </c>
      <c r="O139" s="247"/>
      <c r="P139" s="248">
        <f>O139*H139</f>
        <v>0</v>
      </c>
      <c r="Q139" s="248">
        <v>0</v>
      </c>
      <c r="R139" s="248">
        <f>Q139*H139</f>
        <v>0</v>
      </c>
      <c r="S139" s="248">
        <v>0</v>
      </c>
      <c r="T139" s="24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1960</v>
      </c>
      <c r="AT139" s="200" t="s">
        <v>207</v>
      </c>
      <c r="AU139" s="200" t="s">
        <v>87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1960</v>
      </c>
      <c r="BM139" s="200" t="s">
        <v>3650</v>
      </c>
    </row>
    <row r="140" s="2" customFormat="1" ht="6.96" customHeight="1">
      <c r="A140" s="38"/>
      <c r="B140" s="65"/>
      <c r="C140" s="66"/>
      <c r="D140" s="66"/>
      <c r="E140" s="66"/>
      <c r="F140" s="66"/>
      <c r="G140" s="66"/>
      <c r="H140" s="66"/>
      <c r="I140" s="66"/>
      <c r="J140" s="66"/>
      <c r="K140" s="66"/>
      <c r="L140" s="39"/>
      <c r="M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</sheetData>
  <autoFilter ref="C119:K13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3651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ROUND(J123,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ROUND((SUM(BE123:BE165)),  2)</f>
        <v>0</v>
      </c>
      <c r="G33" s="141"/>
      <c r="H33" s="141"/>
      <c r="I33" s="142">
        <v>0.23000000000000001</v>
      </c>
      <c r="J33" s="140">
        <f>ROUND(((SUM(BE123:BE165))*I33),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ROUND((SUM(BF123:BF165)),  2)</f>
        <v>0</v>
      </c>
      <c r="G34" s="141"/>
      <c r="H34" s="141"/>
      <c r="I34" s="142">
        <v>0.23000000000000001</v>
      </c>
      <c r="J34" s="140">
        <f>ROUND(((SUM(BF123:BF165))*I34),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ROUND((SUM(BG123:BG165)),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ROUND((SUM(BH123:BH165)),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ROUND((SUM(BI123:BI165)),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15 - OPLOTENIE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J123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J124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J125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J136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170</v>
      </c>
      <c r="E100" s="162"/>
      <c r="F100" s="162"/>
      <c r="G100" s="162"/>
      <c r="H100" s="162"/>
      <c r="I100" s="162"/>
      <c r="J100" s="163">
        <f>J140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174</v>
      </c>
      <c r="E101" s="162"/>
      <c r="F101" s="162"/>
      <c r="G101" s="162"/>
      <c r="H101" s="162"/>
      <c r="I101" s="162"/>
      <c r="J101" s="163">
        <f>J147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6"/>
      <c r="C102" s="9"/>
      <c r="D102" s="157" t="s">
        <v>175</v>
      </c>
      <c r="E102" s="158"/>
      <c r="F102" s="158"/>
      <c r="G102" s="158"/>
      <c r="H102" s="158"/>
      <c r="I102" s="158"/>
      <c r="J102" s="159">
        <f>J149</f>
        <v>0</v>
      </c>
      <c r="K102" s="9"/>
      <c r="L102" s="15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60"/>
      <c r="C103" s="10"/>
      <c r="D103" s="161" t="s">
        <v>183</v>
      </c>
      <c r="E103" s="162"/>
      <c r="F103" s="162"/>
      <c r="G103" s="162"/>
      <c r="H103" s="162"/>
      <c r="I103" s="162"/>
      <c r="J103" s="163">
        <f>J150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191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14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134" t="str">
        <f>E7</f>
        <v>Dve novostavby zariadení pre seniorov Trnkov</v>
      </c>
      <c r="F113" s="32"/>
      <c r="G113" s="32"/>
      <c r="H113" s="32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160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72" t="str">
        <f>E9</f>
        <v>SO 15 - OPLOTENIE</v>
      </c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18</v>
      </c>
      <c r="D117" s="38"/>
      <c r="E117" s="38"/>
      <c r="F117" s="27" t="str">
        <f>F12</f>
        <v xml:space="preserve">k.ú. Trnkov </v>
      </c>
      <c r="G117" s="38"/>
      <c r="H117" s="38"/>
      <c r="I117" s="32" t="s">
        <v>20</v>
      </c>
      <c r="J117" s="74" t="str">
        <f>IF(J12="","",J12)</f>
        <v>13. 9. 2024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5.65" customHeight="1">
      <c r="A119" s="38"/>
      <c r="B119" s="39"/>
      <c r="C119" s="32" t="s">
        <v>22</v>
      </c>
      <c r="D119" s="38"/>
      <c r="E119" s="38"/>
      <c r="F119" s="27" t="str">
        <f>E15</f>
        <v>ÚSVIT - ML, n.o.</v>
      </c>
      <c r="G119" s="38"/>
      <c r="H119" s="38"/>
      <c r="I119" s="32" t="s">
        <v>29</v>
      </c>
      <c r="J119" s="36" t="str">
        <f>E21</f>
        <v xml:space="preserve">mkolektiv architektura s.r.o. 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5.65" customHeight="1">
      <c r="A120" s="38"/>
      <c r="B120" s="39"/>
      <c r="C120" s="32" t="s">
        <v>27</v>
      </c>
      <c r="D120" s="38"/>
      <c r="E120" s="38"/>
      <c r="F120" s="27" t="str">
        <f>IF(E18="","",E18)</f>
        <v>Vyplň údaj</v>
      </c>
      <c r="G120" s="38"/>
      <c r="H120" s="38"/>
      <c r="I120" s="32" t="s">
        <v>35</v>
      </c>
      <c r="J120" s="36" t="str">
        <f>E24</f>
        <v>RF Management, s.r.o.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64"/>
      <c r="B122" s="165"/>
      <c r="C122" s="166" t="s">
        <v>192</v>
      </c>
      <c r="D122" s="167" t="s">
        <v>65</v>
      </c>
      <c r="E122" s="167" t="s">
        <v>61</v>
      </c>
      <c r="F122" s="167" t="s">
        <v>62</v>
      </c>
      <c r="G122" s="167" t="s">
        <v>193</v>
      </c>
      <c r="H122" s="167" t="s">
        <v>194</v>
      </c>
      <c r="I122" s="167" t="s">
        <v>195</v>
      </c>
      <c r="J122" s="168" t="s">
        <v>164</v>
      </c>
      <c r="K122" s="169" t="s">
        <v>196</v>
      </c>
      <c r="L122" s="170"/>
      <c r="M122" s="91" t="s">
        <v>1</v>
      </c>
      <c r="N122" s="92" t="s">
        <v>44</v>
      </c>
      <c r="O122" s="92" t="s">
        <v>197</v>
      </c>
      <c r="P122" s="92" t="s">
        <v>198</v>
      </c>
      <c r="Q122" s="92" t="s">
        <v>199</v>
      </c>
      <c r="R122" s="92" t="s">
        <v>200</v>
      </c>
      <c r="S122" s="92" t="s">
        <v>201</v>
      </c>
      <c r="T122" s="93" t="s">
        <v>202</v>
      </c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</row>
    <row r="123" s="2" customFormat="1" ht="22.8" customHeight="1">
      <c r="A123" s="38"/>
      <c r="B123" s="39"/>
      <c r="C123" s="98" t="s">
        <v>165</v>
      </c>
      <c r="D123" s="38"/>
      <c r="E123" s="38"/>
      <c r="F123" s="38"/>
      <c r="G123" s="38"/>
      <c r="H123" s="38"/>
      <c r="I123" s="38"/>
      <c r="J123" s="171">
        <f>BK123</f>
        <v>0</v>
      </c>
      <c r="K123" s="38"/>
      <c r="L123" s="39"/>
      <c r="M123" s="94"/>
      <c r="N123" s="78"/>
      <c r="O123" s="95"/>
      <c r="P123" s="172">
        <f>P124+P149</f>
        <v>0</v>
      </c>
      <c r="Q123" s="95"/>
      <c r="R123" s="172">
        <f>R124+R149</f>
        <v>23.559932000000003</v>
      </c>
      <c r="S123" s="95"/>
      <c r="T123" s="173">
        <f>T124+T149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79</v>
      </c>
      <c r="AU123" s="19" t="s">
        <v>166</v>
      </c>
      <c r="BK123" s="174">
        <f>BK124+BK149</f>
        <v>0</v>
      </c>
    </row>
    <row r="124" s="12" customFormat="1" ht="25.92" customHeight="1">
      <c r="A124" s="12"/>
      <c r="B124" s="175"/>
      <c r="C124" s="12"/>
      <c r="D124" s="176" t="s">
        <v>79</v>
      </c>
      <c r="E124" s="177" t="s">
        <v>203</v>
      </c>
      <c r="F124" s="177" t="s">
        <v>204</v>
      </c>
      <c r="G124" s="12"/>
      <c r="H124" s="12"/>
      <c r="I124" s="178"/>
      <c r="J124" s="179">
        <f>BK124</f>
        <v>0</v>
      </c>
      <c r="K124" s="12"/>
      <c r="L124" s="175"/>
      <c r="M124" s="180"/>
      <c r="N124" s="181"/>
      <c r="O124" s="181"/>
      <c r="P124" s="182">
        <f>P125+P136+P140+P147</f>
        <v>0</v>
      </c>
      <c r="Q124" s="181"/>
      <c r="R124" s="182">
        <f>R125+R136+R140+R147</f>
        <v>23.015832000000003</v>
      </c>
      <c r="S124" s="181"/>
      <c r="T124" s="183">
        <f>T125+T136+T140+T147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87</v>
      </c>
      <c r="AT124" s="184" t="s">
        <v>79</v>
      </c>
      <c r="AU124" s="184" t="s">
        <v>80</v>
      </c>
      <c r="AY124" s="176" t="s">
        <v>205</v>
      </c>
      <c r="BK124" s="185">
        <f>BK125+BK136+BK140+BK147</f>
        <v>0</v>
      </c>
    </row>
    <row r="125" s="12" customFormat="1" ht="22.8" customHeight="1">
      <c r="A125" s="12"/>
      <c r="B125" s="175"/>
      <c r="C125" s="12"/>
      <c r="D125" s="176" t="s">
        <v>79</v>
      </c>
      <c r="E125" s="186" t="s">
        <v>87</v>
      </c>
      <c r="F125" s="186" t="s">
        <v>206</v>
      </c>
      <c r="G125" s="12"/>
      <c r="H125" s="12"/>
      <c r="I125" s="178"/>
      <c r="J125" s="187">
        <f>BK125</f>
        <v>0</v>
      </c>
      <c r="K125" s="12"/>
      <c r="L125" s="175"/>
      <c r="M125" s="180"/>
      <c r="N125" s="181"/>
      <c r="O125" s="181"/>
      <c r="P125" s="182">
        <f>SUM(P126:P135)</f>
        <v>0</v>
      </c>
      <c r="Q125" s="181"/>
      <c r="R125" s="182">
        <f>SUM(R126:R135)</f>
        <v>0</v>
      </c>
      <c r="S125" s="181"/>
      <c r="T125" s="183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6" t="s">
        <v>87</v>
      </c>
      <c r="AT125" s="184" t="s">
        <v>79</v>
      </c>
      <c r="AU125" s="184" t="s">
        <v>87</v>
      </c>
      <c r="AY125" s="176" t="s">
        <v>205</v>
      </c>
      <c r="BK125" s="185">
        <f>SUM(BK126:BK135)</f>
        <v>0</v>
      </c>
    </row>
    <row r="126" s="2" customFormat="1" ht="21.75" customHeight="1">
      <c r="A126" s="38"/>
      <c r="B126" s="188"/>
      <c r="C126" s="189" t="s">
        <v>87</v>
      </c>
      <c r="D126" s="189" t="s">
        <v>207</v>
      </c>
      <c r="E126" s="190" t="s">
        <v>222</v>
      </c>
      <c r="F126" s="191" t="s">
        <v>223</v>
      </c>
      <c r="G126" s="192" t="s">
        <v>210</v>
      </c>
      <c r="H126" s="193">
        <v>8.4000000000000004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211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211</v>
      </c>
      <c r="BM126" s="200" t="s">
        <v>3652</v>
      </c>
    </row>
    <row r="127" s="14" customFormat="1">
      <c r="A127" s="14"/>
      <c r="B127" s="211"/>
      <c r="C127" s="14"/>
      <c r="D127" s="204" t="s">
        <v>213</v>
      </c>
      <c r="E127" s="212" t="s">
        <v>1</v>
      </c>
      <c r="F127" s="213" t="s">
        <v>3653</v>
      </c>
      <c r="G127" s="14"/>
      <c r="H127" s="214">
        <v>8.4000000000000004</v>
      </c>
      <c r="I127" s="215"/>
      <c r="J127" s="14"/>
      <c r="K127" s="14"/>
      <c r="L127" s="211"/>
      <c r="M127" s="216"/>
      <c r="N127" s="217"/>
      <c r="O127" s="217"/>
      <c r="P127" s="217"/>
      <c r="Q127" s="217"/>
      <c r="R127" s="217"/>
      <c r="S127" s="217"/>
      <c r="T127" s="21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2" t="s">
        <v>213</v>
      </c>
      <c r="AU127" s="212" t="s">
        <v>91</v>
      </c>
      <c r="AV127" s="14" t="s">
        <v>91</v>
      </c>
      <c r="AW127" s="14" t="s">
        <v>33</v>
      </c>
      <c r="AX127" s="14" t="s">
        <v>80</v>
      </c>
      <c r="AY127" s="212" t="s">
        <v>205</v>
      </c>
    </row>
    <row r="128" s="15" customFormat="1">
      <c r="A128" s="15"/>
      <c r="B128" s="219"/>
      <c r="C128" s="15"/>
      <c r="D128" s="204" t="s">
        <v>213</v>
      </c>
      <c r="E128" s="220" t="s">
        <v>1</v>
      </c>
      <c r="F128" s="221" t="s">
        <v>216</v>
      </c>
      <c r="G128" s="15"/>
      <c r="H128" s="222">
        <v>8.4000000000000004</v>
      </c>
      <c r="I128" s="223"/>
      <c r="J128" s="15"/>
      <c r="K128" s="15"/>
      <c r="L128" s="219"/>
      <c r="M128" s="224"/>
      <c r="N128" s="225"/>
      <c r="O128" s="225"/>
      <c r="P128" s="225"/>
      <c r="Q128" s="225"/>
      <c r="R128" s="225"/>
      <c r="S128" s="225"/>
      <c r="T128" s="22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20" t="s">
        <v>213</v>
      </c>
      <c r="AU128" s="220" t="s">
        <v>91</v>
      </c>
      <c r="AV128" s="15" t="s">
        <v>211</v>
      </c>
      <c r="AW128" s="15" t="s">
        <v>33</v>
      </c>
      <c r="AX128" s="15" t="s">
        <v>87</v>
      </c>
      <c r="AY128" s="220" t="s">
        <v>205</v>
      </c>
    </row>
    <row r="129" s="2" customFormat="1" ht="24.15" customHeight="1">
      <c r="A129" s="38"/>
      <c r="B129" s="188"/>
      <c r="C129" s="189" t="s">
        <v>91</v>
      </c>
      <c r="D129" s="189" t="s">
        <v>207</v>
      </c>
      <c r="E129" s="190" t="s">
        <v>227</v>
      </c>
      <c r="F129" s="191" t="s">
        <v>228</v>
      </c>
      <c r="G129" s="192" t="s">
        <v>210</v>
      </c>
      <c r="H129" s="193">
        <v>2.52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211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211</v>
      </c>
      <c r="BM129" s="200" t="s">
        <v>3654</v>
      </c>
    </row>
    <row r="130" s="14" customFormat="1">
      <c r="A130" s="14"/>
      <c r="B130" s="211"/>
      <c r="C130" s="14"/>
      <c r="D130" s="204" t="s">
        <v>213</v>
      </c>
      <c r="E130" s="14"/>
      <c r="F130" s="213" t="s">
        <v>3655</v>
      </c>
      <c r="G130" s="14"/>
      <c r="H130" s="214">
        <v>2.52</v>
      </c>
      <c r="I130" s="215"/>
      <c r="J130" s="14"/>
      <c r="K130" s="14"/>
      <c r="L130" s="211"/>
      <c r="M130" s="216"/>
      <c r="N130" s="217"/>
      <c r="O130" s="217"/>
      <c r="P130" s="217"/>
      <c r="Q130" s="217"/>
      <c r="R130" s="217"/>
      <c r="S130" s="217"/>
      <c r="T130" s="21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2" t="s">
        <v>213</v>
      </c>
      <c r="AU130" s="212" t="s">
        <v>91</v>
      </c>
      <c r="AV130" s="14" t="s">
        <v>91</v>
      </c>
      <c r="AW130" s="14" t="s">
        <v>3</v>
      </c>
      <c r="AX130" s="14" t="s">
        <v>87</v>
      </c>
      <c r="AY130" s="212" t="s">
        <v>205</v>
      </c>
    </row>
    <row r="131" s="2" customFormat="1" ht="37.8" customHeight="1">
      <c r="A131" s="38"/>
      <c r="B131" s="188"/>
      <c r="C131" s="189" t="s">
        <v>221</v>
      </c>
      <c r="D131" s="189" t="s">
        <v>207</v>
      </c>
      <c r="E131" s="190" t="s">
        <v>2516</v>
      </c>
      <c r="F131" s="191" t="s">
        <v>2517</v>
      </c>
      <c r="G131" s="192" t="s">
        <v>210</v>
      </c>
      <c r="H131" s="193">
        <v>8.4000000000000004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3656</v>
      </c>
    </row>
    <row r="132" s="14" customFormat="1">
      <c r="A132" s="14"/>
      <c r="B132" s="211"/>
      <c r="C132" s="14"/>
      <c r="D132" s="204" t="s">
        <v>213</v>
      </c>
      <c r="E132" s="212" t="s">
        <v>1</v>
      </c>
      <c r="F132" s="213" t="s">
        <v>3657</v>
      </c>
      <c r="G132" s="14"/>
      <c r="H132" s="214">
        <v>8.4000000000000004</v>
      </c>
      <c r="I132" s="215"/>
      <c r="J132" s="14"/>
      <c r="K132" s="14"/>
      <c r="L132" s="211"/>
      <c r="M132" s="216"/>
      <c r="N132" s="217"/>
      <c r="O132" s="217"/>
      <c r="P132" s="217"/>
      <c r="Q132" s="217"/>
      <c r="R132" s="217"/>
      <c r="S132" s="217"/>
      <c r="T132" s="21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2" t="s">
        <v>213</v>
      </c>
      <c r="AU132" s="212" t="s">
        <v>91</v>
      </c>
      <c r="AV132" s="14" t="s">
        <v>91</v>
      </c>
      <c r="AW132" s="14" t="s">
        <v>33</v>
      </c>
      <c r="AX132" s="14" t="s">
        <v>80</v>
      </c>
      <c r="AY132" s="212" t="s">
        <v>205</v>
      </c>
    </row>
    <row r="133" s="15" customFormat="1">
      <c r="A133" s="15"/>
      <c r="B133" s="219"/>
      <c r="C133" s="15"/>
      <c r="D133" s="204" t="s">
        <v>213</v>
      </c>
      <c r="E133" s="220" t="s">
        <v>1</v>
      </c>
      <c r="F133" s="221" t="s">
        <v>216</v>
      </c>
      <c r="G133" s="15"/>
      <c r="H133" s="222">
        <v>8.4000000000000004</v>
      </c>
      <c r="I133" s="223"/>
      <c r="J133" s="15"/>
      <c r="K133" s="15"/>
      <c r="L133" s="219"/>
      <c r="M133" s="224"/>
      <c r="N133" s="225"/>
      <c r="O133" s="225"/>
      <c r="P133" s="225"/>
      <c r="Q133" s="225"/>
      <c r="R133" s="225"/>
      <c r="S133" s="225"/>
      <c r="T133" s="22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0" t="s">
        <v>213</v>
      </c>
      <c r="AU133" s="220" t="s">
        <v>91</v>
      </c>
      <c r="AV133" s="15" t="s">
        <v>211</v>
      </c>
      <c r="AW133" s="15" t="s">
        <v>33</v>
      </c>
      <c r="AX133" s="15" t="s">
        <v>87</v>
      </c>
      <c r="AY133" s="220" t="s">
        <v>205</v>
      </c>
    </row>
    <row r="134" s="2" customFormat="1" ht="24.15" customHeight="1">
      <c r="A134" s="38"/>
      <c r="B134" s="188"/>
      <c r="C134" s="189" t="s">
        <v>211</v>
      </c>
      <c r="D134" s="189" t="s">
        <v>207</v>
      </c>
      <c r="E134" s="190" t="s">
        <v>2520</v>
      </c>
      <c r="F134" s="191" t="s">
        <v>2294</v>
      </c>
      <c r="G134" s="192" t="s">
        <v>210</v>
      </c>
      <c r="H134" s="193">
        <v>8.4000000000000004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3658</v>
      </c>
    </row>
    <row r="135" s="2" customFormat="1" ht="24.15" customHeight="1">
      <c r="A135" s="38"/>
      <c r="B135" s="188"/>
      <c r="C135" s="189" t="s">
        <v>231</v>
      </c>
      <c r="D135" s="189" t="s">
        <v>207</v>
      </c>
      <c r="E135" s="190" t="s">
        <v>259</v>
      </c>
      <c r="F135" s="191" t="s">
        <v>260</v>
      </c>
      <c r="G135" s="192" t="s">
        <v>210</v>
      </c>
      <c r="H135" s="193">
        <v>8.4000000000000004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3659</v>
      </c>
    </row>
    <row r="136" s="12" customFormat="1" ht="22.8" customHeight="1">
      <c r="A136" s="12"/>
      <c r="B136" s="175"/>
      <c r="C136" s="12"/>
      <c r="D136" s="176" t="s">
        <v>79</v>
      </c>
      <c r="E136" s="186" t="s">
        <v>91</v>
      </c>
      <c r="F136" s="186" t="s">
        <v>269</v>
      </c>
      <c r="G136" s="12"/>
      <c r="H136" s="12"/>
      <c r="I136" s="178"/>
      <c r="J136" s="187">
        <f>BK136</f>
        <v>0</v>
      </c>
      <c r="K136" s="12"/>
      <c r="L136" s="175"/>
      <c r="M136" s="180"/>
      <c r="N136" s="181"/>
      <c r="O136" s="181"/>
      <c r="P136" s="182">
        <f>SUM(P137:P139)</f>
        <v>0</v>
      </c>
      <c r="Q136" s="181"/>
      <c r="R136" s="182">
        <f>SUM(R137:R139)</f>
        <v>18.430272000000002</v>
      </c>
      <c r="S136" s="181"/>
      <c r="T136" s="183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6" t="s">
        <v>87</v>
      </c>
      <c r="AT136" s="184" t="s">
        <v>79</v>
      </c>
      <c r="AU136" s="184" t="s">
        <v>87</v>
      </c>
      <c r="AY136" s="176" t="s">
        <v>205</v>
      </c>
      <c r="BK136" s="185">
        <f>SUM(BK137:BK139)</f>
        <v>0</v>
      </c>
    </row>
    <row r="137" s="2" customFormat="1" ht="16.5" customHeight="1">
      <c r="A137" s="38"/>
      <c r="B137" s="188"/>
      <c r="C137" s="189" t="s">
        <v>244</v>
      </c>
      <c r="D137" s="189" t="s">
        <v>207</v>
      </c>
      <c r="E137" s="190" t="s">
        <v>3017</v>
      </c>
      <c r="F137" s="191" t="s">
        <v>3018</v>
      </c>
      <c r="G137" s="192" t="s">
        <v>210</v>
      </c>
      <c r="H137" s="193">
        <v>8.4000000000000004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2.19408</v>
      </c>
      <c r="R137" s="198">
        <f>Q137*H137</f>
        <v>18.430272000000002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3660</v>
      </c>
    </row>
    <row r="138" s="14" customFormat="1">
      <c r="A138" s="14"/>
      <c r="B138" s="211"/>
      <c r="C138" s="14"/>
      <c r="D138" s="204" t="s">
        <v>213</v>
      </c>
      <c r="E138" s="212" t="s">
        <v>1</v>
      </c>
      <c r="F138" s="213" t="s">
        <v>3653</v>
      </c>
      <c r="G138" s="14"/>
      <c r="H138" s="214">
        <v>8.4000000000000004</v>
      </c>
      <c r="I138" s="215"/>
      <c r="J138" s="14"/>
      <c r="K138" s="14"/>
      <c r="L138" s="211"/>
      <c r="M138" s="216"/>
      <c r="N138" s="217"/>
      <c r="O138" s="217"/>
      <c r="P138" s="217"/>
      <c r="Q138" s="217"/>
      <c r="R138" s="217"/>
      <c r="S138" s="217"/>
      <c r="T138" s="21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2" t="s">
        <v>213</v>
      </c>
      <c r="AU138" s="212" t="s">
        <v>91</v>
      </c>
      <c r="AV138" s="14" t="s">
        <v>91</v>
      </c>
      <c r="AW138" s="14" t="s">
        <v>33</v>
      </c>
      <c r="AX138" s="14" t="s">
        <v>80</v>
      </c>
      <c r="AY138" s="212" t="s">
        <v>205</v>
      </c>
    </row>
    <row r="139" s="15" customFormat="1">
      <c r="A139" s="15"/>
      <c r="B139" s="219"/>
      <c r="C139" s="15"/>
      <c r="D139" s="204" t="s">
        <v>213</v>
      </c>
      <c r="E139" s="220" t="s">
        <v>1</v>
      </c>
      <c r="F139" s="221" t="s">
        <v>216</v>
      </c>
      <c r="G139" s="15"/>
      <c r="H139" s="222">
        <v>8.4000000000000004</v>
      </c>
      <c r="I139" s="223"/>
      <c r="J139" s="15"/>
      <c r="K139" s="15"/>
      <c r="L139" s="219"/>
      <c r="M139" s="224"/>
      <c r="N139" s="225"/>
      <c r="O139" s="225"/>
      <c r="P139" s="225"/>
      <c r="Q139" s="225"/>
      <c r="R139" s="225"/>
      <c r="S139" s="225"/>
      <c r="T139" s="22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0" t="s">
        <v>213</v>
      </c>
      <c r="AU139" s="220" t="s">
        <v>91</v>
      </c>
      <c r="AV139" s="15" t="s">
        <v>211</v>
      </c>
      <c r="AW139" s="15" t="s">
        <v>33</v>
      </c>
      <c r="AX139" s="15" t="s">
        <v>87</v>
      </c>
      <c r="AY139" s="220" t="s">
        <v>205</v>
      </c>
    </row>
    <row r="140" s="12" customFormat="1" ht="22.8" customHeight="1">
      <c r="A140" s="12"/>
      <c r="B140" s="175"/>
      <c r="C140" s="12"/>
      <c r="D140" s="176" t="s">
        <v>79</v>
      </c>
      <c r="E140" s="186" t="s">
        <v>221</v>
      </c>
      <c r="F140" s="186" t="s">
        <v>332</v>
      </c>
      <c r="G140" s="12"/>
      <c r="H140" s="12"/>
      <c r="I140" s="178"/>
      <c r="J140" s="187">
        <f>BK140</f>
        <v>0</v>
      </c>
      <c r="K140" s="12"/>
      <c r="L140" s="175"/>
      <c r="M140" s="180"/>
      <c r="N140" s="181"/>
      <c r="O140" s="181"/>
      <c r="P140" s="182">
        <f>SUM(P141:P146)</f>
        <v>0</v>
      </c>
      <c r="Q140" s="181"/>
      <c r="R140" s="182">
        <f>SUM(R141:R146)</f>
        <v>4.5855600000000001</v>
      </c>
      <c r="S140" s="181"/>
      <c r="T140" s="183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6" t="s">
        <v>87</v>
      </c>
      <c r="AT140" s="184" t="s">
        <v>79</v>
      </c>
      <c r="AU140" s="184" t="s">
        <v>87</v>
      </c>
      <c r="AY140" s="176" t="s">
        <v>205</v>
      </c>
      <c r="BK140" s="185">
        <f>SUM(BK141:BK146)</f>
        <v>0</v>
      </c>
    </row>
    <row r="141" s="2" customFormat="1" ht="24.15" customHeight="1">
      <c r="A141" s="38"/>
      <c r="B141" s="188"/>
      <c r="C141" s="189" t="s">
        <v>249</v>
      </c>
      <c r="D141" s="189" t="s">
        <v>207</v>
      </c>
      <c r="E141" s="190" t="s">
        <v>3661</v>
      </c>
      <c r="F141" s="191" t="s">
        <v>3662</v>
      </c>
      <c r="G141" s="192" t="s">
        <v>348</v>
      </c>
      <c r="H141" s="193">
        <v>42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0.093829999999999997</v>
      </c>
      <c r="R141" s="198">
        <f>Q141*H141</f>
        <v>3.9408599999999998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3663</v>
      </c>
    </row>
    <row r="142" s="14" customFormat="1">
      <c r="A142" s="14"/>
      <c r="B142" s="211"/>
      <c r="C142" s="14"/>
      <c r="D142" s="204" t="s">
        <v>213</v>
      </c>
      <c r="E142" s="212" t="s">
        <v>1</v>
      </c>
      <c r="F142" s="213" t="s">
        <v>3664</v>
      </c>
      <c r="G142" s="14"/>
      <c r="H142" s="214">
        <v>42</v>
      </c>
      <c r="I142" s="215"/>
      <c r="J142" s="14"/>
      <c r="K142" s="14"/>
      <c r="L142" s="211"/>
      <c r="M142" s="216"/>
      <c r="N142" s="217"/>
      <c r="O142" s="217"/>
      <c r="P142" s="217"/>
      <c r="Q142" s="217"/>
      <c r="R142" s="217"/>
      <c r="S142" s="217"/>
      <c r="T142" s="21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2" t="s">
        <v>213</v>
      </c>
      <c r="AU142" s="212" t="s">
        <v>91</v>
      </c>
      <c r="AV142" s="14" t="s">
        <v>91</v>
      </c>
      <c r="AW142" s="14" t="s">
        <v>33</v>
      </c>
      <c r="AX142" s="14" t="s">
        <v>80</v>
      </c>
      <c r="AY142" s="212" t="s">
        <v>205</v>
      </c>
    </row>
    <row r="143" s="15" customFormat="1">
      <c r="A143" s="15"/>
      <c r="B143" s="219"/>
      <c r="C143" s="15"/>
      <c r="D143" s="204" t="s">
        <v>213</v>
      </c>
      <c r="E143" s="220" t="s">
        <v>1</v>
      </c>
      <c r="F143" s="221" t="s">
        <v>216</v>
      </c>
      <c r="G143" s="15"/>
      <c r="H143" s="222">
        <v>42</v>
      </c>
      <c r="I143" s="223"/>
      <c r="J143" s="15"/>
      <c r="K143" s="15"/>
      <c r="L143" s="219"/>
      <c r="M143" s="224"/>
      <c r="N143" s="225"/>
      <c r="O143" s="225"/>
      <c r="P143" s="225"/>
      <c r="Q143" s="225"/>
      <c r="R143" s="225"/>
      <c r="S143" s="225"/>
      <c r="T143" s="22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0" t="s">
        <v>213</v>
      </c>
      <c r="AU143" s="220" t="s">
        <v>91</v>
      </c>
      <c r="AV143" s="15" t="s">
        <v>211</v>
      </c>
      <c r="AW143" s="15" t="s">
        <v>33</v>
      </c>
      <c r="AX143" s="15" t="s">
        <v>87</v>
      </c>
      <c r="AY143" s="220" t="s">
        <v>205</v>
      </c>
    </row>
    <row r="144" s="2" customFormat="1" ht="24.15" customHeight="1">
      <c r="A144" s="38"/>
      <c r="B144" s="188"/>
      <c r="C144" s="227" t="s">
        <v>254</v>
      </c>
      <c r="D144" s="227" t="s">
        <v>276</v>
      </c>
      <c r="E144" s="228" t="s">
        <v>3665</v>
      </c>
      <c r="F144" s="229" t="s">
        <v>3666</v>
      </c>
      <c r="G144" s="230" t="s">
        <v>348</v>
      </c>
      <c r="H144" s="231">
        <v>42</v>
      </c>
      <c r="I144" s="232"/>
      <c r="J144" s="231">
        <f>ROUND(I144*H144,3)</f>
        <v>0</v>
      </c>
      <c r="K144" s="233"/>
      <c r="L144" s="234"/>
      <c r="M144" s="235" t="s">
        <v>1</v>
      </c>
      <c r="N144" s="236" t="s">
        <v>46</v>
      </c>
      <c r="O144" s="82"/>
      <c r="P144" s="198">
        <f>O144*H144</f>
        <v>0</v>
      </c>
      <c r="Q144" s="198">
        <v>0.0018500000000000001</v>
      </c>
      <c r="R144" s="198">
        <f>Q144*H144</f>
        <v>0.077700000000000005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254</v>
      </c>
      <c r="AT144" s="200" t="s">
        <v>276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3667</v>
      </c>
    </row>
    <row r="145" s="2" customFormat="1" ht="24.15" customHeight="1">
      <c r="A145" s="38"/>
      <c r="B145" s="188"/>
      <c r="C145" s="227" t="s">
        <v>258</v>
      </c>
      <c r="D145" s="227" t="s">
        <v>276</v>
      </c>
      <c r="E145" s="228" t="s">
        <v>3668</v>
      </c>
      <c r="F145" s="229" t="s">
        <v>3669</v>
      </c>
      <c r="G145" s="230" t="s">
        <v>348</v>
      </c>
      <c r="H145" s="231">
        <v>42</v>
      </c>
      <c r="I145" s="232"/>
      <c r="J145" s="231">
        <f>ROUND(I145*H145,3)</f>
        <v>0</v>
      </c>
      <c r="K145" s="233"/>
      <c r="L145" s="234"/>
      <c r="M145" s="235" t="s">
        <v>1</v>
      </c>
      <c r="N145" s="236" t="s">
        <v>46</v>
      </c>
      <c r="O145" s="82"/>
      <c r="P145" s="198">
        <f>O145*H145</f>
        <v>0</v>
      </c>
      <c r="Q145" s="198">
        <v>0.0060000000000000001</v>
      </c>
      <c r="R145" s="198">
        <f>Q145*H145</f>
        <v>0.252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254</v>
      </c>
      <c r="AT145" s="200" t="s">
        <v>276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3670</v>
      </c>
    </row>
    <row r="146" s="2" customFormat="1" ht="24.15" customHeight="1">
      <c r="A146" s="38"/>
      <c r="B146" s="188"/>
      <c r="C146" s="227" t="s">
        <v>262</v>
      </c>
      <c r="D146" s="227" t="s">
        <v>276</v>
      </c>
      <c r="E146" s="228" t="s">
        <v>3671</v>
      </c>
      <c r="F146" s="229" t="s">
        <v>3672</v>
      </c>
      <c r="G146" s="230" t="s">
        <v>348</v>
      </c>
      <c r="H146" s="231">
        <v>42</v>
      </c>
      <c r="I146" s="232"/>
      <c r="J146" s="231">
        <f>ROUND(I146*H146,3)</f>
        <v>0</v>
      </c>
      <c r="K146" s="233"/>
      <c r="L146" s="234"/>
      <c r="M146" s="235" t="s">
        <v>1</v>
      </c>
      <c r="N146" s="236" t="s">
        <v>46</v>
      </c>
      <c r="O146" s="82"/>
      <c r="P146" s="198">
        <f>O146*H146</f>
        <v>0</v>
      </c>
      <c r="Q146" s="198">
        <v>0.0074999999999999997</v>
      </c>
      <c r="R146" s="198">
        <f>Q146*H146</f>
        <v>0.315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254</v>
      </c>
      <c r="AT146" s="200" t="s">
        <v>276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3673</v>
      </c>
    </row>
    <row r="147" s="12" customFormat="1" ht="22.8" customHeight="1">
      <c r="A147" s="12"/>
      <c r="B147" s="175"/>
      <c r="C147" s="12"/>
      <c r="D147" s="176" t="s">
        <v>79</v>
      </c>
      <c r="E147" s="186" t="s">
        <v>899</v>
      </c>
      <c r="F147" s="186" t="s">
        <v>947</v>
      </c>
      <c r="G147" s="12"/>
      <c r="H147" s="12"/>
      <c r="I147" s="178"/>
      <c r="J147" s="187">
        <f>BK147</f>
        <v>0</v>
      </c>
      <c r="K147" s="12"/>
      <c r="L147" s="175"/>
      <c r="M147" s="180"/>
      <c r="N147" s="181"/>
      <c r="O147" s="181"/>
      <c r="P147" s="182">
        <f>P148</f>
        <v>0</v>
      </c>
      <c r="Q147" s="181"/>
      <c r="R147" s="182">
        <f>R148</f>
        <v>0</v>
      </c>
      <c r="S147" s="181"/>
      <c r="T147" s="183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6" t="s">
        <v>87</v>
      </c>
      <c r="AT147" s="184" t="s">
        <v>79</v>
      </c>
      <c r="AU147" s="184" t="s">
        <v>87</v>
      </c>
      <c r="AY147" s="176" t="s">
        <v>205</v>
      </c>
      <c r="BK147" s="185">
        <f>BK148</f>
        <v>0</v>
      </c>
    </row>
    <row r="148" s="2" customFormat="1" ht="24.15" customHeight="1">
      <c r="A148" s="38"/>
      <c r="B148" s="188"/>
      <c r="C148" s="189" t="s">
        <v>270</v>
      </c>
      <c r="D148" s="189" t="s">
        <v>207</v>
      </c>
      <c r="E148" s="190" t="s">
        <v>3674</v>
      </c>
      <c r="F148" s="191" t="s">
        <v>3675</v>
      </c>
      <c r="G148" s="192" t="s">
        <v>313</v>
      </c>
      <c r="H148" s="193">
        <v>23.015999999999998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3676</v>
      </c>
    </row>
    <row r="149" s="12" customFormat="1" ht="25.92" customHeight="1">
      <c r="A149" s="12"/>
      <c r="B149" s="175"/>
      <c r="C149" s="12"/>
      <c r="D149" s="176" t="s">
        <v>79</v>
      </c>
      <c r="E149" s="177" t="s">
        <v>952</v>
      </c>
      <c r="F149" s="177" t="s">
        <v>953</v>
      </c>
      <c r="G149" s="12"/>
      <c r="H149" s="12"/>
      <c r="I149" s="178"/>
      <c r="J149" s="179">
        <f>BK149</f>
        <v>0</v>
      </c>
      <c r="K149" s="12"/>
      <c r="L149" s="175"/>
      <c r="M149" s="180"/>
      <c r="N149" s="181"/>
      <c r="O149" s="181"/>
      <c r="P149" s="182">
        <f>P150</f>
        <v>0</v>
      </c>
      <c r="Q149" s="181"/>
      <c r="R149" s="182">
        <f>R150</f>
        <v>0.54409999999999981</v>
      </c>
      <c r="S149" s="181"/>
      <c r="T149" s="183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91</v>
      </c>
      <c r="AT149" s="184" t="s">
        <v>79</v>
      </c>
      <c r="AU149" s="184" t="s">
        <v>80</v>
      </c>
      <c r="AY149" s="176" t="s">
        <v>205</v>
      </c>
      <c r="BK149" s="185">
        <f>BK150</f>
        <v>0</v>
      </c>
    </row>
    <row r="150" s="12" customFormat="1" ht="22.8" customHeight="1">
      <c r="A150" s="12"/>
      <c r="B150" s="175"/>
      <c r="C150" s="12"/>
      <c r="D150" s="176" t="s">
        <v>79</v>
      </c>
      <c r="E150" s="186" t="s">
        <v>1465</v>
      </c>
      <c r="F150" s="186" t="s">
        <v>1466</v>
      </c>
      <c r="G150" s="12"/>
      <c r="H150" s="12"/>
      <c r="I150" s="178"/>
      <c r="J150" s="187">
        <f>BK150</f>
        <v>0</v>
      </c>
      <c r="K150" s="12"/>
      <c r="L150" s="175"/>
      <c r="M150" s="180"/>
      <c r="N150" s="181"/>
      <c r="O150" s="181"/>
      <c r="P150" s="182">
        <f>SUM(P151:P165)</f>
        <v>0</v>
      </c>
      <c r="Q150" s="181"/>
      <c r="R150" s="182">
        <f>SUM(R151:R165)</f>
        <v>0.54409999999999981</v>
      </c>
      <c r="S150" s="181"/>
      <c r="T150" s="183">
        <f>SUM(T151:T165)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6" t="s">
        <v>91</v>
      </c>
      <c r="AT150" s="184" t="s">
        <v>79</v>
      </c>
      <c r="AU150" s="184" t="s">
        <v>87</v>
      </c>
      <c r="AY150" s="176" t="s">
        <v>205</v>
      </c>
      <c r="BK150" s="185">
        <f>SUM(BK151:BK165)</f>
        <v>0</v>
      </c>
    </row>
    <row r="151" s="2" customFormat="1" ht="24.15" customHeight="1">
      <c r="A151" s="38"/>
      <c r="B151" s="188"/>
      <c r="C151" s="189" t="s">
        <v>275</v>
      </c>
      <c r="D151" s="189" t="s">
        <v>207</v>
      </c>
      <c r="E151" s="190" t="s">
        <v>3677</v>
      </c>
      <c r="F151" s="191" t="s">
        <v>3678</v>
      </c>
      <c r="G151" s="192" t="s">
        <v>284</v>
      </c>
      <c r="H151" s="193">
        <v>98.757000000000005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299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299</v>
      </c>
      <c r="BM151" s="200" t="s">
        <v>3679</v>
      </c>
    </row>
    <row r="152" s="14" customFormat="1">
      <c r="A152" s="14"/>
      <c r="B152" s="211"/>
      <c r="C152" s="14"/>
      <c r="D152" s="204" t="s">
        <v>213</v>
      </c>
      <c r="E152" s="212" t="s">
        <v>1</v>
      </c>
      <c r="F152" s="213" t="s">
        <v>3680</v>
      </c>
      <c r="G152" s="14"/>
      <c r="H152" s="214">
        <v>98.757000000000005</v>
      </c>
      <c r="I152" s="215"/>
      <c r="J152" s="14"/>
      <c r="K152" s="14"/>
      <c r="L152" s="211"/>
      <c r="M152" s="216"/>
      <c r="N152" s="217"/>
      <c r="O152" s="217"/>
      <c r="P152" s="217"/>
      <c r="Q152" s="217"/>
      <c r="R152" s="217"/>
      <c r="S152" s="217"/>
      <c r="T152" s="21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12" t="s">
        <v>213</v>
      </c>
      <c r="AU152" s="212" t="s">
        <v>91</v>
      </c>
      <c r="AV152" s="14" t="s">
        <v>91</v>
      </c>
      <c r="AW152" s="14" t="s">
        <v>33</v>
      </c>
      <c r="AX152" s="14" t="s">
        <v>80</v>
      </c>
      <c r="AY152" s="212" t="s">
        <v>205</v>
      </c>
    </row>
    <row r="153" s="15" customFormat="1">
      <c r="A153" s="15"/>
      <c r="B153" s="219"/>
      <c r="C153" s="15"/>
      <c r="D153" s="204" t="s">
        <v>213</v>
      </c>
      <c r="E153" s="220" t="s">
        <v>1</v>
      </c>
      <c r="F153" s="221" t="s">
        <v>216</v>
      </c>
      <c r="G153" s="15"/>
      <c r="H153" s="222">
        <v>98.757000000000005</v>
      </c>
      <c r="I153" s="223"/>
      <c r="J153" s="15"/>
      <c r="K153" s="15"/>
      <c r="L153" s="219"/>
      <c r="M153" s="224"/>
      <c r="N153" s="225"/>
      <c r="O153" s="225"/>
      <c r="P153" s="225"/>
      <c r="Q153" s="225"/>
      <c r="R153" s="225"/>
      <c r="S153" s="225"/>
      <c r="T153" s="22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20" t="s">
        <v>213</v>
      </c>
      <c r="AU153" s="220" t="s">
        <v>91</v>
      </c>
      <c r="AV153" s="15" t="s">
        <v>211</v>
      </c>
      <c r="AW153" s="15" t="s">
        <v>33</v>
      </c>
      <c r="AX153" s="15" t="s">
        <v>87</v>
      </c>
      <c r="AY153" s="220" t="s">
        <v>205</v>
      </c>
    </row>
    <row r="154" s="2" customFormat="1" ht="37.8" customHeight="1">
      <c r="A154" s="38"/>
      <c r="B154" s="188"/>
      <c r="C154" s="227" t="s">
        <v>281</v>
      </c>
      <c r="D154" s="227" t="s">
        <v>276</v>
      </c>
      <c r="E154" s="228" t="s">
        <v>3681</v>
      </c>
      <c r="F154" s="229" t="s">
        <v>3682</v>
      </c>
      <c r="G154" s="230" t="s">
        <v>348</v>
      </c>
      <c r="H154" s="231">
        <v>35</v>
      </c>
      <c r="I154" s="232"/>
      <c r="J154" s="231">
        <f>ROUND(I154*H154,3)</f>
        <v>0</v>
      </c>
      <c r="K154" s="233"/>
      <c r="L154" s="234"/>
      <c r="M154" s="235" t="s">
        <v>1</v>
      </c>
      <c r="N154" s="236" t="s">
        <v>46</v>
      </c>
      <c r="O154" s="82"/>
      <c r="P154" s="198">
        <f>O154*H154</f>
        <v>0</v>
      </c>
      <c r="Q154" s="198">
        <v>0.010800000000000001</v>
      </c>
      <c r="R154" s="198">
        <f>Q154*H154</f>
        <v>0.378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401</v>
      </c>
      <c r="AT154" s="200" t="s">
        <v>276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299</v>
      </c>
      <c r="BM154" s="200" t="s">
        <v>3683</v>
      </c>
    </row>
    <row r="155" s="2" customFormat="1" ht="37.8" customHeight="1">
      <c r="A155" s="38"/>
      <c r="B155" s="188"/>
      <c r="C155" s="227" t="s">
        <v>287</v>
      </c>
      <c r="D155" s="227" t="s">
        <v>276</v>
      </c>
      <c r="E155" s="228" t="s">
        <v>3684</v>
      </c>
      <c r="F155" s="229" t="s">
        <v>3685</v>
      </c>
      <c r="G155" s="230" t="s">
        <v>348</v>
      </c>
      <c r="H155" s="231">
        <v>1</v>
      </c>
      <c r="I155" s="232"/>
      <c r="J155" s="231">
        <f>ROUND(I155*H155,3)</f>
        <v>0</v>
      </c>
      <c r="K155" s="233"/>
      <c r="L155" s="234"/>
      <c r="M155" s="235" t="s">
        <v>1</v>
      </c>
      <c r="N155" s="236" t="s">
        <v>46</v>
      </c>
      <c r="O155" s="82"/>
      <c r="P155" s="198">
        <f>O155*H155</f>
        <v>0</v>
      </c>
      <c r="Q155" s="198">
        <v>0.010800000000000001</v>
      </c>
      <c r="R155" s="198">
        <f>Q155*H155</f>
        <v>0.010800000000000001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401</v>
      </c>
      <c r="AT155" s="200" t="s">
        <v>276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299</v>
      </c>
      <c r="BM155" s="200" t="s">
        <v>3686</v>
      </c>
    </row>
    <row r="156" s="2" customFormat="1" ht="37.8" customHeight="1">
      <c r="A156" s="38"/>
      <c r="B156" s="188"/>
      <c r="C156" s="227" t="s">
        <v>292</v>
      </c>
      <c r="D156" s="227" t="s">
        <v>276</v>
      </c>
      <c r="E156" s="228" t="s">
        <v>3687</v>
      </c>
      <c r="F156" s="229" t="s">
        <v>3688</v>
      </c>
      <c r="G156" s="230" t="s">
        <v>348</v>
      </c>
      <c r="H156" s="231">
        <v>1</v>
      </c>
      <c r="I156" s="232"/>
      <c r="J156" s="231">
        <f>ROUND(I156*H156,3)</f>
        <v>0</v>
      </c>
      <c r="K156" s="233"/>
      <c r="L156" s="234"/>
      <c r="M156" s="235" t="s">
        <v>1</v>
      </c>
      <c r="N156" s="236" t="s">
        <v>46</v>
      </c>
      <c r="O156" s="82"/>
      <c r="P156" s="198">
        <f>O156*H156</f>
        <v>0</v>
      </c>
      <c r="Q156" s="198">
        <v>0.010800000000000001</v>
      </c>
      <c r="R156" s="198">
        <f>Q156*H156</f>
        <v>0.010800000000000001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401</v>
      </c>
      <c r="AT156" s="200" t="s">
        <v>276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299</v>
      </c>
      <c r="BM156" s="200" t="s">
        <v>3689</v>
      </c>
    </row>
    <row r="157" s="2" customFormat="1" ht="33" customHeight="1">
      <c r="A157" s="38"/>
      <c r="B157" s="188"/>
      <c r="C157" s="227" t="s">
        <v>299</v>
      </c>
      <c r="D157" s="227" t="s">
        <v>276</v>
      </c>
      <c r="E157" s="228" t="s">
        <v>3690</v>
      </c>
      <c r="F157" s="229" t="s">
        <v>3691</v>
      </c>
      <c r="G157" s="230" t="s">
        <v>348</v>
      </c>
      <c r="H157" s="231">
        <v>1</v>
      </c>
      <c r="I157" s="232"/>
      <c r="J157" s="231">
        <f>ROUND(I157*H157,3)</f>
        <v>0</v>
      </c>
      <c r="K157" s="233"/>
      <c r="L157" s="234"/>
      <c r="M157" s="235" t="s">
        <v>1</v>
      </c>
      <c r="N157" s="236" t="s">
        <v>46</v>
      </c>
      <c r="O157" s="82"/>
      <c r="P157" s="198">
        <f>O157*H157</f>
        <v>0</v>
      </c>
      <c r="Q157" s="198">
        <v>0.010800000000000001</v>
      </c>
      <c r="R157" s="198">
        <f>Q157*H157</f>
        <v>0.010800000000000001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401</v>
      </c>
      <c r="AT157" s="200" t="s">
        <v>276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299</v>
      </c>
      <c r="BM157" s="200" t="s">
        <v>3692</v>
      </c>
    </row>
    <row r="158" s="2" customFormat="1" ht="37.8" customHeight="1">
      <c r="A158" s="38"/>
      <c r="B158" s="188"/>
      <c r="C158" s="227" t="s">
        <v>306</v>
      </c>
      <c r="D158" s="227" t="s">
        <v>276</v>
      </c>
      <c r="E158" s="228" t="s">
        <v>3693</v>
      </c>
      <c r="F158" s="229" t="s">
        <v>3694</v>
      </c>
      <c r="G158" s="230" t="s">
        <v>348</v>
      </c>
      <c r="H158" s="231">
        <v>1</v>
      </c>
      <c r="I158" s="232"/>
      <c r="J158" s="231">
        <f>ROUND(I158*H158,3)</f>
        <v>0</v>
      </c>
      <c r="K158" s="233"/>
      <c r="L158" s="234"/>
      <c r="M158" s="235" t="s">
        <v>1</v>
      </c>
      <c r="N158" s="236" t="s">
        <v>46</v>
      </c>
      <c r="O158" s="82"/>
      <c r="P158" s="198">
        <f>O158*H158</f>
        <v>0</v>
      </c>
      <c r="Q158" s="198">
        <v>0.010800000000000001</v>
      </c>
      <c r="R158" s="198">
        <f>Q158*H158</f>
        <v>0.010800000000000001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401</v>
      </c>
      <c r="AT158" s="200" t="s">
        <v>276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299</v>
      </c>
      <c r="BM158" s="200" t="s">
        <v>3695</v>
      </c>
    </row>
    <row r="159" s="2" customFormat="1" ht="37.8" customHeight="1">
      <c r="A159" s="38"/>
      <c r="B159" s="188"/>
      <c r="C159" s="227" t="s">
        <v>310</v>
      </c>
      <c r="D159" s="227" t="s">
        <v>276</v>
      </c>
      <c r="E159" s="228" t="s">
        <v>3696</v>
      </c>
      <c r="F159" s="229" t="s">
        <v>3697</v>
      </c>
      <c r="G159" s="230" t="s">
        <v>348</v>
      </c>
      <c r="H159" s="231">
        <v>1</v>
      </c>
      <c r="I159" s="232"/>
      <c r="J159" s="231">
        <f>ROUND(I159*H159,3)</f>
        <v>0</v>
      </c>
      <c r="K159" s="233"/>
      <c r="L159" s="234"/>
      <c r="M159" s="235" t="s">
        <v>1</v>
      </c>
      <c r="N159" s="236" t="s">
        <v>46</v>
      </c>
      <c r="O159" s="82"/>
      <c r="P159" s="198">
        <f>O159*H159</f>
        <v>0</v>
      </c>
      <c r="Q159" s="198">
        <v>0.010800000000000001</v>
      </c>
      <c r="R159" s="198">
        <f>Q159*H159</f>
        <v>0.010800000000000001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401</v>
      </c>
      <c r="AT159" s="200" t="s">
        <v>276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299</v>
      </c>
      <c r="BM159" s="200" t="s">
        <v>3698</v>
      </c>
    </row>
    <row r="160" s="2" customFormat="1" ht="37.8" customHeight="1">
      <c r="A160" s="38"/>
      <c r="B160" s="188"/>
      <c r="C160" s="227" t="s">
        <v>316</v>
      </c>
      <c r="D160" s="227" t="s">
        <v>276</v>
      </c>
      <c r="E160" s="228" t="s">
        <v>3699</v>
      </c>
      <c r="F160" s="229" t="s">
        <v>3700</v>
      </c>
      <c r="G160" s="230" t="s">
        <v>348</v>
      </c>
      <c r="H160" s="231">
        <v>1</v>
      </c>
      <c r="I160" s="232"/>
      <c r="J160" s="231">
        <f>ROUND(I160*H160,3)</f>
        <v>0</v>
      </c>
      <c r="K160" s="233"/>
      <c r="L160" s="234"/>
      <c r="M160" s="235" t="s">
        <v>1</v>
      </c>
      <c r="N160" s="236" t="s">
        <v>46</v>
      </c>
      <c r="O160" s="82"/>
      <c r="P160" s="198">
        <f>O160*H160</f>
        <v>0</v>
      </c>
      <c r="Q160" s="198">
        <v>0.010800000000000001</v>
      </c>
      <c r="R160" s="198">
        <f>Q160*H160</f>
        <v>0.010800000000000001</v>
      </c>
      <c r="S160" s="198">
        <v>0</v>
      </c>
      <c r="T160" s="19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0" t="s">
        <v>401</v>
      </c>
      <c r="AT160" s="200" t="s">
        <v>276</v>
      </c>
      <c r="AU160" s="200" t="s">
        <v>91</v>
      </c>
      <c r="AY160" s="19" t="s">
        <v>205</v>
      </c>
      <c r="BE160" s="201">
        <f>IF(N160="základná",J160,0)</f>
        <v>0</v>
      </c>
      <c r="BF160" s="201">
        <f>IF(N160="znížená",J160,0)</f>
        <v>0</v>
      </c>
      <c r="BG160" s="201">
        <f>IF(N160="zákl. prenesená",J160,0)</f>
        <v>0</v>
      </c>
      <c r="BH160" s="201">
        <f>IF(N160="zníž. prenesená",J160,0)</f>
        <v>0</v>
      </c>
      <c r="BI160" s="201">
        <f>IF(N160="nulová",J160,0)</f>
        <v>0</v>
      </c>
      <c r="BJ160" s="19" t="s">
        <v>91</v>
      </c>
      <c r="BK160" s="202">
        <f>ROUND(I160*H160,3)</f>
        <v>0</v>
      </c>
      <c r="BL160" s="19" t="s">
        <v>299</v>
      </c>
      <c r="BM160" s="200" t="s">
        <v>3701</v>
      </c>
    </row>
    <row r="161" s="2" customFormat="1" ht="33" customHeight="1">
      <c r="A161" s="38"/>
      <c r="B161" s="188"/>
      <c r="C161" s="189" t="s">
        <v>321</v>
      </c>
      <c r="D161" s="189" t="s">
        <v>207</v>
      </c>
      <c r="E161" s="190" t="s">
        <v>3702</v>
      </c>
      <c r="F161" s="191" t="s">
        <v>3703</v>
      </c>
      <c r="G161" s="192" t="s">
        <v>348</v>
      </c>
      <c r="H161" s="193">
        <v>1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299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299</v>
      </c>
      <c r="BM161" s="200" t="s">
        <v>3704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3705</v>
      </c>
      <c r="G162" s="14"/>
      <c r="H162" s="214">
        <v>1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5" customFormat="1">
      <c r="A163" s="15"/>
      <c r="B163" s="219"/>
      <c r="C163" s="15"/>
      <c r="D163" s="204" t="s">
        <v>213</v>
      </c>
      <c r="E163" s="220" t="s">
        <v>1</v>
      </c>
      <c r="F163" s="221" t="s">
        <v>216</v>
      </c>
      <c r="G163" s="15"/>
      <c r="H163" s="222">
        <v>1</v>
      </c>
      <c r="I163" s="223"/>
      <c r="J163" s="15"/>
      <c r="K163" s="15"/>
      <c r="L163" s="219"/>
      <c r="M163" s="224"/>
      <c r="N163" s="225"/>
      <c r="O163" s="225"/>
      <c r="P163" s="225"/>
      <c r="Q163" s="225"/>
      <c r="R163" s="225"/>
      <c r="S163" s="225"/>
      <c r="T163" s="22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0" t="s">
        <v>213</v>
      </c>
      <c r="AU163" s="220" t="s">
        <v>91</v>
      </c>
      <c r="AV163" s="15" t="s">
        <v>211</v>
      </c>
      <c r="AW163" s="15" t="s">
        <v>33</v>
      </c>
      <c r="AX163" s="15" t="s">
        <v>87</v>
      </c>
      <c r="AY163" s="220" t="s">
        <v>205</v>
      </c>
    </row>
    <row r="164" s="2" customFormat="1" ht="37.8" customHeight="1">
      <c r="A164" s="38"/>
      <c r="B164" s="188"/>
      <c r="C164" s="227" t="s">
        <v>327</v>
      </c>
      <c r="D164" s="227" t="s">
        <v>276</v>
      </c>
      <c r="E164" s="228" t="s">
        <v>3706</v>
      </c>
      <c r="F164" s="229" t="s">
        <v>3707</v>
      </c>
      <c r="G164" s="230" t="s">
        <v>348</v>
      </c>
      <c r="H164" s="231">
        <v>1</v>
      </c>
      <c r="I164" s="232"/>
      <c r="J164" s="231">
        <f>ROUND(I164*H164,3)</f>
        <v>0</v>
      </c>
      <c r="K164" s="233"/>
      <c r="L164" s="234"/>
      <c r="M164" s="235" t="s">
        <v>1</v>
      </c>
      <c r="N164" s="236" t="s">
        <v>46</v>
      </c>
      <c r="O164" s="82"/>
      <c r="P164" s="198">
        <f>O164*H164</f>
        <v>0</v>
      </c>
      <c r="Q164" s="198">
        <v>0.1013</v>
      </c>
      <c r="R164" s="198">
        <f>Q164*H164</f>
        <v>0.1013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401</v>
      </c>
      <c r="AT164" s="200" t="s">
        <v>276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299</v>
      </c>
      <c r="BM164" s="200" t="s">
        <v>3708</v>
      </c>
    </row>
    <row r="165" s="2" customFormat="1" ht="24.15" customHeight="1">
      <c r="A165" s="38"/>
      <c r="B165" s="188"/>
      <c r="C165" s="189" t="s">
        <v>333</v>
      </c>
      <c r="D165" s="189" t="s">
        <v>207</v>
      </c>
      <c r="E165" s="190" t="s">
        <v>3709</v>
      </c>
      <c r="F165" s="191" t="s">
        <v>2881</v>
      </c>
      <c r="G165" s="192" t="s">
        <v>313</v>
      </c>
      <c r="H165" s="193">
        <v>0.54400000000000004</v>
      </c>
      <c r="I165" s="194"/>
      <c r="J165" s="193">
        <f>ROUND(I165*H165,3)</f>
        <v>0</v>
      </c>
      <c r="K165" s="195"/>
      <c r="L165" s="39"/>
      <c r="M165" s="245" t="s">
        <v>1</v>
      </c>
      <c r="N165" s="246" t="s">
        <v>46</v>
      </c>
      <c r="O165" s="247"/>
      <c r="P165" s="248">
        <f>O165*H165</f>
        <v>0</v>
      </c>
      <c r="Q165" s="248">
        <v>0</v>
      </c>
      <c r="R165" s="248">
        <f>Q165*H165</f>
        <v>0</v>
      </c>
      <c r="S165" s="248">
        <v>0</v>
      </c>
      <c r="T165" s="24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0" t="s">
        <v>299</v>
      </c>
      <c r="AT165" s="200" t="s">
        <v>207</v>
      </c>
      <c r="AU165" s="200" t="s">
        <v>91</v>
      </c>
      <c r="AY165" s="19" t="s">
        <v>205</v>
      </c>
      <c r="BE165" s="201">
        <f>IF(N165="základná",J165,0)</f>
        <v>0</v>
      </c>
      <c r="BF165" s="201">
        <f>IF(N165="znížená",J165,0)</f>
        <v>0</v>
      </c>
      <c r="BG165" s="201">
        <f>IF(N165="zákl. prenesená",J165,0)</f>
        <v>0</v>
      </c>
      <c r="BH165" s="201">
        <f>IF(N165="zníž. prenesená",J165,0)</f>
        <v>0</v>
      </c>
      <c r="BI165" s="201">
        <f>IF(N165="nulová",J165,0)</f>
        <v>0</v>
      </c>
      <c r="BJ165" s="19" t="s">
        <v>91</v>
      </c>
      <c r="BK165" s="202">
        <f>ROUND(I165*H165,3)</f>
        <v>0</v>
      </c>
      <c r="BL165" s="19" t="s">
        <v>299</v>
      </c>
      <c r="BM165" s="200" t="s">
        <v>3710</v>
      </c>
    </row>
    <row r="166" s="2" customFormat="1" ht="6.96" customHeight="1">
      <c r="A166" s="38"/>
      <c r="B166" s="65"/>
      <c r="C166" s="66"/>
      <c r="D166" s="66"/>
      <c r="E166" s="66"/>
      <c r="F166" s="66"/>
      <c r="G166" s="66"/>
      <c r="H166" s="66"/>
      <c r="I166" s="66"/>
      <c r="J166" s="66"/>
      <c r="K166" s="66"/>
      <c r="L166" s="39"/>
      <c r="M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</row>
  </sheetData>
  <autoFilter ref="C122:K165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161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1715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1716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ROUND(J132,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ROUND((SUM(BE132:BE255)),  2)</f>
        <v>0</v>
      </c>
      <c r="G35" s="141"/>
      <c r="H35" s="141"/>
      <c r="I35" s="142">
        <v>0.23000000000000001</v>
      </c>
      <c r="J35" s="140">
        <f>ROUND(((SUM(BE132:BE255))*I35),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ROUND((SUM(BF132:BF255)),  2)</f>
        <v>0</v>
      </c>
      <c r="G36" s="141"/>
      <c r="H36" s="141"/>
      <c r="I36" s="142">
        <v>0.23000000000000001</v>
      </c>
      <c r="J36" s="140">
        <f>ROUND(((SUM(BF132:BF255))*I36),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ROUND((SUM(BG132:BG255)),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ROUND((SUM(BH132:BH255)),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ROUND((SUM(BI132:BI255)),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161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01.1 - ELEKTRICKÉ INŠTALÁCIE NN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Michal Végh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J132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189</v>
      </c>
      <c r="E99" s="158"/>
      <c r="F99" s="158"/>
      <c r="G99" s="158"/>
      <c r="H99" s="158"/>
      <c r="I99" s="158"/>
      <c r="J99" s="159">
        <f>J133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1717</v>
      </c>
      <c r="E100" s="162"/>
      <c r="F100" s="162"/>
      <c r="G100" s="162"/>
      <c r="H100" s="162"/>
      <c r="I100" s="162"/>
      <c r="J100" s="163">
        <f>J134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1718</v>
      </c>
      <c r="E101" s="162"/>
      <c r="F101" s="162"/>
      <c r="G101" s="162"/>
      <c r="H101" s="162"/>
      <c r="I101" s="162"/>
      <c r="J101" s="163">
        <f>J138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1719</v>
      </c>
      <c r="E102" s="162"/>
      <c r="F102" s="162"/>
      <c r="G102" s="162"/>
      <c r="H102" s="162"/>
      <c r="I102" s="162"/>
      <c r="J102" s="163">
        <f>J164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1720</v>
      </c>
      <c r="E103" s="162"/>
      <c r="F103" s="162"/>
      <c r="G103" s="162"/>
      <c r="H103" s="162"/>
      <c r="I103" s="162"/>
      <c r="J103" s="163">
        <f>J168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1721</v>
      </c>
      <c r="E104" s="162"/>
      <c r="F104" s="162"/>
      <c r="G104" s="162"/>
      <c r="H104" s="162"/>
      <c r="I104" s="162"/>
      <c r="J104" s="163">
        <f>J175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1722</v>
      </c>
      <c r="E105" s="162"/>
      <c r="F105" s="162"/>
      <c r="G105" s="162"/>
      <c r="H105" s="162"/>
      <c r="I105" s="162"/>
      <c r="J105" s="163">
        <f>J187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1723</v>
      </c>
      <c r="E106" s="162"/>
      <c r="F106" s="162"/>
      <c r="G106" s="162"/>
      <c r="H106" s="162"/>
      <c r="I106" s="162"/>
      <c r="J106" s="163">
        <f>J197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1724</v>
      </c>
      <c r="E107" s="162"/>
      <c r="F107" s="162"/>
      <c r="G107" s="162"/>
      <c r="H107" s="162"/>
      <c r="I107" s="162"/>
      <c r="J107" s="163">
        <f>J211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1725</v>
      </c>
      <c r="E108" s="162"/>
      <c r="F108" s="162"/>
      <c r="G108" s="162"/>
      <c r="H108" s="162"/>
      <c r="I108" s="162"/>
      <c r="J108" s="163">
        <f>J227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1726</v>
      </c>
      <c r="E109" s="162"/>
      <c r="F109" s="162"/>
      <c r="G109" s="162"/>
      <c r="H109" s="162"/>
      <c r="I109" s="162"/>
      <c r="J109" s="163">
        <f>J247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6"/>
      <c r="C110" s="9"/>
      <c r="D110" s="157" t="s">
        <v>1727</v>
      </c>
      <c r="E110" s="158"/>
      <c r="F110" s="158"/>
      <c r="G110" s="158"/>
      <c r="H110" s="158"/>
      <c r="I110" s="158"/>
      <c r="J110" s="159">
        <f>J252</f>
        <v>0</v>
      </c>
      <c r="K110" s="9"/>
      <c r="L110" s="15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3" t="s">
        <v>191</v>
      </c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14</v>
      </c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38"/>
      <c r="D120" s="38"/>
      <c r="E120" s="134" t="str">
        <f>E7</f>
        <v>Dve novostavby zariadení pre seniorov Trnkov</v>
      </c>
      <c r="F120" s="32"/>
      <c r="G120" s="32"/>
      <c r="H120" s="32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" customFormat="1" ht="12" customHeight="1">
      <c r="B121" s="22"/>
      <c r="C121" s="32" t="s">
        <v>160</v>
      </c>
      <c r="L121" s="22"/>
    </row>
    <row r="122" s="2" customFormat="1" ht="16.5" customHeight="1">
      <c r="A122" s="38"/>
      <c r="B122" s="39"/>
      <c r="C122" s="38"/>
      <c r="D122" s="38"/>
      <c r="E122" s="134" t="s">
        <v>161</v>
      </c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1714</v>
      </c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38"/>
      <c r="D124" s="38"/>
      <c r="E124" s="72" t="str">
        <f>E11</f>
        <v>SO 01.1 - ELEKTRICKÉ INŠTALÁCIE NN</v>
      </c>
      <c r="F124" s="38"/>
      <c r="G124" s="38"/>
      <c r="H124" s="38"/>
      <c r="I124" s="38"/>
      <c r="J124" s="38"/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18</v>
      </c>
      <c r="D126" s="38"/>
      <c r="E126" s="38"/>
      <c r="F126" s="27" t="str">
        <f>F14</f>
        <v xml:space="preserve">k.ú. Trnkov </v>
      </c>
      <c r="G126" s="38"/>
      <c r="H126" s="38"/>
      <c r="I126" s="32" t="s">
        <v>20</v>
      </c>
      <c r="J126" s="74" t="str">
        <f>IF(J14="","",J14)</f>
        <v>13. 9. 2024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5.65" customHeight="1">
      <c r="A128" s="38"/>
      <c r="B128" s="39"/>
      <c r="C128" s="32" t="s">
        <v>22</v>
      </c>
      <c r="D128" s="38"/>
      <c r="E128" s="38"/>
      <c r="F128" s="27" t="str">
        <f>E17</f>
        <v>ÚSVIT - ML, n.o.</v>
      </c>
      <c r="G128" s="38"/>
      <c r="H128" s="38"/>
      <c r="I128" s="32" t="s">
        <v>29</v>
      </c>
      <c r="J128" s="36" t="str">
        <f>E23</f>
        <v xml:space="preserve">mkolektiv architektura s.r.o. </v>
      </c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27</v>
      </c>
      <c r="D129" s="38"/>
      <c r="E129" s="38"/>
      <c r="F129" s="27" t="str">
        <f>IF(E20="","",E20)</f>
        <v>Vyplň údaj</v>
      </c>
      <c r="G129" s="38"/>
      <c r="H129" s="38"/>
      <c r="I129" s="32" t="s">
        <v>35</v>
      </c>
      <c r="J129" s="36" t="str">
        <f>E26</f>
        <v>Ing. Michal Végh</v>
      </c>
      <c r="K129" s="38"/>
      <c r="L129" s="60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38"/>
      <c r="D130" s="38"/>
      <c r="E130" s="38"/>
      <c r="F130" s="38"/>
      <c r="G130" s="38"/>
      <c r="H130" s="38"/>
      <c r="I130" s="38"/>
      <c r="J130" s="38"/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164"/>
      <c r="B131" s="165"/>
      <c r="C131" s="166" t="s">
        <v>192</v>
      </c>
      <c r="D131" s="167" t="s">
        <v>65</v>
      </c>
      <c r="E131" s="167" t="s">
        <v>61</v>
      </c>
      <c r="F131" s="167" t="s">
        <v>62</v>
      </c>
      <c r="G131" s="167" t="s">
        <v>193</v>
      </c>
      <c r="H131" s="167" t="s">
        <v>194</v>
      </c>
      <c r="I131" s="167" t="s">
        <v>195</v>
      </c>
      <c r="J131" s="168" t="s">
        <v>164</v>
      </c>
      <c r="K131" s="169" t="s">
        <v>196</v>
      </c>
      <c r="L131" s="170"/>
      <c r="M131" s="91" t="s">
        <v>1</v>
      </c>
      <c r="N131" s="92" t="s">
        <v>44</v>
      </c>
      <c r="O131" s="92" t="s">
        <v>197</v>
      </c>
      <c r="P131" s="92" t="s">
        <v>198</v>
      </c>
      <c r="Q131" s="92" t="s">
        <v>199</v>
      </c>
      <c r="R131" s="92" t="s">
        <v>200</v>
      </c>
      <c r="S131" s="92" t="s">
        <v>201</v>
      </c>
      <c r="T131" s="93" t="s">
        <v>202</v>
      </c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</row>
    <row r="132" s="2" customFormat="1" ht="22.8" customHeight="1">
      <c r="A132" s="38"/>
      <c r="B132" s="39"/>
      <c r="C132" s="98" t="s">
        <v>165</v>
      </c>
      <c r="D132" s="38"/>
      <c r="E132" s="38"/>
      <c r="F132" s="38"/>
      <c r="G132" s="38"/>
      <c r="H132" s="38"/>
      <c r="I132" s="38"/>
      <c r="J132" s="171">
        <f>BK132</f>
        <v>0</v>
      </c>
      <c r="K132" s="38"/>
      <c r="L132" s="39"/>
      <c r="M132" s="94"/>
      <c r="N132" s="78"/>
      <c r="O132" s="95"/>
      <c r="P132" s="172">
        <f>P133+P252</f>
        <v>0</v>
      </c>
      <c r="Q132" s="95"/>
      <c r="R132" s="172">
        <f>R133+R252</f>
        <v>0</v>
      </c>
      <c r="S132" s="95"/>
      <c r="T132" s="173">
        <f>T133+T252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79</v>
      </c>
      <c r="AU132" s="19" t="s">
        <v>166</v>
      </c>
      <c r="BK132" s="174">
        <f>BK133+BK252</f>
        <v>0</v>
      </c>
    </row>
    <row r="133" s="12" customFormat="1" ht="25.92" customHeight="1">
      <c r="A133" s="12"/>
      <c r="B133" s="175"/>
      <c r="C133" s="12"/>
      <c r="D133" s="176" t="s">
        <v>79</v>
      </c>
      <c r="E133" s="177" t="s">
        <v>276</v>
      </c>
      <c r="F133" s="177" t="s">
        <v>1707</v>
      </c>
      <c r="G133" s="12"/>
      <c r="H133" s="12"/>
      <c r="I133" s="178"/>
      <c r="J133" s="179">
        <f>BK133</f>
        <v>0</v>
      </c>
      <c r="K133" s="12"/>
      <c r="L133" s="175"/>
      <c r="M133" s="180"/>
      <c r="N133" s="181"/>
      <c r="O133" s="181"/>
      <c r="P133" s="182">
        <f>P134+P138+P164+P168+P175+P187+P197+P211+P227+P247</f>
        <v>0</v>
      </c>
      <c r="Q133" s="181"/>
      <c r="R133" s="182">
        <f>R134+R138+R164+R168+R175+R187+R197+R211+R227+R247</f>
        <v>0</v>
      </c>
      <c r="S133" s="181"/>
      <c r="T133" s="183">
        <f>T134+T138+T164+T168+T175+T187+T197+T211+T227+T247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6" t="s">
        <v>221</v>
      </c>
      <c r="AT133" s="184" t="s">
        <v>79</v>
      </c>
      <c r="AU133" s="184" t="s">
        <v>80</v>
      </c>
      <c r="AY133" s="176" t="s">
        <v>205</v>
      </c>
      <c r="BK133" s="185">
        <f>BK134+BK138+BK164+BK168+BK175+BK187+BK197+BK211+BK227+BK247</f>
        <v>0</v>
      </c>
    </row>
    <row r="134" s="12" customFormat="1" ht="22.8" customHeight="1">
      <c r="A134" s="12"/>
      <c r="B134" s="175"/>
      <c r="C134" s="12"/>
      <c r="D134" s="176" t="s">
        <v>79</v>
      </c>
      <c r="E134" s="186" t="s">
        <v>1728</v>
      </c>
      <c r="F134" s="186" t="s">
        <v>1729</v>
      </c>
      <c r="G134" s="12"/>
      <c r="H134" s="12"/>
      <c r="I134" s="178"/>
      <c r="J134" s="187">
        <f>BK134</f>
        <v>0</v>
      </c>
      <c r="K134" s="12"/>
      <c r="L134" s="175"/>
      <c r="M134" s="180"/>
      <c r="N134" s="181"/>
      <c r="O134" s="181"/>
      <c r="P134" s="182">
        <f>SUM(P135:P137)</f>
        <v>0</v>
      </c>
      <c r="Q134" s="181"/>
      <c r="R134" s="182">
        <f>SUM(R135:R137)</f>
        <v>0</v>
      </c>
      <c r="S134" s="181"/>
      <c r="T134" s="183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6" t="s">
        <v>221</v>
      </c>
      <c r="AT134" s="184" t="s">
        <v>79</v>
      </c>
      <c r="AU134" s="184" t="s">
        <v>87</v>
      </c>
      <c r="AY134" s="176" t="s">
        <v>205</v>
      </c>
      <c r="BK134" s="185">
        <f>SUM(BK135:BK137)</f>
        <v>0</v>
      </c>
    </row>
    <row r="135" s="2" customFormat="1" ht="16.5" customHeight="1">
      <c r="A135" s="38"/>
      <c r="B135" s="188"/>
      <c r="C135" s="189" t="s">
        <v>87</v>
      </c>
      <c r="D135" s="189" t="s">
        <v>207</v>
      </c>
      <c r="E135" s="190" t="s">
        <v>1730</v>
      </c>
      <c r="F135" s="191" t="s">
        <v>1731</v>
      </c>
      <c r="G135" s="192" t="s">
        <v>941</v>
      </c>
      <c r="H135" s="193">
        <v>1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91</v>
      </c>
    </row>
    <row r="136" s="2" customFormat="1" ht="16.5" customHeight="1">
      <c r="A136" s="38"/>
      <c r="B136" s="188"/>
      <c r="C136" s="189" t="s">
        <v>91</v>
      </c>
      <c r="D136" s="189" t="s">
        <v>207</v>
      </c>
      <c r="E136" s="190" t="s">
        <v>1732</v>
      </c>
      <c r="F136" s="191" t="s">
        <v>1733</v>
      </c>
      <c r="G136" s="192" t="s">
        <v>941</v>
      </c>
      <c r="H136" s="193">
        <v>1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211</v>
      </c>
    </row>
    <row r="137" s="2" customFormat="1" ht="16.5" customHeight="1">
      <c r="A137" s="38"/>
      <c r="B137" s="188"/>
      <c r="C137" s="189" t="s">
        <v>221</v>
      </c>
      <c r="D137" s="189" t="s">
        <v>207</v>
      </c>
      <c r="E137" s="190" t="s">
        <v>1734</v>
      </c>
      <c r="F137" s="191" t="s">
        <v>1735</v>
      </c>
      <c r="G137" s="192" t="s">
        <v>941</v>
      </c>
      <c r="H137" s="193">
        <v>1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244</v>
      </c>
    </row>
    <row r="138" s="12" customFormat="1" ht="22.8" customHeight="1">
      <c r="A138" s="12"/>
      <c r="B138" s="175"/>
      <c r="C138" s="12"/>
      <c r="D138" s="176" t="s">
        <v>79</v>
      </c>
      <c r="E138" s="186" t="s">
        <v>1736</v>
      </c>
      <c r="F138" s="186" t="s">
        <v>1737</v>
      </c>
      <c r="G138" s="12"/>
      <c r="H138" s="12"/>
      <c r="I138" s="178"/>
      <c r="J138" s="187">
        <f>BK138</f>
        <v>0</v>
      </c>
      <c r="K138" s="12"/>
      <c r="L138" s="175"/>
      <c r="M138" s="180"/>
      <c r="N138" s="181"/>
      <c r="O138" s="181"/>
      <c r="P138" s="182">
        <f>SUM(P139:P163)</f>
        <v>0</v>
      </c>
      <c r="Q138" s="181"/>
      <c r="R138" s="182">
        <f>SUM(R139:R163)</f>
        <v>0</v>
      </c>
      <c r="S138" s="181"/>
      <c r="T138" s="183">
        <f>SUM(T139:T163)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6" t="s">
        <v>221</v>
      </c>
      <c r="AT138" s="184" t="s">
        <v>79</v>
      </c>
      <c r="AU138" s="184" t="s">
        <v>87</v>
      </c>
      <c r="AY138" s="176" t="s">
        <v>205</v>
      </c>
      <c r="BK138" s="185">
        <f>SUM(BK139:BK163)</f>
        <v>0</v>
      </c>
    </row>
    <row r="139" s="2" customFormat="1" ht="24.15" customHeight="1">
      <c r="A139" s="38"/>
      <c r="B139" s="188"/>
      <c r="C139" s="189" t="s">
        <v>211</v>
      </c>
      <c r="D139" s="189" t="s">
        <v>207</v>
      </c>
      <c r="E139" s="190" t="s">
        <v>1738</v>
      </c>
      <c r="F139" s="191" t="s">
        <v>1739</v>
      </c>
      <c r="G139" s="192" t="s">
        <v>348</v>
      </c>
      <c r="H139" s="193">
        <v>20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254</v>
      </c>
    </row>
    <row r="140" s="2" customFormat="1" ht="24.15" customHeight="1">
      <c r="A140" s="38"/>
      <c r="B140" s="188"/>
      <c r="C140" s="189" t="s">
        <v>231</v>
      </c>
      <c r="D140" s="189" t="s">
        <v>207</v>
      </c>
      <c r="E140" s="190" t="s">
        <v>1740</v>
      </c>
      <c r="F140" s="191" t="s">
        <v>1741</v>
      </c>
      <c r="G140" s="192" t="s">
        <v>348</v>
      </c>
      <c r="H140" s="193">
        <v>5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262</v>
      </c>
    </row>
    <row r="141" s="2" customFormat="1" ht="24.15" customHeight="1">
      <c r="A141" s="38"/>
      <c r="B141" s="188"/>
      <c r="C141" s="189" t="s">
        <v>244</v>
      </c>
      <c r="D141" s="189" t="s">
        <v>207</v>
      </c>
      <c r="E141" s="190" t="s">
        <v>1742</v>
      </c>
      <c r="F141" s="191" t="s">
        <v>1743</v>
      </c>
      <c r="G141" s="192" t="s">
        <v>348</v>
      </c>
      <c r="H141" s="193">
        <v>34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275</v>
      </c>
    </row>
    <row r="142" s="2" customFormat="1" ht="24.15" customHeight="1">
      <c r="A142" s="38"/>
      <c r="B142" s="188"/>
      <c r="C142" s="189" t="s">
        <v>249</v>
      </c>
      <c r="D142" s="189" t="s">
        <v>207</v>
      </c>
      <c r="E142" s="190" t="s">
        <v>1744</v>
      </c>
      <c r="F142" s="191" t="s">
        <v>1745</v>
      </c>
      <c r="G142" s="192" t="s">
        <v>348</v>
      </c>
      <c r="H142" s="193">
        <v>14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287</v>
      </c>
    </row>
    <row r="143" s="2" customFormat="1" ht="24.15" customHeight="1">
      <c r="A143" s="38"/>
      <c r="B143" s="188"/>
      <c r="C143" s="189" t="s">
        <v>254</v>
      </c>
      <c r="D143" s="189" t="s">
        <v>207</v>
      </c>
      <c r="E143" s="190" t="s">
        <v>1746</v>
      </c>
      <c r="F143" s="191" t="s">
        <v>1747</v>
      </c>
      <c r="G143" s="192" t="s">
        <v>348</v>
      </c>
      <c r="H143" s="193">
        <v>30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299</v>
      </c>
    </row>
    <row r="144" s="2" customFormat="1" ht="24.15" customHeight="1">
      <c r="A144" s="38"/>
      <c r="B144" s="188"/>
      <c r="C144" s="189" t="s">
        <v>258</v>
      </c>
      <c r="D144" s="189" t="s">
        <v>207</v>
      </c>
      <c r="E144" s="190" t="s">
        <v>1748</v>
      </c>
      <c r="F144" s="191" t="s">
        <v>1749</v>
      </c>
      <c r="G144" s="192" t="s">
        <v>348</v>
      </c>
      <c r="H144" s="193">
        <v>16</v>
      </c>
      <c r="I144" s="194"/>
      <c r="J144" s="193">
        <f>ROUND(I144*H144,3)</f>
        <v>0</v>
      </c>
      <c r="K144" s="195"/>
      <c r="L144" s="39"/>
      <c r="M144" s="196" t="s">
        <v>1</v>
      </c>
      <c r="N144" s="197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211</v>
      </c>
      <c r="AT144" s="200" t="s">
        <v>207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310</v>
      </c>
    </row>
    <row r="145" s="2" customFormat="1" ht="24.15" customHeight="1">
      <c r="A145" s="38"/>
      <c r="B145" s="188"/>
      <c r="C145" s="189" t="s">
        <v>262</v>
      </c>
      <c r="D145" s="189" t="s">
        <v>207</v>
      </c>
      <c r="E145" s="190" t="s">
        <v>1750</v>
      </c>
      <c r="F145" s="191" t="s">
        <v>1751</v>
      </c>
      <c r="G145" s="192" t="s">
        <v>348</v>
      </c>
      <c r="H145" s="193">
        <v>2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321</v>
      </c>
    </row>
    <row r="146" s="2" customFormat="1" ht="24.15" customHeight="1">
      <c r="A146" s="38"/>
      <c r="B146" s="188"/>
      <c r="C146" s="189" t="s">
        <v>270</v>
      </c>
      <c r="D146" s="189" t="s">
        <v>207</v>
      </c>
      <c r="E146" s="190" t="s">
        <v>1752</v>
      </c>
      <c r="F146" s="191" t="s">
        <v>1753</v>
      </c>
      <c r="G146" s="192" t="s">
        <v>348</v>
      </c>
      <c r="H146" s="193">
        <v>8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333</v>
      </c>
    </row>
    <row r="147" s="2" customFormat="1" ht="24.15" customHeight="1">
      <c r="A147" s="38"/>
      <c r="B147" s="188"/>
      <c r="C147" s="189" t="s">
        <v>275</v>
      </c>
      <c r="D147" s="189" t="s">
        <v>207</v>
      </c>
      <c r="E147" s="190" t="s">
        <v>1754</v>
      </c>
      <c r="F147" s="191" t="s">
        <v>1747</v>
      </c>
      <c r="G147" s="192" t="s">
        <v>348</v>
      </c>
      <c r="H147" s="193">
        <v>6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355</v>
      </c>
    </row>
    <row r="148" s="2" customFormat="1" ht="24.15" customHeight="1">
      <c r="A148" s="38"/>
      <c r="B148" s="188"/>
      <c r="C148" s="189" t="s">
        <v>281</v>
      </c>
      <c r="D148" s="189" t="s">
        <v>207</v>
      </c>
      <c r="E148" s="190" t="s">
        <v>1755</v>
      </c>
      <c r="F148" s="191" t="s">
        <v>1756</v>
      </c>
      <c r="G148" s="192" t="s">
        <v>348</v>
      </c>
      <c r="H148" s="193">
        <v>2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366</v>
      </c>
    </row>
    <row r="149" s="2" customFormat="1" ht="37.8" customHeight="1">
      <c r="A149" s="38"/>
      <c r="B149" s="188"/>
      <c r="C149" s="189" t="s">
        <v>287</v>
      </c>
      <c r="D149" s="189" t="s">
        <v>207</v>
      </c>
      <c r="E149" s="190" t="s">
        <v>1757</v>
      </c>
      <c r="F149" s="191" t="s">
        <v>1758</v>
      </c>
      <c r="G149" s="192" t="s">
        <v>941</v>
      </c>
      <c r="H149" s="193">
        <v>1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46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211</v>
      </c>
      <c r="AT149" s="200" t="s">
        <v>207</v>
      </c>
      <c r="AU149" s="200" t="s">
        <v>91</v>
      </c>
      <c r="AY149" s="19" t="s">
        <v>205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91</v>
      </c>
      <c r="BK149" s="202">
        <f>ROUND(I149*H149,3)</f>
        <v>0</v>
      </c>
      <c r="BL149" s="19" t="s">
        <v>211</v>
      </c>
      <c r="BM149" s="200" t="s">
        <v>380</v>
      </c>
    </row>
    <row r="150" s="2" customFormat="1" ht="37.8" customHeight="1">
      <c r="A150" s="38"/>
      <c r="B150" s="188"/>
      <c r="C150" s="189" t="s">
        <v>292</v>
      </c>
      <c r="D150" s="189" t="s">
        <v>207</v>
      </c>
      <c r="E150" s="190" t="s">
        <v>1759</v>
      </c>
      <c r="F150" s="191" t="s">
        <v>1760</v>
      </c>
      <c r="G150" s="192" t="s">
        <v>941</v>
      </c>
      <c r="H150" s="193">
        <v>2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390</v>
      </c>
    </row>
    <row r="151" s="2" customFormat="1" ht="37.8" customHeight="1">
      <c r="A151" s="38"/>
      <c r="B151" s="188"/>
      <c r="C151" s="189" t="s">
        <v>299</v>
      </c>
      <c r="D151" s="189" t="s">
        <v>207</v>
      </c>
      <c r="E151" s="190" t="s">
        <v>1761</v>
      </c>
      <c r="F151" s="191" t="s">
        <v>1762</v>
      </c>
      <c r="G151" s="192" t="s">
        <v>348</v>
      </c>
      <c r="H151" s="193">
        <v>42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401</v>
      </c>
    </row>
    <row r="152" s="2" customFormat="1" ht="37.8" customHeight="1">
      <c r="A152" s="38"/>
      <c r="B152" s="188"/>
      <c r="C152" s="189" t="s">
        <v>306</v>
      </c>
      <c r="D152" s="189" t="s">
        <v>207</v>
      </c>
      <c r="E152" s="190" t="s">
        <v>1763</v>
      </c>
      <c r="F152" s="191" t="s">
        <v>1764</v>
      </c>
      <c r="G152" s="192" t="s">
        <v>348</v>
      </c>
      <c r="H152" s="193">
        <v>24</v>
      </c>
      <c r="I152" s="194"/>
      <c r="J152" s="193">
        <f>ROUND(I152*H152,3)</f>
        <v>0</v>
      </c>
      <c r="K152" s="195"/>
      <c r="L152" s="39"/>
      <c r="M152" s="196" t="s">
        <v>1</v>
      </c>
      <c r="N152" s="197" t="s">
        <v>46</v>
      </c>
      <c r="O152" s="8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211</v>
      </c>
      <c r="AT152" s="200" t="s">
        <v>207</v>
      </c>
      <c r="AU152" s="200" t="s">
        <v>91</v>
      </c>
      <c r="AY152" s="19" t="s">
        <v>205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91</v>
      </c>
      <c r="BK152" s="202">
        <f>ROUND(I152*H152,3)</f>
        <v>0</v>
      </c>
      <c r="BL152" s="19" t="s">
        <v>211</v>
      </c>
      <c r="BM152" s="200" t="s">
        <v>414</v>
      </c>
    </row>
    <row r="153" s="2" customFormat="1" ht="24.15" customHeight="1">
      <c r="A153" s="38"/>
      <c r="B153" s="188"/>
      <c r="C153" s="189" t="s">
        <v>310</v>
      </c>
      <c r="D153" s="189" t="s">
        <v>207</v>
      </c>
      <c r="E153" s="190" t="s">
        <v>1765</v>
      </c>
      <c r="F153" s="191" t="s">
        <v>1766</v>
      </c>
      <c r="G153" s="192" t="s">
        <v>348</v>
      </c>
      <c r="H153" s="193">
        <v>3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423</v>
      </c>
    </row>
    <row r="154" s="2" customFormat="1" ht="24.15" customHeight="1">
      <c r="A154" s="38"/>
      <c r="B154" s="188"/>
      <c r="C154" s="189" t="s">
        <v>316</v>
      </c>
      <c r="D154" s="189" t="s">
        <v>207</v>
      </c>
      <c r="E154" s="190" t="s">
        <v>1767</v>
      </c>
      <c r="F154" s="191" t="s">
        <v>1768</v>
      </c>
      <c r="G154" s="192" t="s">
        <v>348</v>
      </c>
      <c r="H154" s="193">
        <v>2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46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211</v>
      </c>
      <c r="AT154" s="200" t="s">
        <v>207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211</v>
      </c>
      <c r="BM154" s="200" t="s">
        <v>461</v>
      </c>
    </row>
    <row r="155" s="2" customFormat="1" ht="24.15" customHeight="1">
      <c r="A155" s="38"/>
      <c r="B155" s="188"/>
      <c r="C155" s="189" t="s">
        <v>321</v>
      </c>
      <c r="D155" s="189" t="s">
        <v>207</v>
      </c>
      <c r="E155" s="190" t="s">
        <v>1769</v>
      </c>
      <c r="F155" s="191" t="s">
        <v>1770</v>
      </c>
      <c r="G155" s="192" t="s">
        <v>348</v>
      </c>
      <c r="H155" s="193">
        <v>24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470</v>
      </c>
    </row>
    <row r="156" s="2" customFormat="1" ht="24.15" customHeight="1">
      <c r="A156" s="38"/>
      <c r="B156" s="188"/>
      <c r="C156" s="189" t="s">
        <v>327</v>
      </c>
      <c r="D156" s="189" t="s">
        <v>207</v>
      </c>
      <c r="E156" s="190" t="s">
        <v>1771</v>
      </c>
      <c r="F156" s="191" t="s">
        <v>1772</v>
      </c>
      <c r="G156" s="192" t="s">
        <v>348</v>
      </c>
      <c r="H156" s="193">
        <v>8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46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211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211</v>
      </c>
      <c r="BM156" s="200" t="s">
        <v>483</v>
      </c>
    </row>
    <row r="157" s="2" customFormat="1" ht="33" customHeight="1">
      <c r="A157" s="38"/>
      <c r="B157" s="188"/>
      <c r="C157" s="189" t="s">
        <v>333</v>
      </c>
      <c r="D157" s="189" t="s">
        <v>207</v>
      </c>
      <c r="E157" s="190" t="s">
        <v>1773</v>
      </c>
      <c r="F157" s="191" t="s">
        <v>1774</v>
      </c>
      <c r="G157" s="192" t="s">
        <v>348</v>
      </c>
      <c r="H157" s="193">
        <v>2</v>
      </c>
      <c r="I157" s="194"/>
      <c r="J157" s="193">
        <f>ROUND(I157*H157,3)</f>
        <v>0</v>
      </c>
      <c r="K157" s="195"/>
      <c r="L157" s="39"/>
      <c r="M157" s="196" t="s">
        <v>1</v>
      </c>
      <c r="N157" s="197" t="s">
        <v>46</v>
      </c>
      <c r="O157" s="8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211</v>
      </c>
      <c r="AT157" s="200" t="s">
        <v>207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211</v>
      </c>
      <c r="BM157" s="200" t="s">
        <v>495</v>
      </c>
    </row>
    <row r="158" s="2" customFormat="1" ht="24.15" customHeight="1">
      <c r="A158" s="38"/>
      <c r="B158" s="188"/>
      <c r="C158" s="189" t="s">
        <v>7</v>
      </c>
      <c r="D158" s="189" t="s">
        <v>207</v>
      </c>
      <c r="E158" s="190" t="s">
        <v>1775</v>
      </c>
      <c r="F158" s="191" t="s">
        <v>1776</v>
      </c>
      <c r="G158" s="192" t="s">
        <v>348</v>
      </c>
      <c r="H158" s="193">
        <v>24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46</v>
      </c>
      <c r="O158" s="8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211</v>
      </c>
      <c r="AT158" s="200" t="s">
        <v>207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211</v>
      </c>
      <c r="BM158" s="200" t="s">
        <v>506</v>
      </c>
    </row>
    <row r="159" s="2" customFormat="1" ht="16.5" customHeight="1">
      <c r="A159" s="38"/>
      <c r="B159" s="188"/>
      <c r="C159" s="189" t="s">
        <v>355</v>
      </c>
      <c r="D159" s="189" t="s">
        <v>207</v>
      </c>
      <c r="E159" s="190" t="s">
        <v>1777</v>
      </c>
      <c r="F159" s="191" t="s">
        <v>1778</v>
      </c>
      <c r="G159" s="192" t="s">
        <v>284</v>
      </c>
      <c r="H159" s="193">
        <v>950</v>
      </c>
      <c r="I159" s="194"/>
      <c r="J159" s="193">
        <f>ROUND(I159*H159,3)</f>
        <v>0</v>
      </c>
      <c r="K159" s="195"/>
      <c r="L159" s="39"/>
      <c r="M159" s="196" t="s">
        <v>1</v>
      </c>
      <c r="N159" s="197" t="s">
        <v>46</v>
      </c>
      <c r="O159" s="8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211</v>
      </c>
      <c r="AT159" s="200" t="s">
        <v>207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211</v>
      </c>
      <c r="BM159" s="200" t="s">
        <v>517</v>
      </c>
    </row>
    <row r="160" s="2" customFormat="1" ht="16.5" customHeight="1">
      <c r="A160" s="38"/>
      <c r="B160" s="188"/>
      <c r="C160" s="189" t="s">
        <v>361</v>
      </c>
      <c r="D160" s="189" t="s">
        <v>207</v>
      </c>
      <c r="E160" s="190" t="s">
        <v>1779</v>
      </c>
      <c r="F160" s="191" t="s">
        <v>1780</v>
      </c>
      <c r="G160" s="192" t="s">
        <v>284</v>
      </c>
      <c r="H160" s="193">
        <v>250</v>
      </c>
      <c r="I160" s="194"/>
      <c r="J160" s="193">
        <f>ROUND(I160*H160,3)</f>
        <v>0</v>
      </c>
      <c r="K160" s="195"/>
      <c r="L160" s="39"/>
      <c r="M160" s="196" t="s">
        <v>1</v>
      </c>
      <c r="N160" s="197" t="s">
        <v>46</v>
      </c>
      <c r="O160" s="8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0" t="s">
        <v>211</v>
      </c>
      <c r="AT160" s="200" t="s">
        <v>207</v>
      </c>
      <c r="AU160" s="200" t="s">
        <v>91</v>
      </c>
      <c r="AY160" s="19" t="s">
        <v>205</v>
      </c>
      <c r="BE160" s="201">
        <f>IF(N160="základná",J160,0)</f>
        <v>0</v>
      </c>
      <c r="BF160" s="201">
        <f>IF(N160="znížená",J160,0)</f>
        <v>0</v>
      </c>
      <c r="BG160" s="201">
        <f>IF(N160="zákl. prenesená",J160,0)</f>
        <v>0</v>
      </c>
      <c r="BH160" s="201">
        <f>IF(N160="zníž. prenesená",J160,0)</f>
        <v>0</v>
      </c>
      <c r="BI160" s="201">
        <f>IF(N160="nulová",J160,0)</f>
        <v>0</v>
      </c>
      <c r="BJ160" s="19" t="s">
        <v>91</v>
      </c>
      <c r="BK160" s="202">
        <f>ROUND(I160*H160,3)</f>
        <v>0</v>
      </c>
      <c r="BL160" s="19" t="s">
        <v>211</v>
      </c>
      <c r="BM160" s="200" t="s">
        <v>525</v>
      </c>
    </row>
    <row r="161" s="2" customFormat="1" ht="16.5" customHeight="1">
      <c r="A161" s="38"/>
      <c r="B161" s="188"/>
      <c r="C161" s="189" t="s">
        <v>366</v>
      </c>
      <c r="D161" s="189" t="s">
        <v>207</v>
      </c>
      <c r="E161" s="190" t="s">
        <v>1781</v>
      </c>
      <c r="F161" s="191" t="s">
        <v>1782</v>
      </c>
      <c r="G161" s="192" t="s">
        <v>284</v>
      </c>
      <c r="H161" s="193">
        <v>300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537</v>
      </c>
    </row>
    <row r="162" s="2" customFormat="1" ht="24.15" customHeight="1">
      <c r="A162" s="38"/>
      <c r="B162" s="188"/>
      <c r="C162" s="189" t="s">
        <v>375</v>
      </c>
      <c r="D162" s="189" t="s">
        <v>207</v>
      </c>
      <c r="E162" s="190" t="s">
        <v>1783</v>
      </c>
      <c r="F162" s="191" t="s">
        <v>1784</v>
      </c>
      <c r="G162" s="192" t="s">
        <v>284</v>
      </c>
      <c r="H162" s="193">
        <v>30</v>
      </c>
      <c r="I162" s="194"/>
      <c r="J162" s="193">
        <f>ROUND(I162*H162,3)</f>
        <v>0</v>
      </c>
      <c r="K162" s="195"/>
      <c r="L162" s="39"/>
      <c r="M162" s="196" t="s">
        <v>1</v>
      </c>
      <c r="N162" s="197" t="s">
        <v>46</v>
      </c>
      <c r="O162" s="8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0" t="s">
        <v>211</v>
      </c>
      <c r="AT162" s="200" t="s">
        <v>207</v>
      </c>
      <c r="AU162" s="200" t="s">
        <v>91</v>
      </c>
      <c r="AY162" s="19" t="s">
        <v>205</v>
      </c>
      <c r="BE162" s="201">
        <f>IF(N162="základná",J162,0)</f>
        <v>0</v>
      </c>
      <c r="BF162" s="201">
        <f>IF(N162="znížená",J162,0)</f>
        <v>0</v>
      </c>
      <c r="BG162" s="201">
        <f>IF(N162="zákl. prenesená",J162,0)</f>
        <v>0</v>
      </c>
      <c r="BH162" s="201">
        <f>IF(N162="zníž. prenesená",J162,0)</f>
        <v>0</v>
      </c>
      <c r="BI162" s="201">
        <f>IF(N162="nulová",J162,0)</f>
        <v>0</v>
      </c>
      <c r="BJ162" s="19" t="s">
        <v>91</v>
      </c>
      <c r="BK162" s="202">
        <f>ROUND(I162*H162,3)</f>
        <v>0</v>
      </c>
      <c r="BL162" s="19" t="s">
        <v>211</v>
      </c>
      <c r="BM162" s="200" t="s">
        <v>553</v>
      </c>
    </row>
    <row r="163" s="2" customFormat="1" ht="16.5" customHeight="1">
      <c r="A163" s="38"/>
      <c r="B163" s="188"/>
      <c r="C163" s="189" t="s">
        <v>380</v>
      </c>
      <c r="D163" s="189" t="s">
        <v>207</v>
      </c>
      <c r="E163" s="190" t="s">
        <v>1785</v>
      </c>
      <c r="F163" s="191" t="s">
        <v>1786</v>
      </c>
      <c r="G163" s="192" t="s">
        <v>284</v>
      </c>
      <c r="H163" s="193">
        <v>300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564</v>
      </c>
    </row>
    <row r="164" s="12" customFormat="1" ht="22.8" customHeight="1">
      <c r="A164" s="12"/>
      <c r="B164" s="175"/>
      <c r="C164" s="12"/>
      <c r="D164" s="176" t="s">
        <v>79</v>
      </c>
      <c r="E164" s="186" t="s">
        <v>1787</v>
      </c>
      <c r="F164" s="186" t="s">
        <v>1788</v>
      </c>
      <c r="G164" s="12"/>
      <c r="H164" s="12"/>
      <c r="I164" s="178"/>
      <c r="J164" s="187">
        <f>BK164</f>
        <v>0</v>
      </c>
      <c r="K164" s="12"/>
      <c r="L164" s="175"/>
      <c r="M164" s="180"/>
      <c r="N164" s="181"/>
      <c r="O164" s="181"/>
      <c r="P164" s="182">
        <f>SUM(P165:P167)</f>
        <v>0</v>
      </c>
      <c r="Q164" s="181"/>
      <c r="R164" s="182">
        <f>SUM(R165:R167)</f>
        <v>0</v>
      </c>
      <c r="S164" s="181"/>
      <c r="T164" s="183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6" t="s">
        <v>221</v>
      </c>
      <c r="AT164" s="184" t="s">
        <v>79</v>
      </c>
      <c r="AU164" s="184" t="s">
        <v>87</v>
      </c>
      <c r="AY164" s="176" t="s">
        <v>205</v>
      </c>
      <c r="BK164" s="185">
        <f>SUM(BK165:BK167)</f>
        <v>0</v>
      </c>
    </row>
    <row r="165" s="2" customFormat="1" ht="37.8" customHeight="1">
      <c r="A165" s="38"/>
      <c r="B165" s="188"/>
      <c r="C165" s="189" t="s">
        <v>385</v>
      </c>
      <c r="D165" s="189" t="s">
        <v>207</v>
      </c>
      <c r="E165" s="190" t="s">
        <v>1789</v>
      </c>
      <c r="F165" s="191" t="s">
        <v>1790</v>
      </c>
      <c r="G165" s="192" t="s">
        <v>348</v>
      </c>
      <c r="H165" s="193">
        <v>21</v>
      </c>
      <c r="I165" s="194"/>
      <c r="J165" s="193">
        <f>ROUND(I165*H165,3)</f>
        <v>0</v>
      </c>
      <c r="K165" s="195"/>
      <c r="L165" s="39"/>
      <c r="M165" s="196" t="s">
        <v>1</v>
      </c>
      <c r="N165" s="197" t="s">
        <v>46</v>
      </c>
      <c r="O165" s="8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0" t="s">
        <v>211</v>
      </c>
      <c r="AT165" s="200" t="s">
        <v>207</v>
      </c>
      <c r="AU165" s="200" t="s">
        <v>91</v>
      </c>
      <c r="AY165" s="19" t="s">
        <v>205</v>
      </c>
      <c r="BE165" s="201">
        <f>IF(N165="základná",J165,0)</f>
        <v>0</v>
      </c>
      <c r="BF165" s="201">
        <f>IF(N165="znížená",J165,0)</f>
        <v>0</v>
      </c>
      <c r="BG165" s="201">
        <f>IF(N165="zákl. prenesená",J165,0)</f>
        <v>0</v>
      </c>
      <c r="BH165" s="201">
        <f>IF(N165="zníž. prenesená",J165,0)</f>
        <v>0</v>
      </c>
      <c r="BI165" s="201">
        <f>IF(N165="nulová",J165,0)</f>
        <v>0</v>
      </c>
      <c r="BJ165" s="19" t="s">
        <v>91</v>
      </c>
      <c r="BK165" s="202">
        <f>ROUND(I165*H165,3)</f>
        <v>0</v>
      </c>
      <c r="BL165" s="19" t="s">
        <v>211</v>
      </c>
      <c r="BM165" s="200" t="s">
        <v>574</v>
      </c>
    </row>
    <row r="166" s="2" customFormat="1" ht="37.8" customHeight="1">
      <c r="A166" s="38"/>
      <c r="B166" s="188"/>
      <c r="C166" s="189" t="s">
        <v>390</v>
      </c>
      <c r="D166" s="189" t="s">
        <v>207</v>
      </c>
      <c r="E166" s="190" t="s">
        <v>1791</v>
      </c>
      <c r="F166" s="191" t="s">
        <v>1792</v>
      </c>
      <c r="G166" s="192" t="s">
        <v>348</v>
      </c>
      <c r="H166" s="193">
        <v>13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584</v>
      </c>
    </row>
    <row r="167" s="2" customFormat="1" ht="16.5" customHeight="1">
      <c r="A167" s="38"/>
      <c r="B167" s="188"/>
      <c r="C167" s="189" t="s">
        <v>395</v>
      </c>
      <c r="D167" s="189" t="s">
        <v>207</v>
      </c>
      <c r="E167" s="190" t="s">
        <v>1793</v>
      </c>
      <c r="F167" s="191" t="s">
        <v>1794</v>
      </c>
      <c r="G167" s="192" t="s">
        <v>284</v>
      </c>
      <c r="H167" s="193">
        <v>200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46</v>
      </c>
      <c r="O167" s="8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211</v>
      </c>
      <c r="AT167" s="200" t="s">
        <v>207</v>
      </c>
      <c r="AU167" s="200" t="s">
        <v>91</v>
      </c>
      <c r="AY167" s="19" t="s">
        <v>205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91</v>
      </c>
      <c r="BK167" s="202">
        <f>ROUND(I167*H167,3)</f>
        <v>0</v>
      </c>
      <c r="BL167" s="19" t="s">
        <v>211</v>
      </c>
      <c r="BM167" s="200" t="s">
        <v>594</v>
      </c>
    </row>
    <row r="168" s="12" customFormat="1" ht="22.8" customHeight="1">
      <c r="A168" s="12"/>
      <c r="B168" s="175"/>
      <c r="C168" s="12"/>
      <c r="D168" s="176" t="s">
        <v>79</v>
      </c>
      <c r="E168" s="186" t="s">
        <v>1795</v>
      </c>
      <c r="F168" s="186" t="s">
        <v>1796</v>
      </c>
      <c r="G168" s="12"/>
      <c r="H168" s="12"/>
      <c r="I168" s="178"/>
      <c r="J168" s="187">
        <f>BK168</f>
        <v>0</v>
      </c>
      <c r="K168" s="12"/>
      <c r="L168" s="175"/>
      <c r="M168" s="180"/>
      <c r="N168" s="181"/>
      <c r="O168" s="181"/>
      <c r="P168" s="182">
        <f>SUM(P169:P174)</f>
        <v>0</v>
      </c>
      <c r="Q168" s="181"/>
      <c r="R168" s="182">
        <f>SUM(R169:R174)</f>
        <v>0</v>
      </c>
      <c r="S168" s="181"/>
      <c r="T168" s="183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6" t="s">
        <v>221</v>
      </c>
      <c r="AT168" s="184" t="s">
        <v>79</v>
      </c>
      <c r="AU168" s="184" t="s">
        <v>87</v>
      </c>
      <c r="AY168" s="176" t="s">
        <v>205</v>
      </c>
      <c r="BK168" s="185">
        <f>SUM(BK169:BK174)</f>
        <v>0</v>
      </c>
    </row>
    <row r="169" s="2" customFormat="1" ht="37.8" customHeight="1">
      <c r="A169" s="38"/>
      <c r="B169" s="188"/>
      <c r="C169" s="189" t="s">
        <v>401</v>
      </c>
      <c r="D169" s="189" t="s">
        <v>207</v>
      </c>
      <c r="E169" s="190" t="s">
        <v>1797</v>
      </c>
      <c r="F169" s="191" t="s">
        <v>1798</v>
      </c>
      <c r="G169" s="192" t="s">
        <v>348</v>
      </c>
      <c r="H169" s="193">
        <v>264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603</v>
      </c>
    </row>
    <row r="170" s="2" customFormat="1" ht="37.8" customHeight="1">
      <c r="A170" s="38"/>
      <c r="B170" s="188"/>
      <c r="C170" s="189" t="s">
        <v>408</v>
      </c>
      <c r="D170" s="189" t="s">
        <v>207</v>
      </c>
      <c r="E170" s="190" t="s">
        <v>1799</v>
      </c>
      <c r="F170" s="191" t="s">
        <v>1800</v>
      </c>
      <c r="G170" s="192" t="s">
        <v>348</v>
      </c>
      <c r="H170" s="193">
        <v>5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46</v>
      </c>
      <c r="O170" s="8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211</v>
      </c>
      <c r="AT170" s="200" t="s">
        <v>207</v>
      </c>
      <c r="AU170" s="200" t="s">
        <v>91</v>
      </c>
      <c r="AY170" s="19" t="s">
        <v>205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91</v>
      </c>
      <c r="BK170" s="202">
        <f>ROUND(I170*H170,3)</f>
        <v>0</v>
      </c>
      <c r="BL170" s="19" t="s">
        <v>211</v>
      </c>
      <c r="BM170" s="200" t="s">
        <v>611</v>
      </c>
    </row>
    <row r="171" s="2" customFormat="1" ht="16.5" customHeight="1">
      <c r="A171" s="38"/>
      <c r="B171" s="188"/>
      <c r="C171" s="189" t="s">
        <v>414</v>
      </c>
      <c r="D171" s="189" t="s">
        <v>207</v>
      </c>
      <c r="E171" s="190" t="s">
        <v>1801</v>
      </c>
      <c r="F171" s="191" t="s">
        <v>1802</v>
      </c>
      <c r="G171" s="192" t="s">
        <v>284</v>
      </c>
      <c r="H171" s="193">
        <v>1300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624</v>
      </c>
    </row>
    <row r="172" s="2" customFormat="1" ht="16.5" customHeight="1">
      <c r="A172" s="38"/>
      <c r="B172" s="188"/>
      <c r="C172" s="189" t="s">
        <v>419</v>
      </c>
      <c r="D172" s="189" t="s">
        <v>207</v>
      </c>
      <c r="E172" s="190" t="s">
        <v>1803</v>
      </c>
      <c r="F172" s="191" t="s">
        <v>1804</v>
      </c>
      <c r="G172" s="192" t="s">
        <v>284</v>
      </c>
      <c r="H172" s="193">
        <v>50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642</v>
      </c>
    </row>
    <row r="173" s="2" customFormat="1" ht="16.5" customHeight="1">
      <c r="A173" s="38"/>
      <c r="B173" s="188"/>
      <c r="C173" s="189" t="s">
        <v>423</v>
      </c>
      <c r="D173" s="189" t="s">
        <v>207</v>
      </c>
      <c r="E173" s="190" t="s">
        <v>1805</v>
      </c>
      <c r="F173" s="191" t="s">
        <v>1806</v>
      </c>
      <c r="G173" s="192" t="s">
        <v>284</v>
      </c>
      <c r="H173" s="193">
        <v>20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664</v>
      </c>
    </row>
    <row r="174" s="2" customFormat="1" ht="16.5" customHeight="1">
      <c r="A174" s="38"/>
      <c r="B174" s="188"/>
      <c r="C174" s="189" t="s">
        <v>443</v>
      </c>
      <c r="D174" s="189" t="s">
        <v>207</v>
      </c>
      <c r="E174" s="190" t="s">
        <v>1785</v>
      </c>
      <c r="F174" s="191" t="s">
        <v>1786</v>
      </c>
      <c r="G174" s="192" t="s">
        <v>284</v>
      </c>
      <c r="H174" s="193">
        <v>1500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680</v>
      </c>
    </row>
    <row r="175" s="12" customFormat="1" ht="22.8" customHeight="1">
      <c r="A175" s="12"/>
      <c r="B175" s="175"/>
      <c r="C175" s="12"/>
      <c r="D175" s="176" t="s">
        <v>79</v>
      </c>
      <c r="E175" s="186" t="s">
        <v>1807</v>
      </c>
      <c r="F175" s="186" t="s">
        <v>1808</v>
      </c>
      <c r="G175" s="12"/>
      <c r="H175" s="12"/>
      <c r="I175" s="178"/>
      <c r="J175" s="187">
        <f>BK175</f>
        <v>0</v>
      </c>
      <c r="K175" s="12"/>
      <c r="L175" s="175"/>
      <c r="M175" s="180"/>
      <c r="N175" s="181"/>
      <c r="O175" s="181"/>
      <c r="P175" s="182">
        <f>SUM(P176:P186)</f>
        <v>0</v>
      </c>
      <c r="Q175" s="181"/>
      <c r="R175" s="182">
        <f>SUM(R176:R186)</f>
        <v>0</v>
      </c>
      <c r="S175" s="181"/>
      <c r="T175" s="183">
        <f>SUM(T176:T186)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6" t="s">
        <v>221</v>
      </c>
      <c r="AT175" s="184" t="s">
        <v>79</v>
      </c>
      <c r="AU175" s="184" t="s">
        <v>87</v>
      </c>
      <c r="AY175" s="176" t="s">
        <v>205</v>
      </c>
      <c r="BK175" s="185">
        <f>SUM(BK176:BK186)</f>
        <v>0</v>
      </c>
    </row>
    <row r="176" s="2" customFormat="1" ht="24.15" customHeight="1">
      <c r="A176" s="38"/>
      <c r="B176" s="188"/>
      <c r="C176" s="189" t="s">
        <v>461</v>
      </c>
      <c r="D176" s="189" t="s">
        <v>207</v>
      </c>
      <c r="E176" s="190" t="s">
        <v>1809</v>
      </c>
      <c r="F176" s="191" t="s">
        <v>1810</v>
      </c>
      <c r="G176" s="192" t="s">
        <v>348</v>
      </c>
      <c r="H176" s="193">
        <v>1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46</v>
      </c>
      <c r="O176" s="8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211</v>
      </c>
      <c r="AT176" s="200" t="s">
        <v>207</v>
      </c>
      <c r="AU176" s="200" t="s">
        <v>91</v>
      </c>
      <c r="AY176" s="19" t="s">
        <v>205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91</v>
      </c>
      <c r="BK176" s="202">
        <f>ROUND(I176*H176,3)</f>
        <v>0</v>
      </c>
      <c r="BL176" s="19" t="s">
        <v>211</v>
      </c>
      <c r="BM176" s="200" t="s">
        <v>692</v>
      </c>
    </row>
    <row r="177" s="2" customFormat="1" ht="24.15" customHeight="1">
      <c r="A177" s="38"/>
      <c r="B177" s="188"/>
      <c r="C177" s="189" t="s">
        <v>465</v>
      </c>
      <c r="D177" s="189" t="s">
        <v>207</v>
      </c>
      <c r="E177" s="190" t="s">
        <v>1811</v>
      </c>
      <c r="F177" s="191" t="s">
        <v>1812</v>
      </c>
      <c r="G177" s="192" t="s">
        <v>348</v>
      </c>
      <c r="H177" s="193">
        <v>2</v>
      </c>
      <c r="I177" s="194"/>
      <c r="J177" s="193">
        <f>ROUND(I177*H177,3)</f>
        <v>0</v>
      </c>
      <c r="K177" s="195"/>
      <c r="L177" s="39"/>
      <c r="M177" s="196" t="s">
        <v>1</v>
      </c>
      <c r="N177" s="197" t="s">
        <v>46</v>
      </c>
      <c r="O177" s="8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0" t="s">
        <v>211</v>
      </c>
      <c r="AT177" s="200" t="s">
        <v>207</v>
      </c>
      <c r="AU177" s="200" t="s">
        <v>91</v>
      </c>
      <c r="AY177" s="19" t="s">
        <v>205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9" t="s">
        <v>91</v>
      </c>
      <c r="BK177" s="202">
        <f>ROUND(I177*H177,3)</f>
        <v>0</v>
      </c>
      <c r="BL177" s="19" t="s">
        <v>211</v>
      </c>
      <c r="BM177" s="200" t="s">
        <v>720</v>
      </c>
    </row>
    <row r="178" s="2" customFormat="1" ht="24.15" customHeight="1">
      <c r="A178" s="38"/>
      <c r="B178" s="188"/>
      <c r="C178" s="189" t="s">
        <v>470</v>
      </c>
      <c r="D178" s="189" t="s">
        <v>207</v>
      </c>
      <c r="E178" s="190" t="s">
        <v>1813</v>
      </c>
      <c r="F178" s="191" t="s">
        <v>1814</v>
      </c>
      <c r="G178" s="192" t="s">
        <v>348</v>
      </c>
      <c r="H178" s="193">
        <v>2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211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211</v>
      </c>
      <c r="BM178" s="200" t="s">
        <v>730</v>
      </c>
    </row>
    <row r="179" s="2" customFormat="1" ht="24.15" customHeight="1">
      <c r="A179" s="38"/>
      <c r="B179" s="188"/>
      <c r="C179" s="189" t="s">
        <v>476</v>
      </c>
      <c r="D179" s="189" t="s">
        <v>207</v>
      </c>
      <c r="E179" s="190" t="s">
        <v>1815</v>
      </c>
      <c r="F179" s="191" t="s">
        <v>1816</v>
      </c>
      <c r="G179" s="192" t="s">
        <v>348</v>
      </c>
      <c r="H179" s="193">
        <v>1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46</v>
      </c>
      <c r="O179" s="8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211</v>
      </c>
      <c r="AT179" s="200" t="s">
        <v>207</v>
      </c>
      <c r="AU179" s="200" t="s">
        <v>91</v>
      </c>
      <c r="AY179" s="19" t="s">
        <v>205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91</v>
      </c>
      <c r="BK179" s="202">
        <f>ROUND(I179*H179,3)</f>
        <v>0</v>
      </c>
      <c r="BL179" s="19" t="s">
        <v>211</v>
      </c>
      <c r="BM179" s="200" t="s">
        <v>740</v>
      </c>
    </row>
    <row r="180" s="2" customFormat="1" ht="33" customHeight="1">
      <c r="A180" s="38"/>
      <c r="B180" s="188"/>
      <c r="C180" s="189" t="s">
        <v>483</v>
      </c>
      <c r="D180" s="189" t="s">
        <v>207</v>
      </c>
      <c r="E180" s="190" t="s">
        <v>1817</v>
      </c>
      <c r="F180" s="191" t="s">
        <v>1818</v>
      </c>
      <c r="G180" s="192" t="s">
        <v>348</v>
      </c>
      <c r="H180" s="193">
        <v>11</v>
      </c>
      <c r="I180" s="194"/>
      <c r="J180" s="193">
        <f>ROUND(I180*H180,3)</f>
        <v>0</v>
      </c>
      <c r="K180" s="195"/>
      <c r="L180" s="39"/>
      <c r="M180" s="196" t="s">
        <v>1</v>
      </c>
      <c r="N180" s="197" t="s">
        <v>46</v>
      </c>
      <c r="O180" s="8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0" t="s">
        <v>211</v>
      </c>
      <c r="AT180" s="200" t="s">
        <v>207</v>
      </c>
      <c r="AU180" s="200" t="s">
        <v>91</v>
      </c>
      <c r="AY180" s="19" t="s">
        <v>205</v>
      </c>
      <c r="BE180" s="201">
        <f>IF(N180="základná",J180,0)</f>
        <v>0</v>
      </c>
      <c r="BF180" s="201">
        <f>IF(N180="znížená",J180,0)</f>
        <v>0</v>
      </c>
      <c r="BG180" s="201">
        <f>IF(N180="zákl. prenesená",J180,0)</f>
        <v>0</v>
      </c>
      <c r="BH180" s="201">
        <f>IF(N180="zníž. prenesená",J180,0)</f>
        <v>0</v>
      </c>
      <c r="BI180" s="201">
        <f>IF(N180="nulová",J180,0)</f>
        <v>0</v>
      </c>
      <c r="BJ180" s="19" t="s">
        <v>91</v>
      </c>
      <c r="BK180" s="202">
        <f>ROUND(I180*H180,3)</f>
        <v>0</v>
      </c>
      <c r="BL180" s="19" t="s">
        <v>211</v>
      </c>
      <c r="BM180" s="200" t="s">
        <v>750</v>
      </c>
    </row>
    <row r="181" s="2" customFormat="1" ht="37.8" customHeight="1">
      <c r="A181" s="38"/>
      <c r="B181" s="188"/>
      <c r="C181" s="189" t="s">
        <v>489</v>
      </c>
      <c r="D181" s="189" t="s">
        <v>207</v>
      </c>
      <c r="E181" s="190" t="s">
        <v>1819</v>
      </c>
      <c r="F181" s="191" t="s">
        <v>1820</v>
      </c>
      <c r="G181" s="192" t="s">
        <v>348</v>
      </c>
      <c r="H181" s="193">
        <v>7</v>
      </c>
      <c r="I181" s="194"/>
      <c r="J181" s="193">
        <f>ROUND(I181*H181,3)</f>
        <v>0</v>
      </c>
      <c r="K181" s="195"/>
      <c r="L181" s="39"/>
      <c r="M181" s="196" t="s">
        <v>1</v>
      </c>
      <c r="N181" s="197" t="s">
        <v>46</v>
      </c>
      <c r="O181" s="8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211</v>
      </c>
      <c r="AT181" s="200" t="s">
        <v>207</v>
      </c>
      <c r="AU181" s="200" t="s">
        <v>91</v>
      </c>
      <c r="AY181" s="19" t="s">
        <v>205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91</v>
      </c>
      <c r="BK181" s="202">
        <f>ROUND(I181*H181,3)</f>
        <v>0</v>
      </c>
      <c r="BL181" s="19" t="s">
        <v>211</v>
      </c>
      <c r="BM181" s="200" t="s">
        <v>759</v>
      </c>
    </row>
    <row r="182" s="2" customFormat="1" ht="16.5" customHeight="1">
      <c r="A182" s="38"/>
      <c r="B182" s="188"/>
      <c r="C182" s="189" t="s">
        <v>495</v>
      </c>
      <c r="D182" s="189" t="s">
        <v>207</v>
      </c>
      <c r="E182" s="190" t="s">
        <v>1821</v>
      </c>
      <c r="F182" s="191" t="s">
        <v>1822</v>
      </c>
      <c r="G182" s="192" t="s">
        <v>348</v>
      </c>
      <c r="H182" s="193">
        <v>48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46</v>
      </c>
      <c r="O182" s="8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211</v>
      </c>
      <c r="AT182" s="200" t="s">
        <v>207</v>
      </c>
      <c r="AU182" s="200" t="s">
        <v>91</v>
      </c>
      <c r="AY182" s="19" t="s">
        <v>205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91</v>
      </c>
      <c r="BK182" s="202">
        <f>ROUND(I182*H182,3)</f>
        <v>0</v>
      </c>
      <c r="BL182" s="19" t="s">
        <v>211</v>
      </c>
      <c r="BM182" s="200" t="s">
        <v>768</v>
      </c>
    </row>
    <row r="183" s="2" customFormat="1" ht="24.15" customHeight="1">
      <c r="A183" s="38"/>
      <c r="B183" s="188"/>
      <c r="C183" s="189" t="s">
        <v>500</v>
      </c>
      <c r="D183" s="189" t="s">
        <v>207</v>
      </c>
      <c r="E183" s="190" t="s">
        <v>1823</v>
      </c>
      <c r="F183" s="191" t="s">
        <v>1824</v>
      </c>
      <c r="G183" s="192" t="s">
        <v>348</v>
      </c>
      <c r="H183" s="193">
        <v>2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46</v>
      </c>
      <c r="O183" s="82"/>
      <c r="P183" s="198">
        <f>O183*H183</f>
        <v>0</v>
      </c>
      <c r="Q183" s="198">
        <v>0</v>
      </c>
      <c r="R183" s="198">
        <f>Q183*H183</f>
        <v>0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211</v>
      </c>
      <c r="AT183" s="200" t="s">
        <v>207</v>
      </c>
      <c r="AU183" s="200" t="s">
        <v>91</v>
      </c>
      <c r="AY183" s="19" t="s">
        <v>205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91</v>
      </c>
      <c r="BK183" s="202">
        <f>ROUND(I183*H183,3)</f>
        <v>0</v>
      </c>
      <c r="BL183" s="19" t="s">
        <v>211</v>
      </c>
      <c r="BM183" s="200" t="s">
        <v>779</v>
      </c>
    </row>
    <row r="184" s="2" customFormat="1" ht="16.5" customHeight="1">
      <c r="A184" s="38"/>
      <c r="B184" s="188"/>
      <c r="C184" s="189" t="s">
        <v>506</v>
      </c>
      <c r="D184" s="189" t="s">
        <v>207</v>
      </c>
      <c r="E184" s="190" t="s">
        <v>1825</v>
      </c>
      <c r="F184" s="191" t="s">
        <v>1826</v>
      </c>
      <c r="G184" s="192" t="s">
        <v>284</v>
      </c>
      <c r="H184" s="193">
        <v>400</v>
      </c>
      <c r="I184" s="194"/>
      <c r="J184" s="193">
        <f>ROUND(I184*H184,3)</f>
        <v>0</v>
      </c>
      <c r="K184" s="195"/>
      <c r="L184" s="39"/>
      <c r="M184" s="196" t="s">
        <v>1</v>
      </c>
      <c r="N184" s="197" t="s">
        <v>46</v>
      </c>
      <c r="O184" s="8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211</v>
      </c>
      <c r="AT184" s="200" t="s">
        <v>207</v>
      </c>
      <c r="AU184" s="200" t="s">
        <v>91</v>
      </c>
      <c r="AY184" s="19" t="s">
        <v>205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91</v>
      </c>
      <c r="BK184" s="202">
        <f>ROUND(I184*H184,3)</f>
        <v>0</v>
      </c>
      <c r="BL184" s="19" t="s">
        <v>211</v>
      </c>
      <c r="BM184" s="200" t="s">
        <v>788</v>
      </c>
    </row>
    <row r="185" s="2" customFormat="1" ht="16.5" customHeight="1">
      <c r="A185" s="38"/>
      <c r="B185" s="188"/>
      <c r="C185" s="189" t="s">
        <v>513</v>
      </c>
      <c r="D185" s="189" t="s">
        <v>207</v>
      </c>
      <c r="E185" s="190" t="s">
        <v>1827</v>
      </c>
      <c r="F185" s="191" t="s">
        <v>1828</v>
      </c>
      <c r="G185" s="192" t="s">
        <v>348</v>
      </c>
      <c r="H185" s="193">
        <v>29</v>
      </c>
      <c r="I185" s="194"/>
      <c r="J185" s="193">
        <f>ROUND(I185*H185,3)</f>
        <v>0</v>
      </c>
      <c r="K185" s="195"/>
      <c r="L185" s="39"/>
      <c r="M185" s="196" t="s">
        <v>1</v>
      </c>
      <c r="N185" s="197" t="s">
        <v>46</v>
      </c>
      <c r="O185" s="82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211</v>
      </c>
      <c r="AT185" s="200" t="s">
        <v>207</v>
      </c>
      <c r="AU185" s="200" t="s">
        <v>91</v>
      </c>
      <c r="AY185" s="19" t="s">
        <v>205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91</v>
      </c>
      <c r="BK185" s="202">
        <f>ROUND(I185*H185,3)</f>
        <v>0</v>
      </c>
      <c r="BL185" s="19" t="s">
        <v>211</v>
      </c>
      <c r="BM185" s="200" t="s">
        <v>837</v>
      </c>
    </row>
    <row r="186" s="2" customFormat="1" ht="24.15" customHeight="1">
      <c r="A186" s="38"/>
      <c r="B186" s="188"/>
      <c r="C186" s="189" t="s">
        <v>517</v>
      </c>
      <c r="D186" s="189" t="s">
        <v>207</v>
      </c>
      <c r="E186" s="190" t="s">
        <v>1829</v>
      </c>
      <c r="F186" s="191" t="s">
        <v>1830</v>
      </c>
      <c r="G186" s="192" t="s">
        <v>348</v>
      </c>
      <c r="H186" s="193">
        <v>29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886</v>
      </c>
    </row>
    <row r="187" s="12" customFormat="1" ht="22.8" customHeight="1">
      <c r="A187" s="12"/>
      <c r="B187" s="175"/>
      <c r="C187" s="12"/>
      <c r="D187" s="176" t="s">
        <v>79</v>
      </c>
      <c r="E187" s="186" t="s">
        <v>1831</v>
      </c>
      <c r="F187" s="186" t="s">
        <v>1832</v>
      </c>
      <c r="G187" s="12"/>
      <c r="H187" s="12"/>
      <c r="I187" s="178"/>
      <c r="J187" s="187">
        <f>BK187</f>
        <v>0</v>
      </c>
      <c r="K187" s="12"/>
      <c r="L187" s="175"/>
      <c r="M187" s="180"/>
      <c r="N187" s="181"/>
      <c r="O187" s="181"/>
      <c r="P187" s="182">
        <f>SUM(P188:P196)</f>
        <v>0</v>
      </c>
      <c r="Q187" s="181"/>
      <c r="R187" s="182">
        <f>SUM(R188:R196)</f>
        <v>0</v>
      </c>
      <c r="S187" s="181"/>
      <c r="T187" s="183">
        <f>SUM(T188:T196)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6" t="s">
        <v>221</v>
      </c>
      <c r="AT187" s="184" t="s">
        <v>79</v>
      </c>
      <c r="AU187" s="184" t="s">
        <v>87</v>
      </c>
      <c r="AY187" s="176" t="s">
        <v>205</v>
      </c>
      <c r="BK187" s="185">
        <f>SUM(BK188:BK196)</f>
        <v>0</v>
      </c>
    </row>
    <row r="188" s="2" customFormat="1" ht="24.15" customHeight="1">
      <c r="A188" s="38"/>
      <c r="B188" s="188"/>
      <c r="C188" s="189" t="s">
        <v>521</v>
      </c>
      <c r="D188" s="189" t="s">
        <v>207</v>
      </c>
      <c r="E188" s="190" t="s">
        <v>1833</v>
      </c>
      <c r="F188" s="191" t="s">
        <v>1834</v>
      </c>
      <c r="G188" s="192" t="s">
        <v>348</v>
      </c>
      <c r="H188" s="193">
        <v>373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46</v>
      </c>
      <c r="O188" s="8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211</v>
      </c>
      <c r="AT188" s="200" t="s">
        <v>207</v>
      </c>
      <c r="AU188" s="200" t="s">
        <v>91</v>
      </c>
      <c r="AY188" s="19" t="s">
        <v>205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91</v>
      </c>
      <c r="BK188" s="202">
        <f>ROUND(I188*H188,3)</f>
        <v>0</v>
      </c>
      <c r="BL188" s="19" t="s">
        <v>211</v>
      </c>
      <c r="BM188" s="200" t="s">
        <v>895</v>
      </c>
    </row>
    <row r="189" s="2" customFormat="1" ht="16.5" customHeight="1">
      <c r="A189" s="38"/>
      <c r="B189" s="188"/>
      <c r="C189" s="189" t="s">
        <v>525</v>
      </c>
      <c r="D189" s="189" t="s">
        <v>207</v>
      </c>
      <c r="E189" s="190" t="s">
        <v>1835</v>
      </c>
      <c r="F189" s="191" t="s">
        <v>1836</v>
      </c>
      <c r="G189" s="192" t="s">
        <v>348</v>
      </c>
      <c r="H189" s="193">
        <v>20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211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211</v>
      </c>
      <c r="BM189" s="200" t="s">
        <v>905</v>
      </c>
    </row>
    <row r="190" s="2" customFormat="1" ht="24.15" customHeight="1">
      <c r="A190" s="38"/>
      <c r="B190" s="188"/>
      <c r="C190" s="189" t="s">
        <v>533</v>
      </c>
      <c r="D190" s="189" t="s">
        <v>207</v>
      </c>
      <c r="E190" s="190" t="s">
        <v>1837</v>
      </c>
      <c r="F190" s="191" t="s">
        <v>1838</v>
      </c>
      <c r="G190" s="192" t="s">
        <v>348</v>
      </c>
      <c r="H190" s="193">
        <v>59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211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211</v>
      </c>
      <c r="BM190" s="200" t="s">
        <v>914</v>
      </c>
    </row>
    <row r="191" s="2" customFormat="1" ht="24.15" customHeight="1">
      <c r="A191" s="38"/>
      <c r="B191" s="188"/>
      <c r="C191" s="189" t="s">
        <v>537</v>
      </c>
      <c r="D191" s="189" t="s">
        <v>207</v>
      </c>
      <c r="E191" s="190" t="s">
        <v>1839</v>
      </c>
      <c r="F191" s="191" t="s">
        <v>1840</v>
      </c>
      <c r="G191" s="192" t="s">
        <v>348</v>
      </c>
      <c r="H191" s="193">
        <v>108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211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211</v>
      </c>
      <c r="BM191" s="200" t="s">
        <v>923</v>
      </c>
    </row>
    <row r="192" s="2" customFormat="1" ht="24.15" customHeight="1">
      <c r="A192" s="38"/>
      <c r="B192" s="188"/>
      <c r="C192" s="189" t="s">
        <v>541</v>
      </c>
      <c r="D192" s="189" t="s">
        <v>207</v>
      </c>
      <c r="E192" s="190" t="s">
        <v>1841</v>
      </c>
      <c r="F192" s="191" t="s">
        <v>1842</v>
      </c>
      <c r="G192" s="192" t="s">
        <v>348</v>
      </c>
      <c r="H192" s="193">
        <v>23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46</v>
      </c>
      <c r="O192" s="82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211</v>
      </c>
      <c r="AT192" s="200" t="s">
        <v>207</v>
      </c>
      <c r="AU192" s="200" t="s">
        <v>91</v>
      </c>
      <c r="AY192" s="19" t="s">
        <v>205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91</v>
      </c>
      <c r="BK192" s="202">
        <f>ROUND(I192*H192,3)</f>
        <v>0</v>
      </c>
      <c r="BL192" s="19" t="s">
        <v>211</v>
      </c>
      <c r="BM192" s="200" t="s">
        <v>934</v>
      </c>
    </row>
    <row r="193" s="2" customFormat="1" ht="24.15" customHeight="1">
      <c r="A193" s="38"/>
      <c r="B193" s="188"/>
      <c r="C193" s="189" t="s">
        <v>553</v>
      </c>
      <c r="D193" s="189" t="s">
        <v>207</v>
      </c>
      <c r="E193" s="190" t="s">
        <v>1843</v>
      </c>
      <c r="F193" s="191" t="s">
        <v>1844</v>
      </c>
      <c r="G193" s="192" t="s">
        <v>348</v>
      </c>
      <c r="H193" s="193">
        <v>7</v>
      </c>
      <c r="I193" s="194"/>
      <c r="J193" s="193">
        <f>ROUND(I193*H193,3)</f>
        <v>0</v>
      </c>
      <c r="K193" s="195"/>
      <c r="L193" s="39"/>
      <c r="M193" s="196" t="s">
        <v>1</v>
      </c>
      <c r="N193" s="197" t="s">
        <v>46</v>
      </c>
      <c r="O193" s="82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211</v>
      </c>
      <c r="AT193" s="200" t="s">
        <v>207</v>
      </c>
      <c r="AU193" s="200" t="s">
        <v>91</v>
      </c>
      <c r="AY193" s="19" t="s">
        <v>205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91</v>
      </c>
      <c r="BK193" s="202">
        <f>ROUND(I193*H193,3)</f>
        <v>0</v>
      </c>
      <c r="BL193" s="19" t="s">
        <v>211</v>
      </c>
      <c r="BM193" s="200" t="s">
        <v>943</v>
      </c>
    </row>
    <row r="194" s="2" customFormat="1" ht="24.15" customHeight="1">
      <c r="A194" s="38"/>
      <c r="B194" s="188"/>
      <c r="C194" s="189" t="s">
        <v>559</v>
      </c>
      <c r="D194" s="189" t="s">
        <v>207</v>
      </c>
      <c r="E194" s="190" t="s">
        <v>1845</v>
      </c>
      <c r="F194" s="191" t="s">
        <v>1846</v>
      </c>
      <c r="G194" s="192" t="s">
        <v>348</v>
      </c>
      <c r="H194" s="193">
        <v>3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46</v>
      </c>
      <c r="O194" s="82"/>
      <c r="P194" s="198">
        <f>O194*H194</f>
        <v>0</v>
      </c>
      <c r="Q194" s="198">
        <v>0</v>
      </c>
      <c r="R194" s="198">
        <f>Q194*H194</f>
        <v>0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211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211</v>
      </c>
      <c r="BM194" s="200" t="s">
        <v>956</v>
      </c>
    </row>
    <row r="195" s="2" customFormat="1" ht="24.15" customHeight="1">
      <c r="A195" s="38"/>
      <c r="B195" s="188"/>
      <c r="C195" s="189" t="s">
        <v>564</v>
      </c>
      <c r="D195" s="189" t="s">
        <v>207</v>
      </c>
      <c r="E195" s="190" t="s">
        <v>1847</v>
      </c>
      <c r="F195" s="191" t="s">
        <v>1848</v>
      </c>
      <c r="G195" s="192" t="s">
        <v>348</v>
      </c>
      <c r="H195" s="193">
        <v>3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46</v>
      </c>
      <c r="O195" s="8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211</v>
      </c>
      <c r="AT195" s="200" t="s">
        <v>207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211</v>
      </c>
      <c r="BM195" s="200" t="s">
        <v>966</v>
      </c>
    </row>
    <row r="196" s="2" customFormat="1" ht="16.5" customHeight="1">
      <c r="A196" s="38"/>
      <c r="B196" s="188"/>
      <c r="C196" s="189" t="s">
        <v>570</v>
      </c>
      <c r="D196" s="189" t="s">
        <v>207</v>
      </c>
      <c r="E196" s="190" t="s">
        <v>1849</v>
      </c>
      <c r="F196" s="191" t="s">
        <v>1850</v>
      </c>
      <c r="G196" s="192" t="s">
        <v>941</v>
      </c>
      <c r="H196" s="193">
        <v>1</v>
      </c>
      <c r="I196" s="194"/>
      <c r="J196" s="193">
        <f>ROUND(I196*H196,3)</f>
        <v>0</v>
      </c>
      <c r="K196" s="195"/>
      <c r="L196" s="39"/>
      <c r="M196" s="196" t="s">
        <v>1</v>
      </c>
      <c r="N196" s="197" t="s">
        <v>46</v>
      </c>
      <c r="O196" s="82"/>
      <c r="P196" s="198">
        <f>O196*H196</f>
        <v>0</v>
      </c>
      <c r="Q196" s="198">
        <v>0</v>
      </c>
      <c r="R196" s="198">
        <f>Q196*H196</f>
        <v>0</v>
      </c>
      <c r="S196" s="198">
        <v>0</v>
      </c>
      <c r="T196" s="19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0" t="s">
        <v>211</v>
      </c>
      <c r="AT196" s="200" t="s">
        <v>207</v>
      </c>
      <c r="AU196" s="200" t="s">
        <v>91</v>
      </c>
      <c r="AY196" s="19" t="s">
        <v>205</v>
      </c>
      <c r="BE196" s="201">
        <f>IF(N196="základná",J196,0)</f>
        <v>0</v>
      </c>
      <c r="BF196" s="201">
        <f>IF(N196="znížená",J196,0)</f>
        <v>0</v>
      </c>
      <c r="BG196" s="201">
        <f>IF(N196="zákl. prenesená",J196,0)</f>
        <v>0</v>
      </c>
      <c r="BH196" s="201">
        <f>IF(N196="zníž. prenesená",J196,0)</f>
        <v>0</v>
      </c>
      <c r="BI196" s="201">
        <f>IF(N196="nulová",J196,0)</f>
        <v>0</v>
      </c>
      <c r="BJ196" s="19" t="s">
        <v>91</v>
      </c>
      <c r="BK196" s="202">
        <f>ROUND(I196*H196,3)</f>
        <v>0</v>
      </c>
      <c r="BL196" s="19" t="s">
        <v>211</v>
      </c>
      <c r="BM196" s="200" t="s">
        <v>976</v>
      </c>
    </row>
    <row r="197" s="12" customFormat="1" ht="22.8" customHeight="1">
      <c r="A197" s="12"/>
      <c r="B197" s="175"/>
      <c r="C197" s="12"/>
      <c r="D197" s="176" t="s">
        <v>79</v>
      </c>
      <c r="E197" s="186" t="s">
        <v>1851</v>
      </c>
      <c r="F197" s="186" t="s">
        <v>1852</v>
      </c>
      <c r="G197" s="12"/>
      <c r="H197" s="12"/>
      <c r="I197" s="178"/>
      <c r="J197" s="187">
        <f>BK197</f>
        <v>0</v>
      </c>
      <c r="K197" s="12"/>
      <c r="L197" s="175"/>
      <c r="M197" s="180"/>
      <c r="N197" s="181"/>
      <c r="O197" s="181"/>
      <c r="P197" s="182">
        <f>SUM(P198:P210)</f>
        <v>0</v>
      </c>
      <c r="Q197" s="181"/>
      <c r="R197" s="182">
        <f>SUM(R198:R210)</f>
        <v>0</v>
      </c>
      <c r="S197" s="181"/>
      <c r="T197" s="183">
        <f>SUM(T198:T210)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6" t="s">
        <v>221</v>
      </c>
      <c r="AT197" s="184" t="s">
        <v>79</v>
      </c>
      <c r="AU197" s="184" t="s">
        <v>87</v>
      </c>
      <c r="AY197" s="176" t="s">
        <v>205</v>
      </c>
      <c r="BK197" s="185">
        <f>SUM(BK198:BK210)</f>
        <v>0</v>
      </c>
    </row>
    <row r="198" s="2" customFormat="1" ht="16.5" customHeight="1">
      <c r="A198" s="38"/>
      <c r="B198" s="188"/>
      <c r="C198" s="189" t="s">
        <v>574</v>
      </c>
      <c r="D198" s="189" t="s">
        <v>207</v>
      </c>
      <c r="E198" s="190" t="s">
        <v>1853</v>
      </c>
      <c r="F198" s="191" t="s">
        <v>1854</v>
      </c>
      <c r="G198" s="192" t="s">
        <v>348</v>
      </c>
      <c r="H198" s="193">
        <v>1</v>
      </c>
      <c r="I198" s="194"/>
      <c r="J198" s="193">
        <f>ROUND(I198*H198,3)</f>
        <v>0</v>
      </c>
      <c r="K198" s="195"/>
      <c r="L198" s="39"/>
      <c r="M198" s="196" t="s">
        <v>1</v>
      </c>
      <c r="N198" s="197" t="s">
        <v>46</v>
      </c>
      <c r="O198" s="82"/>
      <c r="P198" s="198">
        <f>O198*H198</f>
        <v>0</v>
      </c>
      <c r="Q198" s="198">
        <v>0</v>
      </c>
      <c r="R198" s="198">
        <f>Q198*H198</f>
        <v>0</v>
      </c>
      <c r="S198" s="198">
        <v>0</v>
      </c>
      <c r="T198" s="199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0" t="s">
        <v>211</v>
      </c>
      <c r="AT198" s="200" t="s">
        <v>207</v>
      </c>
      <c r="AU198" s="200" t="s">
        <v>91</v>
      </c>
      <c r="AY198" s="19" t="s">
        <v>205</v>
      </c>
      <c r="BE198" s="201">
        <f>IF(N198="základná",J198,0)</f>
        <v>0</v>
      </c>
      <c r="BF198" s="201">
        <f>IF(N198="znížená",J198,0)</f>
        <v>0</v>
      </c>
      <c r="BG198" s="201">
        <f>IF(N198="zákl. prenesená",J198,0)</f>
        <v>0</v>
      </c>
      <c r="BH198" s="201">
        <f>IF(N198="zníž. prenesená",J198,0)</f>
        <v>0</v>
      </c>
      <c r="BI198" s="201">
        <f>IF(N198="nulová",J198,0)</f>
        <v>0</v>
      </c>
      <c r="BJ198" s="19" t="s">
        <v>91</v>
      </c>
      <c r="BK198" s="202">
        <f>ROUND(I198*H198,3)</f>
        <v>0</v>
      </c>
      <c r="BL198" s="19" t="s">
        <v>211</v>
      </c>
      <c r="BM198" s="200" t="s">
        <v>986</v>
      </c>
    </row>
    <row r="199" s="2" customFormat="1" ht="16.5" customHeight="1">
      <c r="A199" s="38"/>
      <c r="B199" s="188"/>
      <c r="C199" s="189" t="s">
        <v>579</v>
      </c>
      <c r="D199" s="189" t="s">
        <v>207</v>
      </c>
      <c r="E199" s="190" t="s">
        <v>1855</v>
      </c>
      <c r="F199" s="191" t="s">
        <v>1856</v>
      </c>
      <c r="G199" s="192" t="s">
        <v>348</v>
      </c>
      <c r="H199" s="193">
        <v>4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998</v>
      </c>
    </row>
    <row r="200" s="2" customFormat="1" ht="16.5" customHeight="1">
      <c r="A200" s="38"/>
      <c r="B200" s="188"/>
      <c r="C200" s="189" t="s">
        <v>584</v>
      </c>
      <c r="D200" s="189" t="s">
        <v>207</v>
      </c>
      <c r="E200" s="190" t="s">
        <v>1857</v>
      </c>
      <c r="F200" s="191" t="s">
        <v>1858</v>
      </c>
      <c r="G200" s="192" t="s">
        <v>348</v>
      </c>
      <c r="H200" s="193">
        <v>8</v>
      </c>
      <c r="I200" s="194"/>
      <c r="J200" s="193">
        <f>ROUND(I200*H200,3)</f>
        <v>0</v>
      </c>
      <c r="K200" s="195"/>
      <c r="L200" s="39"/>
      <c r="M200" s="196" t="s">
        <v>1</v>
      </c>
      <c r="N200" s="197" t="s">
        <v>46</v>
      </c>
      <c r="O200" s="82"/>
      <c r="P200" s="198">
        <f>O200*H200</f>
        <v>0</v>
      </c>
      <c r="Q200" s="198">
        <v>0</v>
      </c>
      <c r="R200" s="198">
        <f>Q200*H200</f>
        <v>0</v>
      </c>
      <c r="S200" s="198">
        <v>0</v>
      </c>
      <c r="T200" s="19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0" t="s">
        <v>211</v>
      </c>
      <c r="AT200" s="200" t="s">
        <v>207</v>
      </c>
      <c r="AU200" s="200" t="s">
        <v>91</v>
      </c>
      <c r="AY200" s="19" t="s">
        <v>205</v>
      </c>
      <c r="BE200" s="201">
        <f>IF(N200="základná",J200,0)</f>
        <v>0</v>
      </c>
      <c r="BF200" s="201">
        <f>IF(N200="znížená",J200,0)</f>
        <v>0</v>
      </c>
      <c r="BG200" s="201">
        <f>IF(N200="zákl. prenesená",J200,0)</f>
        <v>0</v>
      </c>
      <c r="BH200" s="201">
        <f>IF(N200="zníž. prenesená",J200,0)</f>
        <v>0</v>
      </c>
      <c r="BI200" s="201">
        <f>IF(N200="nulová",J200,0)</f>
        <v>0</v>
      </c>
      <c r="BJ200" s="19" t="s">
        <v>91</v>
      </c>
      <c r="BK200" s="202">
        <f>ROUND(I200*H200,3)</f>
        <v>0</v>
      </c>
      <c r="BL200" s="19" t="s">
        <v>211</v>
      </c>
      <c r="BM200" s="200" t="s">
        <v>1007</v>
      </c>
    </row>
    <row r="201" s="2" customFormat="1" ht="16.5" customHeight="1">
      <c r="A201" s="38"/>
      <c r="B201" s="188"/>
      <c r="C201" s="189" t="s">
        <v>588</v>
      </c>
      <c r="D201" s="189" t="s">
        <v>207</v>
      </c>
      <c r="E201" s="190" t="s">
        <v>1859</v>
      </c>
      <c r="F201" s="191" t="s">
        <v>1860</v>
      </c>
      <c r="G201" s="192" t="s">
        <v>348</v>
      </c>
      <c r="H201" s="193">
        <v>8</v>
      </c>
      <c r="I201" s="194"/>
      <c r="J201" s="193">
        <f>ROUND(I201*H201,3)</f>
        <v>0</v>
      </c>
      <c r="K201" s="195"/>
      <c r="L201" s="39"/>
      <c r="M201" s="196" t="s">
        <v>1</v>
      </c>
      <c r="N201" s="197" t="s">
        <v>46</v>
      </c>
      <c r="O201" s="8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0" t="s">
        <v>211</v>
      </c>
      <c r="AT201" s="200" t="s">
        <v>207</v>
      </c>
      <c r="AU201" s="200" t="s">
        <v>91</v>
      </c>
      <c r="AY201" s="19" t="s">
        <v>205</v>
      </c>
      <c r="BE201" s="201">
        <f>IF(N201="základná",J201,0)</f>
        <v>0</v>
      </c>
      <c r="BF201" s="201">
        <f>IF(N201="znížená",J201,0)</f>
        <v>0</v>
      </c>
      <c r="BG201" s="201">
        <f>IF(N201="zákl. prenesená",J201,0)</f>
        <v>0</v>
      </c>
      <c r="BH201" s="201">
        <f>IF(N201="zníž. prenesená",J201,0)</f>
        <v>0</v>
      </c>
      <c r="BI201" s="201">
        <f>IF(N201="nulová",J201,0)</f>
        <v>0</v>
      </c>
      <c r="BJ201" s="19" t="s">
        <v>91</v>
      </c>
      <c r="BK201" s="202">
        <f>ROUND(I201*H201,3)</f>
        <v>0</v>
      </c>
      <c r="BL201" s="19" t="s">
        <v>211</v>
      </c>
      <c r="BM201" s="200" t="s">
        <v>1021</v>
      </c>
    </row>
    <row r="202" s="2" customFormat="1" ht="16.5" customHeight="1">
      <c r="A202" s="38"/>
      <c r="B202" s="188"/>
      <c r="C202" s="189" t="s">
        <v>594</v>
      </c>
      <c r="D202" s="189" t="s">
        <v>207</v>
      </c>
      <c r="E202" s="190" t="s">
        <v>1861</v>
      </c>
      <c r="F202" s="191" t="s">
        <v>1862</v>
      </c>
      <c r="G202" s="192" t="s">
        <v>348</v>
      </c>
      <c r="H202" s="193">
        <v>8</v>
      </c>
      <c r="I202" s="194"/>
      <c r="J202" s="193">
        <f>ROUND(I202*H202,3)</f>
        <v>0</v>
      </c>
      <c r="K202" s="195"/>
      <c r="L202" s="39"/>
      <c r="M202" s="196" t="s">
        <v>1</v>
      </c>
      <c r="N202" s="197" t="s">
        <v>46</v>
      </c>
      <c r="O202" s="82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211</v>
      </c>
      <c r="AT202" s="200" t="s">
        <v>207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1030</v>
      </c>
    </row>
    <row r="203" s="2" customFormat="1" ht="16.5" customHeight="1">
      <c r="A203" s="38"/>
      <c r="B203" s="188"/>
      <c r="C203" s="189" t="s">
        <v>599</v>
      </c>
      <c r="D203" s="189" t="s">
        <v>207</v>
      </c>
      <c r="E203" s="190" t="s">
        <v>1863</v>
      </c>
      <c r="F203" s="191" t="s">
        <v>1864</v>
      </c>
      <c r="G203" s="192" t="s">
        <v>348</v>
      </c>
      <c r="H203" s="193">
        <v>2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46</v>
      </c>
      <c r="O203" s="8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211</v>
      </c>
      <c r="AT203" s="200" t="s">
        <v>207</v>
      </c>
      <c r="AU203" s="200" t="s">
        <v>91</v>
      </c>
      <c r="AY203" s="19" t="s">
        <v>205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91</v>
      </c>
      <c r="BK203" s="202">
        <f>ROUND(I203*H203,3)</f>
        <v>0</v>
      </c>
      <c r="BL203" s="19" t="s">
        <v>211</v>
      </c>
      <c r="BM203" s="200" t="s">
        <v>1041</v>
      </c>
    </row>
    <row r="204" s="2" customFormat="1" ht="16.5" customHeight="1">
      <c r="A204" s="38"/>
      <c r="B204" s="188"/>
      <c r="C204" s="189" t="s">
        <v>603</v>
      </c>
      <c r="D204" s="189" t="s">
        <v>207</v>
      </c>
      <c r="E204" s="190" t="s">
        <v>1865</v>
      </c>
      <c r="F204" s="191" t="s">
        <v>1866</v>
      </c>
      <c r="G204" s="192" t="s">
        <v>348</v>
      </c>
      <c r="H204" s="193">
        <v>1</v>
      </c>
      <c r="I204" s="194"/>
      <c r="J204" s="193">
        <f>ROUND(I204*H204,3)</f>
        <v>0</v>
      </c>
      <c r="K204" s="195"/>
      <c r="L204" s="39"/>
      <c r="M204" s="196" t="s">
        <v>1</v>
      </c>
      <c r="N204" s="197" t="s">
        <v>46</v>
      </c>
      <c r="O204" s="8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0" t="s">
        <v>211</v>
      </c>
      <c r="AT204" s="200" t="s">
        <v>207</v>
      </c>
      <c r="AU204" s="200" t="s">
        <v>91</v>
      </c>
      <c r="AY204" s="19" t="s">
        <v>205</v>
      </c>
      <c r="BE204" s="201">
        <f>IF(N204="základná",J204,0)</f>
        <v>0</v>
      </c>
      <c r="BF204" s="201">
        <f>IF(N204="znížená",J204,0)</f>
        <v>0</v>
      </c>
      <c r="BG204" s="201">
        <f>IF(N204="zákl. prenesená",J204,0)</f>
        <v>0</v>
      </c>
      <c r="BH204" s="201">
        <f>IF(N204="zníž. prenesená",J204,0)</f>
        <v>0</v>
      </c>
      <c r="BI204" s="201">
        <f>IF(N204="nulová",J204,0)</f>
        <v>0</v>
      </c>
      <c r="BJ204" s="19" t="s">
        <v>91</v>
      </c>
      <c r="BK204" s="202">
        <f>ROUND(I204*H204,3)</f>
        <v>0</v>
      </c>
      <c r="BL204" s="19" t="s">
        <v>211</v>
      </c>
      <c r="BM204" s="200" t="s">
        <v>1050</v>
      </c>
    </row>
    <row r="205" s="2" customFormat="1" ht="16.5" customHeight="1">
      <c r="A205" s="38"/>
      <c r="B205" s="188"/>
      <c r="C205" s="189" t="s">
        <v>607</v>
      </c>
      <c r="D205" s="189" t="s">
        <v>207</v>
      </c>
      <c r="E205" s="190" t="s">
        <v>1867</v>
      </c>
      <c r="F205" s="191" t="s">
        <v>1868</v>
      </c>
      <c r="G205" s="192" t="s">
        <v>348</v>
      </c>
      <c r="H205" s="193">
        <v>1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46</v>
      </c>
      <c r="O205" s="8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211</v>
      </c>
      <c r="AT205" s="200" t="s">
        <v>207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1058</v>
      </c>
    </row>
    <row r="206" s="2" customFormat="1" ht="24.15" customHeight="1">
      <c r="A206" s="38"/>
      <c r="B206" s="188"/>
      <c r="C206" s="189" t="s">
        <v>611</v>
      </c>
      <c r="D206" s="189" t="s">
        <v>207</v>
      </c>
      <c r="E206" s="190" t="s">
        <v>1869</v>
      </c>
      <c r="F206" s="191" t="s">
        <v>1870</v>
      </c>
      <c r="G206" s="192" t="s">
        <v>348</v>
      </c>
      <c r="H206" s="193">
        <v>1</v>
      </c>
      <c r="I206" s="194"/>
      <c r="J206" s="193">
        <f>ROUND(I206*H206,3)</f>
        <v>0</v>
      </c>
      <c r="K206" s="195"/>
      <c r="L206" s="39"/>
      <c r="M206" s="196" t="s">
        <v>1</v>
      </c>
      <c r="N206" s="197" t="s">
        <v>46</v>
      </c>
      <c r="O206" s="8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211</v>
      </c>
      <c r="AT206" s="200" t="s">
        <v>207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1071</v>
      </c>
    </row>
    <row r="207" s="2" customFormat="1" ht="16.5" customHeight="1">
      <c r="A207" s="38"/>
      <c r="B207" s="188"/>
      <c r="C207" s="189" t="s">
        <v>616</v>
      </c>
      <c r="D207" s="189" t="s">
        <v>207</v>
      </c>
      <c r="E207" s="190" t="s">
        <v>1871</v>
      </c>
      <c r="F207" s="191" t="s">
        <v>1872</v>
      </c>
      <c r="G207" s="192" t="s">
        <v>348</v>
      </c>
      <c r="H207" s="193">
        <v>16</v>
      </c>
      <c r="I207" s="194"/>
      <c r="J207" s="193">
        <f>ROUND(I207*H207,3)</f>
        <v>0</v>
      </c>
      <c r="K207" s="195"/>
      <c r="L207" s="39"/>
      <c r="M207" s="196" t="s">
        <v>1</v>
      </c>
      <c r="N207" s="197" t="s">
        <v>46</v>
      </c>
      <c r="O207" s="8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0" t="s">
        <v>211</v>
      </c>
      <c r="AT207" s="200" t="s">
        <v>207</v>
      </c>
      <c r="AU207" s="200" t="s">
        <v>91</v>
      </c>
      <c r="AY207" s="19" t="s">
        <v>205</v>
      </c>
      <c r="BE207" s="201">
        <f>IF(N207="základná",J207,0)</f>
        <v>0</v>
      </c>
      <c r="BF207" s="201">
        <f>IF(N207="znížená",J207,0)</f>
        <v>0</v>
      </c>
      <c r="BG207" s="201">
        <f>IF(N207="zákl. prenesená",J207,0)</f>
        <v>0</v>
      </c>
      <c r="BH207" s="201">
        <f>IF(N207="zníž. prenesená",J207,0)</f>
        <v>0</v>
      </c>
      <c r="BI207" s="201">
        <f>IF(N207="nulová",J207,0)</f>
        <v>0</v>
      </c>
      <c r="BJ207" s="19" t="s">
        <v>91</v>
      </c>
      <c r="BK207" s="202">
        <f>ROUND(I207*H207,3)</f>
        <v>0</v>
      </c>
      <c r="BL207" s="19" t="s">
        <v>211</v>
      </c>
      <c r="BM207" s="200" t="s">
        <v>1079</v>
      </c>
    </row>
    <row r="208" s="2" customFormat="1" ht="16.5" customHeight="1">
      <c r="A208" s="38"/>
      <c r="B208" s="188"/>
      <c r="C208" s="189" t="s">
        <v>624</v>
      </c>
      <c r="D208" s="189" t="s">
        <v>207</v>
      </c>
      <c r="E208" s="190" t="s">
        <v>1873</v>
      </c>
      <c r="F208" s="191" t="s">
        <v>1874</v>
      </c>
      <c r="G208" s="192" t="s">
        <v>284</v>
      </c>
      <c r="H208" s="193">
        <v>450</v>
      </c>
      <c r="I208" s="194"/>
      <c r="J208" s="193">
        <f>ROUND(I208*H208,3)</f>
        <v>0</v>
      </c>
      <c r="K208" s="195"/>
      <c r="L208" s="39"/>
      <c r="M208" s="196" t="s">
        <v>1</v>
      </c>
      <c r="N208" s="197" t="s">
        <v>46</v>
      </c>
      <c r="O208" s="8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211</v>
      </c>
      <c r="AT208" s="200" t="s">
        <v>207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1088</v>
      </c>
    </row>
    <row r="209" s="2" customFormat="1" ht="16.5" customHeight="1">
      <c r="A209" s="38"/>
      <c r="B209" s="188"/>
      <c r="C209" s="189" t="s">
        <v>628</v>
      </c>
      <c r="D209" s="189" t="s">
        <v>207</v>
      </c>
      <c r="E209" s="190" t="s">
        <v>1875</v>
      </c>
      <c r="F209" s="191" t="s">
        <v>1876</v>
      </c>
      <c r="G209" s="192" t="s">
        <v>284</v>
      </c>
      <c r="H209" s="193">
        <v>50</v>
      </c>
      <c r="I209" s="194"/>
      <c r="J209" s="193">
        <f>ROUND(I209*H209,3)</f>
        <v>0</v>
      </c>
      <c r="K209" s="195"/>
      <c r="L209" s="39"/>
      <c r="M209" s="196" t="s">
        <v>1</v>
      </c>
      <c r="N209" s="197" t="s">
        <v>46</v>
      </c>
      <c r="O209" s="82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0" t="s">
        <v>211</v>
      </c>
      <c r="AT209" s="200" t="s">
        <v>207</v>
      </c>
      <c r="AU209" s="200" t="s">
        <v>91</v>
      </c>
      <c r="AY209" s="19" t="s">
        <v>205</v>
      </c>
      <c r="BE209" s="201">
        <f>IF(N209="základná",J209,0)</f>
        <v>0</v>
      </c>
      <c r="BF209" s="201">
        <f>IF(N209="znížená",J209,0)</f>
        <v>0</v>
      </c>
      <c r="BG209" s="201">
        <f>IF(N209="zákl. prenesená",J209,0)</f>
        <v>0</v>
      </c>
      <c r="BH209" s="201">
        <f>IF(N209="zníž. prenesená",J209,0)</f>
        <v>0</v>
      </c>
      <c r="BI209" s="201">
        <f>IF(N209="nulová",J209,0)</f>
        <v>0</v>
      </c>
      <c r="BJ209" s="19" t="s">
        <v>91</v>
      </c>
      <c r="BK209" s="202">
        <f>ROUND(I209*H209,3)</f>
        <v>0</v>
      </c>
      <c r="BL209" s="19" t="s">
        <v>211</v>
      </c>
      <c r="BM209" s="200" t="s">
        <v>1092</v>
      </c>
    </row>
    <row r="210" s="2" customFormat="1" ht="16.5" customHeight="1">
      <c r="A210" s="38"/>
      <c r="B210" s="188"/>
      <c r="C210" s="189" t="s">
        <v>642</v>
      </c>
      <c r="D210" s="189" t="s">
        <v>207</v>
      </c>
      <c r="E210" s="190" t="s">
        <v>1877</v>
      </c>
      <c r="F210" s="191" t="s">
        <v>1878</v>
      </c>
      <c r="G210" s="192" t="s">
        <v>941</v>
      </c>
      <c r="H210" s="193">
        <v>1</v>
      </c>
      <c r="I210" s="194"/>
      <c r="J210" s="193">
        <f>ROUND(I210*H210,3)</f>
        <v>0</v>
      </c>
      <c r="K210" s="195"/>
      <c r="L210" s="39"/>
      <c r="M210" s="196" t="s">
        <v>1</v>
      </c>
      <c r="N210" s="197" t="s">
        <v>46</v>
      </c>
      <c r="O210" s="82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0" t="s">
        <v>211</v>
      </c>
      <c r="AT210" s="200" t="s">
        <v>207</v>
      </c>
      <c r="AU210" s="200" t="s">
        <v>91</v>
      </c>
      <c r="AY210" s="19" t="s">
        <v>205</v>
      </c>
      <c r="BE210" s="201">
        <f>IF(N210="základná",J210,0)</f>
        <v>0</v>
      </c>
      <c r="BF210" s="201">
        <f>IF(N210="znížená",J210,0)</f>
        <v>0</v>
      </c>
      <c r="BG210" s="201">
        <f>IF(N210="zákl. prenesená",J210,0)</f>
        <v>0</v>
      </c>
      <c r="BH210" s="201">
        <f>IF(N210="zníž. prenesená",J210,0)</f>
        <v>0</v>
      </c>
      <c r="BI210" s="201">
        <f>IF(N210="nulová",J210,0)</f>
        <v>0</v>
      </c>
      <c r="BJ210" s="19" t="s">
        <v>91</v>
      </c>
      <c r="BK210" s="202">
        <f>ROUND(I210*H210,3)</f>
        <v>0</v>
      </c>
      <c r="BL210" s="19" t="s">
        <v>211</v>
      </c>
      <c r="BM210" s="200" t="s">
        <v>1103</v>
      </c>
    </row>
    <row r="211" s="12" customFormat="1" ht="22.8" customHeight="1">
      <c r="A211" s="12"/>
      <c r="B211" s="175"/>
      <c r="C211" s="12"/>
      <c r="D211" s="176" t="s">
        <v>79</v>
      </c>
      <c r="E211" s="186" t="s">
        <v>1879</v>
      </c>
      <c r="F211" s="186" t="s">
        <v>1880</v>
      </c>
      <c r="G211" s="12"/>
      <c r="H211" s="12"/>
      <c r="I211" s="178"/>
      <c r="J211" s="187">
        <f>BK211</f>
        <v>0</v>
      </c>
      <c r="K211" s="12"/>
      <c r="L211" s="175"/>
      <c r="M211" s="180"/>
      <c r="N211" s="181"/>
      <c r="O211" s="181"/>
      <c r="P211" s="182">
        <f>SUM(P212:P226)</f>
        <v>0</v>
      </c>
      <c r="Q211" s="181"/>
      <c r="R211" s="182">
        <f>SUM(R212:R226)</f>
        <v>0</v>
      </c>
      <c r="S211" s="181"/>
      <c r="T211" s="183">
        <f>SUM(T212:T226)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6" t="s">
        <v>221</v>
      </c>
      <c r="AT211" s="184" t="s">
        <v>79</v>
      </c>
      <c r="AU211" s="184" t="s">
        <v>87</v>
      </c>
      <c r="AY211" s="176" t="s">
        <v>205</v>
      </c>
      <c r="BK211" s="185">
        <f>SUM(BK212:BK226)</f>
        <v>0</v>
      </c>
    </row>
    <row r="212" s="2" customFormat="1" ht="44.25" customHeight="1">
      <c r="A212" s="38"/>
      <c r="B212" s="188"/>
      <c r="C212" s="189" t="s">
        <v>659</v>
      </c>
      <c r="D212" s="189" t="s">
        <v>207</v>
      </c>
      <c r="E212" s="190" t="s">
        <v>1881</v>
      </c>
      <c r="F212" s="191" t="s">
        <v>1882</v>
      </c>
      <c r="G212" s="192" t="s">
        <v>348</v>
      </c>
      <c r="H212" s="193">
        <v>3</v>
      </c>
      <c r="I212" s="194"/>
      <c r="J212" s="193">
        <f>ROUND(I212*H212,3)</f>
        <v>0</v>
      </c>
      <c r="K212" s="195"/>
      <c r="L212" s="39"/>
      <c r="M212" s="196" t="s">
        <v>1</v>
      </c>
      <c r="N212" s="197" t="s">
        <v>46</v>
      </c>
      <c r="O212" s="8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211</v>
      </c>
      <c r="AT212" s="200" t="s">
        <v>207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1113</v>
      </c>
    </row>
    <row r="213" s="2" customFormat="1" ht="24.15" customHeight="1">
      <c r="A213" s="38"/>
      <c r="B213" s="188"/>
      <c r="C213" s="189" t="s">
        <v>664</v>
      </c>
      <c r="D213" s="189" t="s">
        <v>207</v>
      </c>
      <c r="E213" s="190" t="s">
        <v>1883</v>
      </c>
      <c r="F213" s="191" t="s">
        <v>1884</v>
      </c>
      <c r="G213" s="192" t="s">
        <v>348</v>
      </c>
      <c r="H213" s="193">
        <v>3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1122</v>
      </c>
    </row>
    <row r="214" s="2" customFormat="1" ht="37.8" customHeight="1">
      <c r="A214" s="38"/>
      <c r="B214" s="188"/>
      <c r="C214" s="189" t="s">
        <v>671</v>
      </c>
      <c r="D214" s="189" t="s">
        <v>207</v>
      </c>
      <c r="E214" s="190" t="s">
        <v>1885</v>
      </c>
      <c r="F214" s="191" t="s">
        <v>1886</v>
      </c>
      <c r="G214" s="192" t="s">
        <v>348</v>
      </c>
      <c r="H214" s="193">
        <v>2</v>
      </c>
      <c r="I214" s="194"/>
      <c r="J214" s="193">
        <f>ROUND(I214*H214,3)</f>
        <v>0</v>
      </c>
      <c r="K214" s="195"/>
      <c r="L214" s="39"/>
      <c r="M214" s="196" t="s">
        <v>1</v>
      </c>
      <c r="N214" s="197" t="s">
        <v>46</v>
      </c>
      <c r="O214" s="82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0" t="s">
        <v>211</v>
      </c>
      <c r="AT214" s="200" t="s">
        <v>207</v>
      </c>
      <c r="AU214" s="200" t="s">
        <v>91</v>
      </c>
      <c r="AY214" s="19" t="s">
        <v>205</v>
      </c>
      <c r="BE214" s="201">
        <f>IF(N214="základná",J214,0)</f>
        <v>0</v>
      </c>
      <c r="BF214" s="201">
        <f>IF(N214="znížená",J214,0)</f>
        <v>0</v>
      </c>
      <c r="BG214" s="201">
        <f>IF(N214="zákl. prenesená",J214,0)</f>
        <v>0</v>
      </c>
      <c r="BH214" s="201">
        <f>IF(N214="zníž. prenesená",J214,0)</f>
        <v>0</v>
      </c>
      <c r="BI214" s="201">
        <f>IF(N214="nulová",J214,0)</f>
        <v>0</v>
      </c>
      <c r="BJ214" s="19" t="s">
        <v>91</v>
      </c>
      <c r="BK214" s="202">
        <f>ROUND(I214*H214,3)</f>
        <v>0</v>
      </c>
      <c r="BL214" s="19" t="s">
        <v>211</v>
      </c>
      <c r="BM214" s="200" t="s">
        <v>1131</v>
      </c>
    </row>
    <row r="215" s="2" customFormat="1" ht="24.15" customHeight="1">
      <c r="A215" s="38"/>
      <c r="B215" s="188"/>
      <c r="C215" s="189" t="s">
        <v>680</v>
      </c>
      <c r="D215" s="189" t="s">
        <v>207</v>
      </c>
      <c r="E215" s="190" t="s">
        <v>1887</v>
      </c>
      <c r="F215" s="191" t="s">
        <v>1888</v>
      </c>
      <c r="G215" s="192" t="s">
        <v>348</v>
      </c>
      <c r="H215" s="193">
        <v>2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211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1143</v>
      </c>
    </row>
    <row r="216" s="2" customFormat="1" ht="24.15" customHeight="1">
      <c r="A216" s="38"/>
      <c r="B216" s="188"/>
      <c r="C216" s="189" t="s">
        <v>687</v>
      </c>
      <c r="D216" s="189" t="s">
        <v>207</v>
      </c>
      <c r="E216" s="190" t="s">
        <v>1889</v>
      </c>
      <c r="F216" s="191" t="s">
        <v>1890</v>
      </c>
      <c r="G216" s="192" t="s">
        <v>348</v>
      </c>
      <c r="H216" s="193">
        <v>3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46</v>
      </c>
      <c r="O216" s="82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211</v>
      </c>
      <c r="AT216" s="200" t="s">
        <v>207</v>
      </c>
      <c r="AU216" s="200" t="s">
        <v>91</v>
      </c>
      <c r="AY216" s="19" t="s">
        <v>205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91</v>
      </c>
      <c r="BK216" s="202">
        <f>ROUND(I216*H216,3)</f>
        <v>0</v>
      </c>
      <c r="BL216" s="19" t="s">
        <v>211</v>
      </c>
      <c r="BM216" s="200" t="s">
        <v>1154</v>
      </c>
    </row>
    <row r="217" s="2" customFormat="1" ht="16.5" customHeight="1">
      <c r="A217" s="38"/>
      <c r="B217" s="188"/>
      <c r="C217" s="189" t="s">
        <v>692</v>
      </c>
      <c r="D217" s="189" t="s">
        <v>207</v>
      </c>
      <c r="E217" s="190" t="s">
        <v>1891</v>
      </c>
      <c r="F217" s="191" t="s">
        <v>1892</v>
      </c>
      <c r="G217" s="192" t="s">
        <v>284</v>
      </c>
      <c r="H217" s="193">
        <v>500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46</v>
      </c>
      <c r="O217" s="82"/>
      <c r="P217" s="198">
        <f>O217*H217</f>
        <v>0</v>
      </c>
      <c r="Q217" s="198">
        <v>0</v>
      </c>
      <c r="R217" s="198">
        <f>Q217*H217</f>
        <v>0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211</v>
      </c>
      <c r="AT217" s="200" t="s">
        <v>207</v>
      </c>
      <c r="AU217" s="200" t="s">
        <v>91</v>
      </c>
      <c r="AY217" s="19" t="s">
        <v>205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91</v>
      </c>
      <c r="BK217" s="202">
        <f>ROUND(I217*H217,3)</f>
        <v>0</v>
      </c>
      <c r="BL217" s="19" t="s">
        <v>211</v>
      </c>
      <c r="BM217" s="200" t="s">
        <v>1164</v>
      </c>
    </row>
    <row r="218" s="2" customFormat="1" ht="16.5" customHeight="1">
      <c r="A218" s="38"/>
      <c r="B218" s="188"/>
      <c r="C218" s="189" t="s">
        <v>697</v>
      </c>
      <c r="D218" s="189" t="s">
        <v>207</v>
      </c>
      <c r="E218" s="190" t="s">
        <v>1893</v>
      </c>
      <c r="F218" s="191" t="s">
        <v>1894</v>
      </c>
      <c r="G218" s="192" t="s">
        <v>284</v>
      </c>
      <c r="H218" s="193">
        <v>120</v>
      </c>
      <c r="I218" s="194"/>
      <c r="J218" s="193">
        <f>ROUND(I218*H218,3)</f>
        <v>0</v>
      </c>
      <c r="K218" s="195"/>
      <c r="L218" s="39"/>
      <c r="M218" s="196" t="s">
        <v>1</v>
      </c>
      <c r="N218" s="197" t="s">
        <v>46</v>
      </c>
      <c r="O218" s="8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211</v>
      </c>
      <c r="AT218" s="200" t="s">
        <v>207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211</v>
      </c>
      <c r="BM218" s="200" t="s">
        <v>1178</v>
      </c>
    </row>
    <row r="219" s="2" customFormat="1" ht="16.5" customHeight="1">
      <c r="A219" s="38"/>
      <c r="B219" s="188"/>
      <c r="C219" s="189" t="s">
        <v>720</v>
      </c>
      <c r="D219" s="189" t="s">
        <v>207</v>
      </c>
      <c r="E219" s="190" t="s">
        <v>1895</v>
      </c>
      <c r="F219" s="191" t="s">
        <v>1896</v>
      </c>
      <c r="G219" s="192" t="s">
        <v>284</v>
      </c>
      <c r="H219" s="193">
        <v>120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46</v>
      </c>
      <c r="O219" s="8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211</v>
      </c>
      <c r="AT219" s="200" t="s">
        <v>207</v>
      </c>
      <c r="AU219" s="200" t="s">
        <v>91</v>
      </c>
      <c r="AY219" s="19" t="s">
        <v>205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91</v>
      </c>
      <c r="BK219" s="202">
        <f>ROUND(I219*H219,3)</f>
        <v>0</v>
      </c>
      <c r="BL219" s="19" t="s">
        <v>211</v>
      </c>
      <c r="BM219" s="200" t="s">
        <v>1186</v>
      </c>
    </row>
    <row r="220" s="2" customFormat="1" ht="16.5" customHeight="1">
      <c r="A220" s="38"/>
      <c r="B220" s="188"/>
      <c r="C220" s="189" t="s">
        <v>726</v>
      </c>
      <c r="D220" s="189" t="s">
        <v>207</v>
      </c>
      <c r="E220" s="190" t="s">
        <v>1897</v>
      </c>
      <c r="F220" s="191" t="s">
        <v>1898</v>
      </c>
      <c r="G220" s="192" t="s">
        <v>284</v>
      </c>
      <c r="H220" s="193">
        <v>120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46</v>
      </c>
      <c r="O220" s="82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211</v>
      </c>
      <c r="AT220" s="200" t="s">
        <v>207</v>
      </c>
      <c r="AU220" s="200" t="s">
        <v>91</v>
      </c>
      <c r="AY220" s="19" t="s">
        <v>205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91</v>
      </c>
      <c r="BK220" s="202">
        <f>ROUND(I220*H220,3)</f>
        <v>0</v>
      </c>
      <c r="BL220" s="19" t="s">
        <v>211</v>
      </c>
      <c r="BM220" s="200" t="s">
        <v>1197</v>
      </c>
    </row>
    <row r="221" s="2" customFormat="1" ht="16.5" customHeight="1">
      <c r="A221" s="38"/>
      <c r="B221" s="188"/>
      <c r="C221" s="189" t="s">
        <v>730</v>
      </c>
      <c r="D221" s="189" t="s">
        <v>207</v>
      </c>
      <c r="E221" s="190" t="s">
        <v>1899</v>
      </c>
      <c r="F221" s="191" t="s">
        <v>1900</v>
      </c>
      <c r="G221" s="192" t="s">
        <v>284</v>
      </c>
      <c r="H221" s="193">
        <v>120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1209</v>
      </c>
    </row>
    <row r="222" s="2" customFormat="1" ht="16.5" customHeight="1">
      <c r="A222" s="38"/>
      <c r="B222" s="188"/>
      <c r="C222" s="189" t="s">
        <v>736</v>
      </c>
      <c r="D222" s="189" t="s">
        <v>207</v>
      </c>
      <c r="E222" s="190" t="s">
        <v>1901</v>
      </c>
      <c r="F222" s="191" t="s">
        <v>1902</v>
      </c>
      <c r="G222" s="192" t="s">
        <v>284</v>
      </c>
      <c r="H222" s="193">
        <v>120</v>
      </c>
      <c r="I222" s="194"/>
      <c r="J222" s="193">
        <f>ROUND(I222*H222,3)</f>
        <v>0</v>
      </c>
      <c r="K222" s="195"/>
      <c r="L222" s="39"/>
      <c r="M222" s="196" t="s">
        <v>1</v>
      </c>
      <c r="N222" s="197" t="s">
        <v>46</v>
      </c>
      <c r="O222" s="82"/>
      <c r="P222" s="198">
        <f>O222*H222</f>
        <v>0</v>
      </c>
      <c r="Q222" s="198">
        <v>0</v>
      </c>
      <c r="R222" s="198">
        <f>Q222*H222</f>
        <v>0</v>
      </c>
      <c r="S222" s="198">
        <v>0</v>
      </c>
      <c r="T222" s="199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0" t="s">
        <v>211</v>
      </c>
      <c r="AT222" s="200" t="s">
        <v>207</v>
      </c>
      <c r="AU222" s="200" t="s">
        <v>91</v>
      </c>
      <c r="AY222" s="19" t="s">
        <v>205</v>
      </c>
      <c r="BE222" s="201">
        <f>IF(N222="základná",J222,0)</f>
        <v>0</v>
      </c>
      <c r="BF222" s="201">
        <f>IF(N222="znížená",J222,0)</f>
        <v>0</v>
      </c>
      <c r="BG222" s="201">
        <f>IF(N222="zákl. prenesená",J222,0)</f>
        <v>0</v>
      </c>
      <c r="BH222" s="201">
        <f>IF(N222="zníž. prenesená",J222,0)</f>
        <v>0</v>
      </c>
      <c r="BI222" s="201">
        <f>IF(N222="nulová",J222,0)</f>
        <v>0</v>
      </c>
      <c r="BJ222" s="19" t="s">
        <v>91</v>
      </c>
      <c r="BK222" s="202">
        <f>ROUND(I222*H222,3)</f>
        <v>0</v>
      </c>
      <c r="BL222" s="19" t="s">
        <v>211</v>
      </c>
      <c r="BM222" s="200" t="s">
        <v>1220</v>
      </c>
    </row>
    <row r="223" s="2" customFormat="1" ht="16.5" customHeight="1">
      <c r="A223" s="38"/>
      <c r="B223" s="188"/>
      <c r="C223" s="189" t="s">
        <v>740</v>
      </c>
      <c r="D223" s="189" t="s">
        <v>207</v>
      </c>
      <c r="E223" s="190" t="s">
        <v>1903</v>
      </c>
      <c r="F223" s="191" t="s">
        <v>1904</v>
      </c>
      <c r="G223" s="192" t="s">
        <v>284</v>
      </c>
      <c r="H223" s="193">
        <v>120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46</v>
      </c>
      <c r="O223" s="8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211</v>
      </c>
      <c r="AT223" s="200" t="s">
        <v>207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211</v>
      </c>
      <c r="BM223" s="200" t="s">
        <v>1234</v>
      </c>
    </row>
    <row r="224" s="2" customFormat="1" ht="16.5" customHeight="1">
      <c r="A224" s="38"/>
      <c r="B224" s="188"/>
      <c r="C224" s="189" t="s">
        <v>746</v>
      </c>
      <c r="D224" s="189" t="s">
        <v>207</v>
      </c>
      <c r="E224" s="190" t="s">
        <v>1827</v>
      </c>
      <c r="F224" s="191" t="s">
        <v>1828</v>
      </c>
      <c r="G224" s="192" t="s">
        <v>348</v>
      </c>
      <c r="H224" s="193">
        <v>8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46</v>
      </c>
      <c r="O224" s="82"/>
      <c r="P224" s="198">
        <f>O224*H224</f>
        <v>0</v>
      </c>
      <c r="Q224" s="198">
        <v>0</v>
      </c>
      <c r="R224" s="198">
        <f>Q224*H224</f>
        <v>0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211</v>
      </c>
      <c r="AT224" s="200" t="s">
        <v>207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1250</v>
      </c>
    </row>
    <row r="225" s="2" customFormat="1" ht="24.15" customHeight="1">
      <c r="A225" s="38"/>
      <c r="B225" s="188"/>
      <c r="C225" s="189" t="s">
        <v>750</v>
      </c>
      <c r="D225" s="189" t="s">
        <v>207</v>
      </c>
      <c r="E225" s="190" t="s">
        <v>1829</v>
      </c>
      <c r="F225" s="191" t="s">
        <v>1830</v>
      </c>
      <c r="G225" s="192" t="s">
        <v>348</v>
      </c>
      <c r="H225" s="193">
        <v>8</v>
      </c>
      <c r="I225" s="194"/>
      <c r="J225" s="193">
        <f>ROUND(I225*H225,3)</f>
        <v>0</v>
      </c>
      <c r="K225" s="195"/>
      <c r="L225" s="39"/>
      <c r="M225" s="196" t="s">
        <v>1</v>
      </c>
      <c r="N225" s="197" t="s">
        <v>46</v>
      </c>
      <c r="O225" s="82"/>
      <c r="P225" s="198">
        <f>O225*H225</f>
        <v>0</v>
      </c>
      <c r="Q225" s="198">
        <v>0</v>
      </c>
      <c r="R225" s="198">
        <f>Q225*H225</f>
        <v>0</v>
      </c>
      <c r="S225" s="198">
        <v>0</v>
      </c>
      <c r="T225" s="19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0" t="s">
        <v>211</v>
      </c>
      <c r="AT225" s="200" t="s">
        <v>207</v>
      </c>
      <c r="AU225" s="200" t="s">
        <v>91</v>
      </c>
      <c r="AY225" s="19" t="s">
        <v>205</v>
      </c>
      <c r="BE225" s="201">
        <f>IF(N225="základná",J225,0)</f>
        <v>0</v>
      </c>
      <c r="BF225" s="201">
        <f>IF(N225="znížená",J225,0)</f>
        <v>0</v>
      </c>
      <c r="BG225" s="201">
        <f>IF(N225="zákl. prenesená",J225,0)</f>
        <v>0</v>
      </c>
      <c r="BH225" s="201">
        <f>IF(N225="zníž. prenesená",J225,0)</f>
        <v>0</v>
      </c>
      <c r="BI225" s="201">
        <f>IF(N225="nulová",J225,0)</f>
        <v>0</v>
      </c>
      <c r="BJ225" s="19" t="s">
        <v>91</v>
      </c>
      <c r="BK225" s="202">
        <f>ROUND(I225*H225,3)</f>
        <v>0</v>
      </c>
      <c r="BL225" s="19" t="s">
        <v>211</v>
      </c>
      <c r="BM225" s="200" t="s">
        <v>1266</v>
      </c>
    </row>
    <row r="226" s="2" customFormat="1" ht="16.5" customHeight="1">
      <c r="A226" s="38"/>
      <c r="B226" s="188"/>
      <c r="C226" s="189" t="s">
        <v>755</v>
      </c>
      <c r="D226" s="189" t="s">
        <v>207</v>
      </c>
      <c r="E226" s="190" t="s">
        <v>1905</v>
      </c>
      <c r="F226" s="191" t="s">
        <v>1906</v>
      </c>
      <c r="G226" s="192" t="s">
        <v>941</v>
      </c>
      <c r="H226" s="193">
        <v>1</v>
      </c>
      <c r="I226" s="194"/>
      <c r="J226" s="193">
        <f>ROUND(I226*H226,3)</f>
        <v>0</v>
      </c>
      <c r="K226" s="195"/>
      <c r="L226" s="39"/>
      <c r="M226" s="196" t="s">
        <v>1</v>
      </c>
      <c r="N226" s="197" t="s">
        <v>46</v>
      </c>
      <c r="O226" s="8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0" t="s">
        <v>211</v>
      </c>
      <c r="AT226" s="200" t="s">
        <v>207</v>
      </c>
      <c r="AU226" s="200" t="s">
        <v>91</v>
      </c>
      <c r="AY226" s="19" t="s">
        <v>205</v>
      </c>
      <c r="BE226" s="201">
        <f>IF(N226="základná",J226,0)</f>
        <v>0</v>
      </c>
      <c r="BF226" s="201">
        <f>IF(N226="znížená",J226,0)</f>
        <v>0</v>
      </c>
      <c r="BG226" s="201">
        <f>IF(N226="zákl. prenesená",J226,0)</f>
        <v>0</v>
      </c>
      <c r="BH226" s="201">
        <f>IF(N226="zníž. prenesená",J226,0)</f>
        <v>0</v>
      </c>
      <c r="BI226" s="201">
        <f>IF(N226="nulová",J226,0)</f>
        <v>0</v>
      </c>
      <c r="BJ226" s="19" t="s">
        <v>91</v>
      </c>
      <c r="BK226" s="202">
        <f>ROUND(I226*H226,3)</f>
        <v>0</v>
      </c>
      <c r="BL226" s="19" t="s">
        <v>211</v>
      </c>
      <c r="BM226" s="200" t="s">
        <v>1277</v>
      </c>
    </row>
    <row r="227" s="12" customFormat="1" ht="22.8" customHeight="1">
      <c r="A227" s="12"/>
      <c r="B227" s="175"/>
      <c r="C227" s="12"/>
      <c r="D227" s="176" t="s">
        <v>79</v>
      </c>
      <c r="E227" s="186" t="s">
        <v>1907</v>
      </c>
      <c r="F227" s="186" t="s">
        <v>1908</v>
      </c>
      <c r="G227" s="12"/>
      <c r="H227" s="12"/>
      <c r="I227" s="178"/>
      <c r="J227" s="187">
        <f>BK227</f>
        <v>0</v>
      </c>
      <c r="K227" s="12"/>
      <c r="L227" s="175"/>
      <c r="M227" s="180"/>
      <c r="N227" s="181"/>
      <c r="O227" s="181"/>
      <c r="P227" s="182">
        <f>SUM(P228:P246)</f>
        <v>0</v>
      </c>
      <c r="Q227" s="181"/>
      <c r="R227" s="182">
        <f>SUM(R228:R246)</f>
        <v>0</v>
      </c>
      <c r="S227" s="181"/>
      <c r="T227" s="183">
        <f>SUM(T228:T246)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6" t="s">
        <v>221</v>
      </c>
      <c r="AT227" s="184" t="s">
        <v>79</v>
      </c>
      <c r="AU227" s="184" t="s">
        <v>87</v>
      </c>
      <c r="AY227" s="176" t="s">
        <v>205</v>
      </c>
      <c r="BK227" s="185">
        <f>SUM(BK228:BK246)</f>
        <v>0</v>
      </c>
    </row>
    <row r="228" s="2" customFormat="1" ht="16.5" customHeight="1">
      <c r="A228" s="38"/>
      <c r="B228" s="188"/>
      <c r="C228" s="189" t="s">
        <v>759</v>
      </c>
      <c r="D228" s="189" t="s">
        <v>207</v>
      </c>
      <c r="E228" s="190" t="s">
        <v>1909</v>
      </c>
      <c r="F228" s="191" t="s">
        <v>1910</v>
      </c>
      <c r="G228" s="192" t="s">
        <v>284</v>
      </c>
      <c r="H228" s="193">
        <v>180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46</v>
      </c>
      <c r="O228" s="8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211</v>
      </c>
      <c r="AT228" s="200" t="s">
        <v>207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211</v>
      </c>
      <c r="BM228" s="200" t="s">
        <v>1287</v>
      </c>
    </row>
    <row r="229" s="2" customFormat="1" ht="16.5" customHeight="1">
      <c r="A229" s="38"/>
      <c r="B229" s="188"/>
      <c r="C229" s="189" t="s">
        <v>763</v>
      </c>
      <c r="D229" s="189" t="s">
        <v>207</v>
      </c>
      <c r="E229" s="190" t="s">
        <v>1911</v>
      </c>
      <c r="F229" s="191" t="s">
        <v>1912</v>
      </c>
      <c r="G229" s="192" t="s">
        <v>284</v>
      </c>
      <c r="H229" s="193">
        <v>150</v>
      </c>
      <c r="I229" s="194"/>
      <c r="J229" s="193">
        <f>ROUND(I229*H229,3)</f>
        <v>0</v>
      </c>
      <c r="K229" s="195"/>
      <c r="L229" s="39"/>
      <c r="M229" s="196" t="s">
        <v>1</v>
      </c>
      <c r="N229" s="197" t="s">
        <v>46</v>
      </c>
      <c r="O229" s="8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211</v>
      </c>
      <c r="AT229" s="200" t="s">
        <v>207</v>
      </c>
      <c r="AU229" s="200" t="s">
        <v>91</v>
      </c>
      <c r="AY229" s="19" t="s">
        <v>205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91</v>
      </c>
      <c r="BK229" s="202">
        <f>ROUND(I229*H229,3)</f>
        <v>0</v>
      </c>
      <c r="BL229" s="19" t="s">
        <v>211</v>
      </c>
      <c r="BM229" s="200" t="s">
        <v>1298</v>
      </c>
    </row>
    <row r="230" s="2" customFormat="1" ht="16.5" customHeight="1">
      <c r="A230" s="38"/>
      <c r="B230" s="188"/>
      <c r="C230" s="189" t="s">
        <v>768</v>
      </c>
      <c r="D230" s="189" t="s">
        <v>207</v>
      </c>
      <c r="E230" s="190" t="s">
        <v>1913</v>
      </c>
      <c r="F230" s="191" t="s">
        <v>1914</v>
      </c>
      <c r="G230" s="192" t="s">
        <v>284</v>
      </c>
      <c r="H230" s="193">
        <v>30</v>
      </c>
      <c r="I230" s="194"/>
      <c r="J230" s="193">
        <f>ROUND(I230*H230,3)</f>
        <v>0</v>
      </c>
      <c r="K230" s="195"/>
      <c r="L230" s="39"/>
      <c r="M230" s="196" t="s">
        <v>1</v>
      </c>
      <c r="N230" s="197" t="s">
        <v>46</v>
      </c>
      <c r="O230" s="82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211</v>
      </c>
      <c r="AT230" s="200" t="s">
        <v>207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211</v>
      </c>
      <c r="BM230" s="200" t="s">
        <v>1307</v>
      </c>
    </row>
    <row r="231" s="2" customFormat="1" ht="16.5" customHeight="1">
      <c r="A231" s="38"/>
      <c r="B231" s="188"/>
      <c r="C231" s="189" t="s">
        <v>774</v>
      </c>
      <c r="D231" s="189" t="s">
        <v>207</v>
      </c>
      <c r="E231" s="190" t="s">
        <v>1915</v>
      </c>
      <c r="F231" s="191" t="s">
        <v>1916</v>
      </c>
      <c r="G231" s="192" t="s">
        <v>284</v>
      </c>
      <c r="H231" s="193">
        <v>120</v>
      </c>
      <c r="I231" s="194"/>
      <c r="J231" s="193">
        <f>ROUND(I231*H231,3)</f>
        <v>0</v>
      </c>
      <c r="K231" s="195"/>
      <c r="L231" s="39"/>
      <c r="M231" s="196" t="s">
        <v>1</v>
      </c>
      <c r="N231" s="197" t="s">
        <v>46</v>
      </c>
      <c r="O231" s="82"/>
      <c r="P231" s="198">
        <f>O231*H231</f>
        <v>0</v>
      </c>
      <c r="Q231" s="198">
        <v>0</v>
      </c>
      <c r="R231" s="198">
        <f>Q231*H231</f>
        <v>0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211</v>
      </c>
      <c r="AT231" s="200" t="s">
        <v>207</v>
      </c>
      <c r="AU231" s="200" t="s">
        <v>91</v>
      </c>
      <c r="AY231" s="19" t="s">
        <v>205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91</v>
      </c>
      <c r="BK231" s="202">
        <f>ROUND(I231*H231,3)</f>
        <v>0</v>
      </c>
      <c r="BL231" s="19" t="s">
        <v>211</v>
      </c>
      <c r="BM231" s="200" t="s">
        <v>1316</v>
      </c>
    </row>
    <row r="232" s="2" customFormat="1" ht="16.5" customHeight="1">
      <c r="A232" s="38"/>
      <c r="B232" s="188"/>
      <c r="C232" s="189" t="s">
        <v>779</v>
      </c>
      <c r="D232" s="189" t="s">
        <v>207</v>
      </c>
      <c r="E232" s="190" t="s">
        <v>1917</v>
      </c>
      <c r="F232" s="191" t="s">
        <v>1918</v>
      </c>
      <c r="G232" s="192" t="s">
        <v>348</v>
      </c>
      <c r="H232" s="193">
        <v>1</v>
      </c>
      <c r="I232" s="194"/>
      <c r="J232" s="193">
        <f>ROUND(I232*H232,3)</f>
        <v>0</v>
      </c>
      <c r="K232" s="195"/>
      <c r="L232" s="39"/>
      <c r="M232" s="196" t="s">
        <v>1</v>
      </c>
      <c r="N232" s="197" t="s">
        <v>46</v>
      </c>
      <c r="O232" s="8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211</v>
      </c>
      <c r="AT232" s="200" t="s">
        <v>207</v>
      </c>
      <c r="AU232" s="200" t="s">
        <v>91</v>
      </c>
      <c r="AY232" s="19" t="s">
        <v>205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91</v>
      </c>
      <c r="BK232" s="202">
        <f>ROUND(I232*H232,3)</f>
        <v>0</v>
      </c>
      <c r="BL232" s="19" t="s">
        <v>211</v>
      </c>
      <c r="BM232" s="200" t="s">
        <v>1326</v>
      </c>
    </row>
    <row r="233" s="2" customFormat="1" ht="16.5" customHeight="1">
      <c r="A233" s="38"/>
      <c r="B233" s="188"/>
      <c r="C233" s="189" t="s">
        <v>783</v>
      </c>
      <c r="D233" s="189" t="s">
        <v>207</v>
      </c>
      <c r="E233" s="190" t="s">
        <v>1919</v>
      </c>
      <c r="F233" s="191" t="s">
        <v>1920</v>
      </c>
      <c r="G233" s="192" t="s">
        <v>348</v>
      </c>
      <c r="H233" s="193">
        <v>2</v>
      </c>
      <c r="I233" s="194"/>
      <c r="J233" s="193">
        <f>ROUND(I233*H233,3)</f>
        <v>0</v>
      </c>
      <c r="K233" s="195"/>
      <c r="L233" s="39"/>
      <c r="M233" s="196" t="s">
        <v>1</v>
      </c>
      <c r="N233" s="197" t="s">
        <v>46</v>
      </c>
      <c r="O233" s="82"/>
      <c r="P233" s="198">
        <f>O233*H233</f>
        <v>0</v>
      </c>
      <c r="Q233" s="198">
        <v>0</v>
      </c>
      <c r="R233" s="198">
        <f>Q233*H233</f>
        <v>0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211</v>
      </c>
      <c r="AT233" s="200" t="s">
        <v>207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211</v>
      </c>
      <c r="BM233" s="200" t="s">
        <v>1330</v>
      </c>
    </row>
    <row r="234" s="2" customFormat="1" ht="16.5" customHeight="1">
      <c r="A234" s="38"/>
      <c r="B234" s="188"/>
      <c r="C234" s="189" t="s">
        <v>788</v>
      </c>
      <c r="D234" s="189" t="s">
        <v>207</v>
      </c>
      <c r="E234" s="190" t="s">
        <v>1921</v>
      </c>
      <c r="F234" s="191" t="s">
        <v>1922</v>
      </c>
      <c r="G234" s="192" t="s">
        <v>348</v>
      </c>
      <c r="H234" s="193">
        <v>6</v>
      </c>
      <c r="I234" s="194"/>
      <c r="J234" s="193">
        <f>ROUND(I234*H234,3)</f>
        <v>0</v>
      </c>
      <c r="K234" s="195"/>
      <c r="L234" s="39"/>
      <c r="M234" s="196" t="s">
        <v>1</v>
      </c>
      <c r="N234" s="197" t="s">
        <v>46</v>
      </c>
      <c r="O234" s="8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211</v>
      </c>
      <c r="AT234" s="200" t="s">
        <v>207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211</v>
      </c>
      <c r="BM234" s="200" t="s">
        <v>1340</v>
      </c>
    </row>
    <row r="235" s="2" customFormat="1" ht="16.5" customHeight="1">
      <c r="A235" s="38"/>
      <c r="B235" s="188"/>
      <c r="C235" s="189" t="s">
        <v>792</v>
      </c>
      <c r="D235" s="189" t="s">
        <v>207</v>
      </c>
      <c r="E235" s="190" t="s">
        <v>1923</v>
      </c>
      <c r="F235" s="191" t="s">
        <v>1924</v>
      </c>
      <c r="G235" s="192" t="s">
        <v>348</v>
      </c>
      <c r="H235" s="193">
        <v>6</v>
      </c>
      <c r="I235" s="194"/>
      <c r="J235" s="193">
        <f>ROUND(I235*H235,3)</f>
        <v>0</v>
      </c>
      <c r="K235" s="195"/>
      <c r="L235" s="39"/>
      <c r="M235" s="196" t="s">
        <v>1</v>
      </c>
      <c r="N235" s="197" t="s">
        <v>46</v>
      </c>
      <c r="O235" s="82"/>
      <c r="P235" s="198">
        <f>O235*H235</f>
        <v>0</v>
      </c>
      <c r="Q235" s="198">
        <v>0</v>
      </c>
      <c r="R235" s="198">
        <f>Q235*H235</f>
        <v>0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211</v>
      </c>
      <c r="AT235" s="200" t="s">
        <v>207</v>
      </c>
      <c r="AU235" s="200" t="s">
        <v>91</v>
      </c>
      <c r="AY235" s="19" t="s">
        <v>205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91</v>
      </c>
      <c r="BK235" s="202">
        <f>ROUND(I235*H235,3)</f>
        <v>0</v>
      </c>
      <c r="BL235" s="19" t="s">
        <v>211</v>
      </c>
      <c r="BM235" s="200" t="s">
        <v>1354</v>
      </c>
    </row>
    <row r="236" s="2" customFormat="1" ht="16.5" customHeight="1">
      <c r="A236" s="38"/>
      <c r="B236" s="188"/>
      <c r="C236" s="189" t="s">
        <v>837</v>
      </c>
      <c r="D236" s="189" t="s">
        <v>207</v>
      </c>
      <c r="E236" s="190" t="s">
        <v>1925</v>
      </c>
      <c r="F236" s="191" t="s">
        <v>1926</v>
      </c>
      <c r="G236" s="192" t="s">
        <v>348</v>
      </c>
      <c r="H236" s="193">
        <v>6</v>
      </c>
      <c r="I236" s="194"/>
      <c r="J236" s="193">
        <f>ROUND(I236*H236,3)</f>
        <v>0</v>
      </c>
      <c r="K236" s="195"/>
      <c r="L236" s="39"/>
      <c r="M236" s="196" t="s">
        <v>1</v>
      </c>
      <c r="N236" s="197" t="s">
        <v>46</v>
      </c>
      <c r="O236" s="8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211</v>
      </c>
      <c r="AT236" s="200" t="s">
        <v>207</v>
      </c>
      <c r="AU236" s="200" t="s">
        <v>91</v>
      </c>
      <c r="AY236" s="19" t="s">
        <v>205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91</v>
      </c>
      <c r="BK236" s="202">
        <f>ROUND(I236*H236,3)</f>
        <v>0</v>
      </c>
      <c r="BL236" s="19" t="s">
        <v>211</v>
      </c>
      <c r="BM236" s="200" t="s">
        <v>1362</v>
      </c>
    </row>
    <row r="237" s="2" customFormat="1" ht="16.5" customHeight="1">
      <c r="A237" s="38"/>
      <c r="B237" s="188"/>
      <c r="C237" s="189" t="s">
        <v>841</v>
      </c>
      <c r="D237" s="189" t="s">
        <v>207</v>
      </c>
      <c r="E237" s="190" t="s">
        <v>1927</v>
      </c>
      <c r="F237" s="191" t="s">
        <v>1928</v>
      </c>
      <c r="G237" s="192" t="s">
        <v>348</v>
      </c>
      <c r="H237" s="193">
        <v>1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46</v>
      </c>
      <c r="O237" s="82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211</v>
      </c>
      <c r="AT237" s="200" t="s">
        <v>207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211</v>
      </c>
      <c r="BM237" s="200" t="s">
        <v>1370</v>
      </c>
    </row>
    <row r="238" s="2" customFormat="1" ht="16.5" customHeight="1">
      <c r="A238" s="38"/>
      <c r="B238" s="188"/>
      <c r="C238" s="189" t="s">
        <v>886</v>
      </c>
      <c r="D238" s="189" t="s">
        <v>207</v>
      </c>
      <c r="E238" s="190" t="s">
        <v>1929</v>
      </c>
      <c r="F238" s="191" t="s">
        <v>1930</v>
      </c>
      <c r="G238" s="192" t="s">
        <v>348</v>
      </c>
      <c r="H238" s="193">
        <v>2</v>
      </c>
      <c r="I238" s="194"/>
      <c r="J238" s="193">
        <f>ROUND(I238*H238,3)</f>
        <v>0</v>
      </c>
      <c r="K238" s="195"/>
      <c r="L238" s="39"/>
      <c r="M238" s="196" t="s">
        <v>1</v>
      </c>
      <c r="N238" s="197" t="s">
        <v>46</v>
      </c>
      <c r="O238" s="8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0" t="s">
        <v>211</v>
      </c>
      <c r="AT238" s="200" t="s">
        <v>207</v>
      </c>
      <c r="AU238" s="200" t="s">
        <v>91</v>
      </c>
      <c r="AY238" s="19" t="s">
        <v>205</v>
      </c>
      <c r="BE238" s="201">
        <f>IF(N238="základná",J238,0)</f>
        <v>0</v>
      </c>
      <c r="BF238" s="201">
        <f>IF(N238="znížená",J238,0)</f>
        <v>0</v>
      </c>
      <c r="BG238" s="201">
        <f>IF(N238="zákl. prenesená",J238,0)</f>
        <v>0</v>
      </c>
      <c r="BH238" s="201">
        <f>IF(N238="zníž. prenesená",J238,0)</f>
        <v>0</v>
      </c>
      <c r="BI238" s="201">
        <f>IF(N238="nulová",J238,0)</f>
        <v>0</v>
      </c>
      <c r="BJ238" s="19" t="s">
        <v>91</v>
      </c>
      <c r="BK238" s="202">
        <f>ROUND(I238*H238,3)</f>
        <v>0</v>
      </c>
      <c r="BL238" s="19" t="s">
        <v>211</v>
      </c>
      <c r="BM238" s="200" t="s">
        <v>1382</v>
      </c>
    </row>
    <row r="239" s="2" customFormat="1" ht="16.5" customHeight="1">
      <c r="A239" s="38"/>
      <c r="B239" s="188"/>
      <c r="C239" s="189" t="s">
        <v>890</v>
      </c>
      <c r="D239" s="189" t="s">
        <v>207</v>
      </c>
      <c r="E239" s="190" t="s">
        <v>1931</v>
      </c>
      <c r="F239" s="191" t="s">
        <v>1932</v>
      </c>
      <c r="G239" s="192" t="s">
        <v>348</v>
      </c>
      <c r="H239" s="193">
        <v>300</v>
      </c>
      <c r="I239" s="194"/>
      <c r="J239" s="193">
        <f>ROUND(I239*H239,3)</f>
        <v>0</v>
      </c>
      <c r="K239" s="195"/>
      <c r="L239" s="39"/>
      <c r="M239" s="196" t="s">
        <v>1</v>
      </c>
      <c r="N239" s="197" t="s">
        <v>46</v>
      </c>
      <c r="O239" s="82"/>
      <c r="P239" s="198">
        <f>O239*H239</f>
        <v>0</v>
      </c>
      <c r="Q239" s="198">
        <v>0</v>
      </c>
      <c r="R239" s="198">
        <f>Q239*H239</f>
        <v>0</v>
      </c>
      <c r="S239" s="198">
        <v>0</v>
      </c>
      <c r="T239" s="19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0" t="s">
        <v>211</v>
      </c>
      <c r="AT239" s="200" t="s">
        <v>207</v>
      </c>
      <c r="AU239" s="200" t="s">
        <v>91</v>
      </c>
      <c r="AY239" s="19" t="s">
        <v>205</v>
      </c>
      <c r="BE239" s="201">
        <f>IF(N239="základná",J239,0)</f>
        <v>0</v>
      </c>
      <c r="BF239" s="201">
        <f>IF(N239="znížená",J239,0)</f>
        <v>0</v>
      </c>
      <c r="BG239" s="201">
        <f>IF(N239="zákl. prenesená",J239,0)</f>
        <v>0</v>
      </c>
      <c r="BH239" s="201">
        <f>IF(N239="zníž. prenesená",J239,0)</f>
        <v>0</v>
      </c>
      <c r="BI239" s="201">
        <f>IF(N239="nulová",J239,0)</f>
        <v>0</v>
      </c>
      <c r="BJ239" s="19" t="s">
        <v>91</v>
      </c>
      <c r="BK239" s="202">
        <f>ROUND(I239*H239,3)</f>
        <v>0</v>
      </c>
      <c r="BL239" s="19" t="s">
        <v>211</v>
      </c>
      <c r="BM239" s="200" t="s">
        <v>1389</v>
      </c>
    </row>
    <row r="240" s="2" customFormat="1" ht="16.5" customHeight="1">
      <c r="A240" s="38"/>
      <c r="B240" s="188"/>
      <c r="C240" s="189" t="s">
        <v>895</v>
      </c>
      <c r="D240" s="189" t="s">
        <v>207</v>
      </c>
      <c r="E240" s="190" t="s">
        <v>1933</v>
      </c>
      <c r="F240" s="191" t="s">
        <v>1934</v>
      </c>
      <c r="G240" s="192" t="s">
        <v>348</v>
      </c>
      <c r="H240" s="193">
        <v>9</v>
      </c>
      <c r="I240" s="194"/>
      <c r="J240" s="193">
        <f>ROUND(I240*H240,3)</f>
        <v>0</v>
      </c>
      <c r="K240" s="195"/>
      <c r="L240" s="39"/>
      <c r="M240" s="196" t="s">
        <v>1</v>
      </c>
      <c r="N240" s="197" t="s">
        <v>46</v>
      </c>
      <c r="O240" s="82"/>
      <c r="P240" s="198">
        <f>O240*H240</f>
        <v>0</v>
      </c>
      <c r="Q240" s="198">
        <v>0</v>
      </c>
      <c r="R240" s="198">
        <f>Q240*H240</f>
        <v>0</v>
      </c>
      <c r="S240" s="198">
        <v>0</v>
      </c>
      <c r="T240" s="199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0" t="s">
        <v>211</v>
      </c>
      <c r="AT240" s="200" t="s">
        <v>207</v>
      </c>
      <c r="AU240" s="200" t="s">
        <v>91</v>
      </c>
      <c r="AY240" s="19" t="s">
        <v>205</v>
      </c>
      <c r="BE240" s="201">
        <f>IF(N240="základná",J240,0)</f>
        <v>0</v>
      </c>
      <c r="BF240" s="201">
        <f>IF(N240="znížená",J240,0)</f>
        <v>0</v>
      </c>
      <c r="BG240" s="201">
        <f>IF(N240="zákl. prenesená",J240,0)</f>
        <v>0</v>
      </c>
      <c r="BH240" s="201">
        <f>IF(N240="zníž. prenesená",J240,0)</f>
        <v>0</v>
      </c>
      <c r="BI240" s="201">
        <f>IF(N240="nulová",J240,0)</f>
        <v>0</v>
      </c>
      <c r="BJ240" s="19" t="s">
        <v>91</v>
      </c>
      <c r="BK240" s="202">
        <f>ROUND(I240*H240,3)</f>
        <v>0</v>
      </c>
      <c r="BL240" s="19" t="s">
        <v>211</v>
      </c>
      <c r="BM240" s="200" t="s">
        <v>1396</v>
      </c>
    </row>
    <row r="241" s="2" customFormat="1" ht="16.5" customHeight="1">
      <c r="A241" s="38"/>
      <c r="B241" s="188"/>
      <c r="C241" s="189" t="s">
        <v>899</v>
      </c>
      <c r="D241" s="189" t="s">
        <v>207</v>
      </c>
      <c r="E241" s="190" t="s">
        <v>1935</v>
      </c>
      <c r="F241" s="191" t="s">
        <v>1936</v>
      </c>
      <c r="G241" s="192" t="s">
        <v>348</v>
      </c>
      <c r="H241" s="193">
        <v>20</v>
      </c>
      <c r="I241" s="194"/>
      <c r="J241" s="193">
        <f>ROUND(I241*H241,3)</f>
        <v>0</v>
      </c>
      <c r="K241" s="195"/>
      <c r="L241" s="39"/>
      <c r="M241" s="196" t="s">
        <v>1</v>
      </c>
      <c r="N241" s="197" t="s">
        <v>46</v>
      </c>
      <c r="O241" s="82"/>
      <c r="P241" s="198">
        <f>O241*H241</f>
        <v>0</v>
      </c>
      <c r="Q241" s="198">
        <v>0</v>
      </c>
      <c r="R241" s="198">
        <f>Q241*H241</f>
        <v>0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211</v>
      </c>
      <c r="AT241" s="200" t="s">
        <v>207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1404</v>
      </c>
    </row>
    <row r="242" s="2" customFormat="1" ht="16.5" customHeight="1">
      <c r="A242" s="38"/>
      <c r="B242" s="188"/>
      <c r="C242" s="189" t="s">
        <v>905</v>
      </c>
      <c r="D242" s="189" t="s">
        <v>207</v>
      </c>
      <c r="E242" s="190" t="s">
        <v>1937</v>
      </c>
      <c r="F242" s="191" t="s">
        <v>1938</v>
      </c>
      <c r="G242" s="192" t="s">
        <v>348</v>
      </c>
      <c r="H242" s="193">
        <v>20</v>
      </c>
      <c r="I242" s="194"/>
      <c r="J242" s="193">
        <f>ROUND(I242*H242,3)</f>
        <v>0</v>
      </c>
      <c r="K242" s="195"/>
      <c r="L242" s="39"/>
      <c r="M242" s="196" t="s">
        <v>1</v>
      </c>
      <c r="N242" s="197" t="s">
        <v>46</v>
      </c>
      <c r="O242" s="82"/>
      <c r="P242" s="198">
        <f>O242*H242</f>
        <v>0</v>
      </c>
      <c r="Q242" s="198">
        <v>0</v>
      </c>
      <c r="R242" s="198">
        <f>Q242*H242</f>
        <v>0</v>
      </c>
      <c r="S242" s="198">
        <v>0</v>
      </c>
      <c r="T242" s="199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0" t="s">
        <v>211</v>
      </c>
      <c r="AT242" s="200" t="s">
        <v>207</v>
      </c>
      <c r="AU242" s="200" t="s">
        <v>91</v>
      </c>
      <c r="AY242" s="19" t="s">
        <v>205</v>
      </c>
      <c r="BE242" s="201">
        <f>IF(N242="základná",J242,0)</f>
        <v>0</v>
      </c>
      <c r="BF242" s="201">
        <f>IF(N242="znížená",J242,0)</f>
        <v>0</v>
      </c>
      <c r="BG242" s="201">
        <f>IF(N242="zákl. prenesená",J242,0)</f>
        <v>0</v>
      </c>
      <c r="BH242" s="201">
        <f>IF(N242="zníž. prenesená",J242,0)</f>
        <v>0</v>
      </c>
      <c r="BI242" s="201">
        <f>IF(N242="nulová",J242,0)</f>
        <v>0</v>
      </c>
      <c r="BJ242" s="19" t="s">
        <v>91</v>
      </c>
      <c r="BK242" s="202">
        <f>ROUND(I242*H242,3)</f>
        <v>0</v>
      </c>
      <c r="BL242" s="19" t="s">
        <v>211</v>
      </c>
      <c r="BM242" s="200" t="s">
        <v>1411</v>
      </c>
    </row>
    <row r="243" s="2" customFormat="1" ht="16.5" customHeight="1">
      <c r="A243" s="38"/>
      <c r="B243" s="188"/>
      <c r="C243" s="189" t="s">
        <v>909</v>
      </c>
      <c r="D243" s="189" t="s">
        <v>207</v>
      </c>
      <c r="E243" s="190" t="s">
        <v>1939</v>
      </c>
      <c r="F243" s="191" t="s">
        <v>1940</v>
      </c>
      <c r="G243" s="192" t="s">
        <v>348</v>
      </c>
      <c r="H243" s="193">
        <v>6</v>
      </c>
      <c r="I243" s="194"/>
      <c r="J243" s="193">
        <f>ROUND(I243*H243,3)</f>
        <v>0</v>
      </c>
      <c r="K243" s="195"/>
      <c r="L243" s="39"/>
      <c r="M243" s="196" t="s">
        <v>1</v>
      </c>
      <c r="N243" s="197" t="s">
        <v>46</v>
      </c>
      <c r="O243" s="82"/>
      <c r="P243" s="198">
        <f>O243*H243</f>
        <v>0</v>
      </c>
      <c r="Q243" s="198">
        <v>0</v>
      </c>
      <c r="R243" s="198">
        <f>Q243*H243</f>
        <v>0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211</v>
      </c>
      <c r="AT243" s="200" t="s">
        <v>207</v>
      </c>
      <c r="AU243" s="200" t="s">
        <v>91</v>
      </c>
      <c r="AY243" s="19" t="s">
        <v>205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91</v>
      </c>
      <c r="BK243" s="202">
        <f>ROUND(I243*H243,3)</f>
        <v>0</v>
      </c>
      <c r="BL243" s="19" t="s">
        <v>211</v>
      </c>
      <c r="BM243" s="200" t="s">
        <v>1420</v>
      </c>
    </row>
    <row r="244" s="2" customFormat="1" ht="16.5" customHeight="1">
      <c r="A244" s="38"/>
      <c r="B244" s="188"/>
      <c r="C244" s="189" t="s">
        <v>914</v>
      </c>
      <c r="D244" s="189" t="s">
        <v>207</v>
      </c>
      <c r="E244" s="190" t="s">
        <v>1941</v>
      </c>
      <c r="F244" s="191" t="s">
        <v>1942</v>
      </c>
      <c r="G244" s="192" t="s">
        <v>348</v>
      </c>
      <c r="H244" s="193">
        <v>6</v>
      </c>
      <c r="I244" s="194"/>
      <c r="J244" s="193">
        <f>ROUND(I244*H244,3)</f>
        <v>0</v>
      </c>
      <c r="K244" s="195"/>
      <c r="L244" s="39"/>
      <c r="M244" s="196" t="s">
        <v>1</v>
      </c>
      <c r="N244" s="197" t="s">
        <v>46</v>
      </c>
      <c r="O244" s="82"/>
      <c r="P244" s="198">
        <f>O244*H244</f>
        <v>0</v>
      </c>
      <c r="Q244" s="198">
        <v>0</v>
      </c>
      <c r="R244" s="198">
        <f>Q244*H244</f>
        <v>0</v>
      </c>
      <c r="S244" s="198">
        <v>0</v>
      </c>
      <c r="T244" s="19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0" t="s">
        <v>211</v>
      </c>
      <c r="AT244" s="200" t="s">
        <v>207</v>
      </c>
      <c r="AU244" s="200" t="s">
        <v>91</v>
      </c>
      <c r="AY244" s="19" t="s">
        <v>205</v>
      </c>
      <c r="BE244" s="201">
        <f>IF(N244="základná",J244,0)</f>
        <v>0</v>
      </c>
      <c r="BF244" s="201">
        <f>IF(N244="znížená",J244,0)</f>
        <v>0</v>
      </c>
      <c r="BG244" s="201">
        <f>IF(N244="zákl. prenesená",J244,0)</f>
        <v>0</v>
      </c>
      <c r="BH244" s="201">
        <f>IF(N244="zníž. prenesená",J244,0)</f>
        <v>0</v>
      </c>
      <c r="BI244" s="201">
        <f>IF(N244="nulová",J244,0)</f>
        <v>0</v>
      </c>
      <c r="BJ244" s="19" t="s">
        <v>91</v>
      </c>
      <c r="BK244" s="202">
        <f>ROUND(I244*H244,3)</f>
        <v>0</v>
      </c>
      <c r="BL244" s="19" t="s">
        <v>211</v>
      </c>
      <c r="BM244" s="200" t="s">
        <v>1429</v>
      </c>
    </row>
    <row r="245" s="2" customFormat="1" ht="16.5" customHeight="1">
      <c r="A245" s="38"/>
      <c r="B245" s="188"/>
      <c r="C245" s="189" t="s">
        <v>918</v>
      </c>
      <c r="D245" s="189" t="s">
        <v>207</v>
      </c>
      <c r="E245" s="190" t="s">
        <v>1943</v>
      </c>
      <c r="F245" s="191" t="s">
        <v>1944</v>
      </c>
      <c r="G245" s="192" t="s">
        <v>348</v>
      </c>
      <c r="H245" s="193">
        <v>250</v>
      </c>
      <c r="I245" s="194"/>
      <c r="J245" s="193">
        <f>ROUND(I245*H245,3)</f>
        <v>0</v>
      </c>
      <c r="K245" s="195"/>
      <c r="L245" s="39"/>
      <c r="M245" s="196" t="s">
        <v>1</v>
      </c>
      <c r="N245" s="197" t="s">
        <v>46</v>
      </c>
      <c r="O245" s="82"/>
      <c r="P245" s="198">
        <f>O245*H245</f>
        <v>0</v>
      </c>
      <c r="Q245" s="198">
        <v>0</v>
      </c>
      <c r="R245" s="198">
        <f>Q245*H245</f>
        <v>0</v>
      </c>
      <c r="S245" s="198">
        <v>0</v>
      </c>
      <c r="T245" s="199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0" t="s">
        <v>211</v>
      </c>
      <c r="AT245" s="200" t="s">
        <v>207</v>
      </c>
      <c r="AU245" s="200" t="s">
        <v>91</v>
      </c>
      <c r="AY245" s="19" t="s">
        <v>205</v>
      </c>
      <c r="BE245" s="201">
        <f>IF(N245="základná",J245,0)</f>
        <v>0</v>
      </c>
      <c r="BF245" s="201">
        <f>IF(N245="znížená",J245,0)</f>
        <v>0</v>
      </c>
      <c r="BG245" s="201">
        <f>IF(N245="zákl. prenesená",J245,0)</f>
        <v>0</v>
      </c>
      <c r="BH245" s="201">
        <f>IF(N245="zníž. prenesená",J245,0)</f>
        <v>0</v>
      </c>
      <c r="BI245" s="201">
        <f>IF(N245="nulová",J245,0)</f>
        <v>0</v>
      </c>
      <c r="BJ245" s="19" t="s">
        <v>91</v>
      </c>
      <c r="BK245" s="202">
        <f>ROUND(I245*H245,3)</f>
        <v>0</v>
      </c>
      <c r="BL245" s="19" t="s">
        <v>211</v>
      </c>
      <c r="BM245" s="200" t="s">
        <v>1434</v>
      </c>
    </row>
    <row r="246" s="2" customFormat="1" ht="16.5" customHeight="1">
      <c r="A246" s="38"/>
      <c r="B246" s="188"/>
      <c r="C246" s="189" t="s">
        <v>923</v>
      </c>
      <c r="D246" s="189" t="s">
        <v>207</v>
      </c>
      <c r="E246" s="190" t="s">
        <v>1945</v>
      </c>
      <c r="F246" s="191" t="s">
        <v>1946</v>
      </c>
      <c r="G246" s="192" t="s">
        <v>941</v>
      </c>
      <c r="H246" s="193">
        <v>1</v>
      </c>
      <c r="I246" s="194"/>
      <c r="J246" s="193">
        <f>ROUND(I246*H246,3)</f>
        <v>0</v>
      </c>
      <c r="K246" s="195"/>
      <c r="L246" s="39"/>
      <c r="M246" s="196" t="s">
        <v>1</v>
      </c>
      <c r="N246" s="197" t="s">
        <v>46</v>
      </c>
      <c r="O246" s="82"/>
      <c r="P246" s="198">
        <f>O246*H246</f>
        <v>0</v>
      </c>
      <c r="Q246" s="198">
        <v>0</v>
      </c>
      <c r="R246" s="198">
        <f>Q246*H246</f>
        <v>0</v>
      </c>
      <c r="S246" s="198">
        <v>0</v>
      </c>
      <c r="T246" s="199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0" t="s">
        <v>211</v>
      </c>
      <c r="AT246" s="200" t="s">
        <v>207</v>
      </c>
      <c r="AU246" s="200" t="s">
        <v>91</v>
      </c>
      <c r="AY246" s="19" t="s">
        <v>205</v>
      </c>
      <c r="BE246" s="201">
        <f>IF(N246="základná",J246,0)</f>
        <v>0</v>
      </c>
      <c r="BF246" s="201">
        <f>IF(N246="znížená",J246,0)</f>
        <v>0</v>
      </c>
      <c r="BG246" s="201">
        <f>IF(N246="zákl. prenesená",J246,0)</f>
        <v>0</v>
      </c>
      <c r="BH246" s="201">
        <f>IF(N246="zníž. prenesená",J246,0)</f>
        <v>0</v>
      </c>
      <c r="BI246" s="201">
        <f>IF(N246="nulová",J246,0)</f>
        <v>0</v>
      </c>
      <c r="BJ246" s="19" t="s">
        <v>91</v>
      </c>
      <c r="BK246" s="202">
        <f>ROUND(I246*H246,3)</f>
        <v>0</v>
      </c>
      <c r="BL246" s="19" t="s">
        <v>211</v>
      </c>
      <c r="BM246" s="200" t="s">
        <v>1443</v>
      </c>
    </row>
    <row r="247" s="12" customFormat="1" ht="22.8" customHeight="1">
      <c r="A247" s="12"/>
      <c r="B247" s="175"/>
      <c r="C247" s="12"/>
      <c r="D247" s="176" t="s">
        <v>79</v>
      </c>
      <c r="E247" s="186" t="s">
        <v>262</v>
      </c>
      <c r="F247" s="186" t="s">
        <v>1947</v>
      </c>
      <c r="G247" s="12"/>
      <c r="H247" s="12"/>
      <c r="I247" s="178"/>
      <c r="J247" s="187">
        <f>BK247</f>
        <v>0</v>
      </c>
      <c r="K247" s="12"/>
      <c r="L247" s="175"/>
      <c r="M247" s="180"/>
      <c r="N247" s="181"/>
      <c r="O247" s="181"/>
      <c r="P247" s="182">
        <f>SUM(P248:P251)</f>
        <v>0</v>
      </c>
      <c r="Q247" s="181"/>
      <c r="R247" s="182">
        <f>SUM(R248:R251)</f>
        <v>0</v>
      </c>
      <c r="S247" s="181"/>
      <c r="T247" s="183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6" t="s">
        <v>221</v>
      </c>
      <c r="AT247" s="184" t="s">
        <v>79</v>
      </c>
      <c r="AU247" s="184" t="s">
        <v>87</v>
      </c>
      <c r="AY247" s="176" t="s">
        <v>205</v>
      </c>
      <c r="BK247" s="185">
        <f>SUM(BK248:BK251)</f>
        <v>0</v>
      </c>
    </row>
    <row r="248" s="2" customFormat="1" ht="16.5" customHeight="1">
      <c r="A248" s="38"/>
      <c r="B248" s="188"/>
      <c r="C248" s="189" t="s">
        <v>927</v>
      </c>
      <c r="D248" s="189" t="s">
        <v>207</v>
      </c>
      <c r="E248" s="190" t="s">
        <v>1948</v>
      </c>
      <c r="F248" s="191" t="s">
        <v>1949</v>
      </c>
      <c r="G248" s="192" t="s">
        <v>284</v>
      </c>
      <c r="H248" s="193">
        <v>50</v>
      </c>
      <c r="I248" s="194"/>
      <c r="J248" s="193">
        <f>ROUND(I248*H248,3)</f>
        <v>0</v>
      </c>
      <c r="K248" s="195"/>
      <c r="L248" s="39"/>
      <c r="M248" s="196" t="s">
        <v>1</v>
      </c>
      <c r="N248" s="197" t="s">
        <v>46</v>
      </c>
      <c r="O248" s="82"/>
      <c r="P248" s="198">
        <f>O248*H248</f>
        <v>0</v>
      </c>
      <c r="Q248" s="198">
        <v>0</v>
      </c>
      <c r="R248" s="198">
        <f>Q248*H248</f>
        <v>0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211</v>
      </c>
      <c r="AT248" s="200" t="s">
        <v>207</v>
      </c>
      <c r="AU248" s="200" t="s">
        <v>91</v>
      </c>
      <c r="AY248" s="19" t="s">
        <v>205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91</v>
      </c>
      <c r="BK248" s="202">
        <f>ROUND(I248*H248,3)</f>
        <v>0</v>
      </c>
      <c r="BL248" s="19" t="s">
        <v>211</v>
      </c>
      <c r="BM248" s="200" t="s">
        <v>1449</v>
      </c>
    </row>
    <row r="249" s="2" customFormat="1" ht="16.5" customHeight="1">
      <c r="A249" s="38"/>
      <c r="B249" s="188"/>
      <c r="C249" s="189" t="s">
        <v>934</v>
      </c>
      <c r="D249" s="189" t="s">
        <v>207</v>
      </c>
      <c r="E249" s="190" t="s">
        <v>1950</v>
      </c>
      <c r="F249" s="191" t="s">
        <v>1951</v>
      </c>
      <c r="G249" s="192" t="s">
        <v>284</v>
      </c>
      <c r="H249" s="193">
        <v>300</v>
      </c>
      <c r="I249" s="194"/>
      <c r="J249" s="193">
        <f>ROUND(I249*H249,3)</f>
        <v>0</v>
      </c>
      <c r="K249" s="195"/>
      <c r="L249" s="39"/>
      <c r="M249" s="196" t="s">
        <v>1</v>
      </c>
      <c r="N249" s="197" t="s">
        <v>46</v>
      </c>
      <c r="O249" s="82"/>
      <c r="P249" s="198">
        <f>O249*H249</f>
        <v>0</v>
      </c>
      <c r="Q249" s="198">
        <v>0</v>
      </c>
      <c r="R249" s="198">
        <f>Q249*H249</f>
        <v>0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211</v>
      </c>
      <c r="AT249" s="200" t="s">
        <v>207</v>
      </c>
      <c r="AU249" s="200" t="s">
        <v>91</v>
      </c>
      <c r="AY249" s="19" t="s">
        <v>205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91</v>
      </c>
      <c r="BK249" s="202">
        <f>ROUND(I249*H249,3)</f>
        <v>0</v>
      </c>
      <c r="BL249" s="19" t="s">
        <v>211</v>
      </c>
      <c r="BM249" s="200" t="s">
        <v>1457</v>
      </c>
    </row>
    <row r="250" s="2" customFormat="1" ht="16.5" customHeight="1">
      <c r="A250" s="38"/>
      <c r="B250" s="188"/>
      <c r="C250" s="189" t="s">
        <v>938</v>
      </c>
      <c r="D250" s="189" t="s">
        <v>207</v>
      </c>
      <c r="E250" s="190" t="s">
        <v>1952</v>
      </c>
      <c r="F250" s="191" t="s">
        <v>1953</v>
      </c>
      <c r="G250" s="192" t="s">
        <v>348</v>
      </c>
      <c r="H250" s="193">
        <v>55</v>
      </c>
      <c r="I250" s="194"/>
      <c r="J250" s="193">
        <f>ROUND(I250*H250,3)</f>
        <v>0</v>
      </c>
      <c r="K250" s="195"/>
      <c r="L250" s="39"/>
      <c r="M250" s="196" t="s">
        <v>1</v>
      </c>
      <c r="N250" s="197" t="s">
        <v>46</v>
      </c>
      <c r="O250" s="82"/>
      <c r="P250" s="198">
        <f>O250*H250</f>
        <v>0</v>
      </c>
      <c r="Q250" s="198">
        <v>0</v>
      </c>
      <c r="R250" s="198">
        <f>Q250*H250</f>
        <v>0</v>
      </c>
      <c r="S250" s="198">
        <v>0</v>
      </c>
      <c r="T250" s="199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0" t="s">
        <v>211</v>
      </c>
      <c r="AT250" s="200" t="s">
        <v>207</v>
      </c>
      <c r="AU250" s="200" t="s">
        <v>91</v>
      </c>
      <c r="AY250" s="19" t="s">
        <v>205</v>
      </c>
      <c r="BE250" s="201">
        <f>IF(N250="základná",J250,0)</f>
        <v>0</v>
      </c>
      <c r="BF250" s="201">
        <f>IF(N250="znížená",J250,0)</f>
        <v>0</v>
      </c>
      <c r="BG250" s="201">
        <f>IF(N250="zákl. prenesená",J250,0)</f>
        <v>0</v>
      </c>
      <c r="BH250" s="201">
        <f>IF(N250="zníž. prenesená",J250,0)</f>
        <v>0</v>
      </c>
      <c r="BI250" s="201">
        <f>IF(N250="nulová",J250,0)</f>
        <v>0</v>
      </c>
      <c r="BJ250" s="19" t="s">
        <v>91</v>
      </c>
      <c r="BK250" s="202">
        <f>ROUND(I250*H250,3)</f>
        <v>0</v>
      </c>
      <c r="BL250" s="19" t="s">
        <v>211</v>
      </c>
      <c r="BM250" s="200" t="s">
        <v>1467</v>
      </c>
    </row>
    <row r="251" s="2" customFormat="1" ht="16.5" customHeight="1">
      <c r="A251" s="38"/>
      <c r="B251" s="188"/>
      <c r="C251" s="189" t="s">
        <v>943</v>
      </c>
      <c r="D251" s="189" t="s">
        <v>207</v>
      </c>
      <c r="E251" s="190" t="s">
        <v>1954</v>
      </c>
      <c r="F251" s="191" t="s">
        <v>1955</v>
      </c>
      <c r="G251" s="192" t="s">
        <v>348</v>
      </c>
      <c r="H251" s="193">
        <v>6</v>
      </c>
      <c r="I251" s="194"/>
      <c r="J251" s="193">
        <f>ROUND(I251*H251,3)</f>
        <v>0</v>
      </c>
      <c r="K251" s="195"/>
      <c r="L251" s="39"/>
      <c r="M251" s="196" t="s">
        <v>1</v>
      </c>
      <c r="N251" s="197" t="s">
        <v>46</v>
      </c>
      <c r="O251" s="82"/>
      <c r="P251" s="198">
        <f>O251*H251</f>
        <v>0</v>
      </c>
      <c r="Q251" s="198">
        <v>0</v>
      </c>
      <c r="R251" s="198">
        <f>Q251*H251</f>
        <v>0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211</v>
      </c>
      <c r="AT251" s="200" t="s">
        <v>207</v>
      </c>
      <c r="AU251" s="200" t="s">
        <v>91</v>
      </c>
      <c r="AY251" s="19" t="s">
        <v>205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91</v>
      </c>
      <c r="BK251" s="202">
        <f>ROUND(I251*H251,3)</f>
        <v>0</v>
      </c>
      <c r="BL251" s="19" t="s">
        <v>211</v>
      </c>
      <c r="BM251" s="200" t="s">
        <v>1475</v>
      </c>
    </row>
    <row r="252" s="12" customFormat="1" ht="25.92" customHeight="1">
      <c r="A252" s="12"/>
      <c r="B252" s="175"/>
      <c r="C252" s="12"/>
      <c r="D252" s="176" t="s">
        <v>79</v>
      </c>
      <c r="E252" s="177" t="s">
        <v>1956</v>
      </c>
      <c r="F252" s="177" t="s">
        <v>1957</v>
      </c>
      <c r="G252" s="12"/>
      <c r="H252" s="12"/>
      <c r="I252" s="178"/>
      <c r="J252" s="179">
        <f>BK252</f>
        <v>0</v>
      </c>
      <c r="K252" s="12"/>
      <c r="L252" s="175"/>
      <c r="M252" s="180"/>
      <c r="N252" s="181"/>
      <c r="O252" s="181"/>
      <c r="P252" s="182">
        <f>SUM(P253:P255)</f>
        <v>0</v>
      </c>
      <c r="Q252" s="181"/>
      <c r="R252" s="182">
        <f>SUM(R253:R255)</f>
        <v>0</v>
      </c>
      <c r="S252" s="181"/>
      <c r="T252" s="183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6" t="s">
        <v>211</v>
      </c>
      <c r="AT252" s="184" t="s">
        <v>79</v>
      </c>
      <c r="AU252" s="184" t="s">
        <v>80</v>
      </c>
      <c r="AY252" s="176" t="s">
        <v>205</v>
      </c>
      <c r="BK252" s="185">
        <f>SUM(BK253:BK255)</f>
        <v>0</v>
      </c>
    </row>
    <row r="253" s="2" customFormat="1" ht="16.5" customHeight="1">
      <c r="A253" s="38"/>
      <c r="B253" s="188"/>
      <c r="C253" s="189" t="s">
        <v>948</v>
      </c>
      <c r="D253" s="189" t="s">
        <v>207</v>
      </c>
      <c r="E253" s="190" t="s">
        <v>1958</v>
      </c>
      <c r="F253" s="191" t="s">
        <v>1959</v>
      </c>
      <c r="G253" s="192" t="s">
        <v>941</v>
      </c>
      <c r="H253" s="193">
        <v>1</v>
      </c>
      <c r="I253" s="194"/>
      <c r="J253" s="193">
        <f>ROUND(I253*H253,3)</f>
        <v>0</v>
      </c>
      <c r="K253" s="195"/>
      <c r="L253" s="39"/>
      <c r="M253" s="196" t="s">
        <v>1</v>
      </c>
      <c r="N253" s="197" t="s">
        <v>46</v>
      </c>
      <c r="O253" s="8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00" t="s">
        <v>1960</v>
      </c>
      <c r="AT253" s="200" t="s">
        <v>207</v>
      </c>
      <c r="AU253" s="200" t="s">
        <v>87</v>
      </c>
      <c r="AY253" s="19" t="s">
        <v>205</v>
      </c>
      <c r="BE253" s="201">
        <f>IF(N253="základná",J253,0)</f>
        <v>0</v>
      </c>
      <c r="BF253" s="201">
        <f>IF(N253="znížená",J253,0)</f>
        <v>0</v>
      </c>
      <c r="BG253" s="201">
        <f>IF(N253="zákl. prenesená",J253,0)</f>
        <v>0</v>
      </c>
      <c r="BH253" s="201">
        <f>IF(N253="zníž. prenesená",J253,0)</f>
        <v>0</v>
      </c>
      <c r="BI253" s="201">
        <f>IF(N253="nulová",J253,0)</f>
        <v>0</v>
      </c>
      <c r="BJ253" s="19" t="s">
        <v>91</v>
      </c>
      <c r="BK253" s="202">
        <f>ROUND(I253*H253,3)</f>
        <v>0</v>
      </c>
      <c r="BL253" s="19" t="s">
        <v>1960</v>
      </c>
      <c r="BM253" s="200" t="s">
        <v>1961</v>
      </c>
    </row>
    <row r="254" s="2" customFormat="1" ht="16.5" customHeight="1">
      <c r="A254" s="38"/>
      <c r="B254" s="188"/>
      <c r="C254" s="189" t="s">
        <v>956</v>
      </c>
      <c r="D254" s="189" t="s">
        <v>207</v>
      </c>
      <c r="E254" s="190" t="s">
        <v>1962</v>
      </c>
      <c r="F254" s="191" t="s">
        <v>1963</v>
      </c>
      <c r="G254" s="192" t="s">
        <v>941</v>
      </c>
      <c r="H254" s="193">
        <v>1</v>
      </c>
      <c r="I254" s="194"/>
      <c r="J254" s="193">
        <f>ROUND(I254*H254,3)</f>
        <v>0</v>
      </c>
      <c r="K254" s="195"/>
      <c r="L254" s="39"/>
      <c r="M254" s="196" t="s">
        <v>1</v>
      </c>
      <c r="N254" s="197" t="s">
        <v>46</v>
      </c>
      <c r="O254" s="8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0" t="s">
        <v>1960</v>
      </c>
      <c r="AT254" s="200" t="s">
        <v>207</v>
      </c>
      <c r="AU254" s="200" t="s">
        <v>87</v>
      </c>
      <c r="AY254" s="19" t="s">
        <v>205</v>
      </c>
      <c r="BE254" s="201">
        <f>IF(N254="základná",J254,0)</f>
        <v>0</v>
      </c>
      <c r="BF254" s="201">
        <f>IF(N254="znížená",J254,0)</f>
        <v>0</v>
      </c>
      <c r="BG254" s="201">
        <f>IF(N254="zákl. prenesená",J254,0)</f>
        <v>0</v>
      </c>
      <c r="BH254" s="201">
        <f>IF(N254="zníž. prenesená",J254,0)</f>
        <v>0</v>
      </c>
      <c r="BI254" s="201">
        <f>IF(N254="nulová",J254,0)</f>
        <v>0</v>
      </c>
      <c r="BJ254" s="19" t="s">
        <v>91</v>
      </c>
      <c r="BK254" s="202">
        <f>ROUND(I254*H254,3)</f>
        <v>0</v>
      </c>
      <c r="BL254" s="19" t="s">
        <v>1960</v>
      </c>
      <c r="BM254" s="200" t="s">
        <v>1964</v>
      </c>
    </row>
    <row r="255" s="2" customFormat="1" ht="16.5" customHeight="1">
      <c r="A255" s="38"/>
      <c r="B255" s="188"/>
      <c r="C255" s="189" t="s">
        <v>961</v>
      </c>
      <c r="D255" s="189" t="s">
        <v>207</v>
      </c>
      <c r="E255" s="190" t="s">
        <v>1965</v>
      </c>
      <c r="F255" s="191" t="s">
        <v>1966</v>
      </c>
      <c r="G255" s="192" t="s">
        <v>941</v>
      </c>
      <c r="H255" s="193">
        <v>1</v>
      </c>
      <c r="I255" s="194"/>
      <c r="J255" s="193">
        <f>ROUND(I255*H255,3)</f>
        <v>0</v>
      </c>
      <c r="K255" s="195"/>
      <c r="L255" s="39"/>
      <c r="M255" s="245" t="s">
        <v>1</v>
      </c>
      <c r="N255" s="246" t="s">
        <v>46</v>
      </c>
      <c r="O255" s="247"/>
      <c r="P255" s="248">
        <f>O255*H255</f>
        <v>0</v>
      </c>
      <c r="Q255" s="248">
        <v>0</v>
      </c>
      <c r="R255" s="248">
        <f>Q255*H255</f>
        <v>0</v>
      </c>
      <c r="S255" s="248">
        <v>0</v>
      </c>
      <c r="T255" s="24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1960</v>
      </c>
      <c r="AT255" s="200" t="s">
        <v>207</v>
      </c>
      <c r="AU255" s="200" t="s">
        <v>87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1960</v>
      </c>
      <c r="BM255" s="200" t="s">
        <v>1967</v>
      </c>
    </row>
    <row r="256" s="2" customFormat="1" ht="6.96" customHeight="1">
      <c r="A256" s="38"/>
      <c r="B256" s="65"/>
      <c r="C256" s="66"/>
      <c r="D256" s="66"/>
      <c r="E256" s="66"/>
      <c r="F256" s="66"/>
      <c r="G256" s="66"/>
      <c r="H256" s="66"/>
      <c r="I256" s="66"/>
      <c r="J256" s="66"/>
      <c r="K256" s="66"/>
      <c r="L256" s="39"/>
      <c r="M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</row>
  </sheetData>
  <autoFilter ref="C131:K2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161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1968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1969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ROUND(J127,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ROUND((SUM(BE127:BE194)),  2)</f>
        <v>0</v>
      </c>
      <c r="G35" s="141"/>
      <c r="H35" s="141"/>
      <c r="I35" s="142">
        <v>0.23000000000000001</v>
      </c>
      <c r="J35" s="140">
        <f>ROUND(((SUM(BE127:BE194))*I35),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ROUND((SUM(BF127:BF194)),  2)</f>
        <v>0</v>
      </c>
      <c r="G36" s="141"/>
      <c r="H36" s="141"/>
      <c r="I36" s="142">
        <v>0.23000000000000001</v>
      </c>
      <c r="J36" s="140">
        <f>ROUND(((SUM(BF127:BF194))*I36),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ROUND((SUM(BG127:BG194)),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ROUND((SUM(BH127:BH194)),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ROUND((SUM(BI127:BI194)),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161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01.2 - VYKUROVANIE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Rastislav Baška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J127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175</v>
      </c>
      <c r="E99" s="158"/>
      <c r="F99" s="158"/>
      <c r="G99" s="158"/>
      <c r="H99" s="158"/>
      <c r="I99" s="158"/>
      <c r="J99" s="159">
        <f>J128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1970</v>
      </c>
      <c r="E100" s="162"/>
      <c r="F100" s="162"/>
      <c r="G100" s="162"/>
      <c r="H100" s="162"/>
      <c r="I100" s="162"/>
      <c r="J100" s="163">
        <f>J129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1971</v>
      </c>
      <c r="E101" s="162"/>
      <c r="F101" s="162"/>
      <c r="G101" s="162"/>
      <c r="H101" s="162"/>
      <c r="I101" s="162"/>
      <c r="J101" s="163">
        <f>J149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1972</v>
      </c>
      <c r="E102" s="162"/>
      <c r="F102" s="162"/>
      <c r="G102" s="162"/>
      <c r="H102" s="162"/>
      <c r="I102" s="162"/>
      <c r="J102" s="163">
        <f>J160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1973</v>
      </c>
      <c r="E103" s="162"/>
      <c r="F103" s="162"/>
      <c r="G103" s="162"/>
      <c r="H103" s="162"/>
      <c r="I103" s="162"/>
      <c r="J103" s="163">
        <f>J177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1974</v>
      </c>
      <c r="E104" s="162"/>
      <c r="F104" s="162"/>
      <c r="G104" s="162"/>
      <c r="H104" s="162"/>
      <c r="I104" s="162"/>
      <c r="J104" s="163">
        <f>J186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1975</v>
      </c>
      <c r="E105" s="162"/>
      <c r="F105" s="162"/>
      <c r="G105" s="162"/>
      <c r="H105" s="162"/>
      <c r="I105" s="162"/>
      <c r="J105" s="163">
        <f>J191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38"/>
      <c r="J106" s="38"/>
      <c r="K106" s="3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191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14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134" t="str">
        <f>E7</f>
        <v>Dve novostavby zariadení pre seniorov Trnkov</v>
      </c>
      <c r="F115" s="32"/>
      <c r="G115" s="32"/>
      <c r="H115" s="32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2"/>
      <c r="C116" s="32" t="s">
        <v>160</v>
      </c>
      <c r="L116" s="22"/>
    </row>
    <row r="117" s="2" customFormat="1" ht="16.5" customHeight="1">
      <c r="A117" s="38"/>
      <c r="B117" s="39"/>
      <c r="C117" s="38"/>
      <c r="D117" s="38"/>
      <c r="E117" s="134" t="s">
        <v>161</v>
      </c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1714</v>
      </c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72" t="str">
        <f>E11</f>
        <v>SO 01.2 - VYKUROVANIE</v>
      </c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18</v>
      </c>
      <c r="D121" s="38"/>
      <c r="E121" s="38"/>
      <c r="F121" s="27" t="str">
        <f>F14</f>
        <v xml:space="preserve">k.ú. Trnkov </v>
      </c>
      <c r="G121" s="38"/>
      <c r="H121" s="38"/>
      <c r="I121" s="32" t="s">
        <v>20</v>
      </c>
      <c r="J121" s="74" t="str">
        <f>IF(J14="","",J14)</f>
        <v>13. 9. 2024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5.65" customHeight="1">
      <c r="A123" s="38"/>
      <c r="B123" s="39"/>
      <c r="C123" s="32" t="s">
        <v>22</v>
      </c>
      <c r="D123" s="38"/>
      <c r="E123" s="38"/>
      <c r="F123" s="27" t="str">
        <f>E17</f>
        <v>ÚSVIT - ML, n.o.</v>
      </c>
      <c r="G123" s="38"/>
      <c r="H123" s="38"/>
      <c r="I123" s="32" t="s">
        <v>29</v>
      </c>
      <c r="J123" s="36" t="str">
        <f>E23</f>
        <v xml:space="preserve">mkolektiv architektura s.r.o. </v>
      </c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27</v>
      </c>
      <c r="D124" s="38"/>
      <c r="E124" s="38"/>
      <c r="F124" s="27" t="str">
        <f>IF(E20="","",E20)</f>
        <v>Vyplň údaj</v>
      </c>
      <c r="G124" s="38"/>
      <c r="H124" s="38"/>
      <c r="I124" s="32" t="s">
        <v>35</v>
      </c>
      <c r="J124" s="36" t="str">
        <f>E26</f>
        <v>Ing. Rastislav Baška</v>
      </c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64"/>
      <c r="B126" s="165"/>
      <c r="C126" s="166" t="s">
        <v>192</v>
      </c>
      <c r="D126" s="167" t="s">
        <v>65</v>
      </c>
      <c r="E126" s="167" t="s">
        <v>61</v>
      </c>
      <c r="F126" s="167" t="s">
        <v>62</v>
      </c>
      <c r="G126" s="167" t="s">
        <v>193</v>
      </c>
      <c r="H126" s="167" t="s">
        <v>194</v>
      </c>
      <c r="I126" s="167" t="s">
        <v>195</v>
      </c>
      <c r="J126" s="168" t="s">
        <v>164</v>
      </c>
      <c r="K126" s="169" t="s">
        <v>196</v>
      </c>
      <c r="L126" s="170"/>
      <c r="M126" s="91" t="s">
        <v>1</v>
      </c>
      <c r="N126" s="92" t="s">
        <v>44</v>
      </c>
      <c r="O126" s="92" t="s">
        <v>197</v>
      </c>
      <c r="P126" s="92" t="s">
        <v>198</v>
      </c>
      <c r="Q126" s="92" t="s">
        <v>199</v>
      </c>
      <c r="R126" s="92" t="s">
        <v>200</v>
      </c>
      <c r="S126" s="92" t="s">
        <v>201</v>
      </c>
      <c r="T126" s="93" t="s">
        <v>202</v>
      </c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</row>
    <row r="127" s="2" customFormat="1" ht="22.8" customHeight="1">
      <c r="A127" s="38"/>
      <c r="B127" s="39"/>
      <c r="C127" s="98" t="s">
        <v>165</v>
      </c>
      <c r="D127" s="38"/>
      <c r="E127" s="38"/>
      <c r="F127" s="38"/>
      <c r="G127" s="38"/>
      <c r="H127" s="38"/>
      <c r="I127" s="38"/>
      <c r="J127" s="171">
        <f>BK127</f>
        <v>0</v>
      </c>
      <c r="K127" s="38"/>
      <c r="L127" s="39"/>
      <c r="M127" s="94"/>
      <c r="N127" s="78"/>
      <c r="O127" s="95"/>
      <c r="P127" s="172">
        <f>P128</f>
        <v>0</v>
      </c>
      <c r="Q127" s="95"/>
      <c r="R127" s="172">
        <f>R128</f>
        <v>0</v>
      </c>
      <c r="S127" s="95"/>
      <c r="T127" s="173">
        <f>T128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79</v>
      </c>
      <c r="AU127" s="19" t="s">
        <v>166</v>
      </c>
      <c r="BK127" s="174">
        <f>BK128</f>
        <v>0</v>
      </c>
    </row>
    <row r="128" s="12" customFormat="1" ht="25.92" customHeight="1">
      <c r="A128" s="12"/>
      <c r="B128" s="175"/>
      <c r="C128" s="12"/>
      <c r="D128" s="176" t="s">
        <v>79</v>
      </c>
      <c r="E128" s="177" t="s">
        <v>952</v>
      </c>
      <c r="F128" s="177" t="s">
        <v>953</v>
      </c>
      <c r="G128" s="12"/>
      <c r="H128" s="12"/>
      <c r="I128" s="178"/>
      <c r="J128" s="179">
        <f>BK128</f>
        <v>0</v>
      </c>
      <c r="K128" s="12"/>
      <c r="L128" s="175"/>
      <c r="M128" s="180"/>
      <c r="N128" s="181"/>
      <c r="O128" s="181"/>
      <c r="P128" s="182">
        <f>P129+P149+P160+P177+P186+P191</f>
        <v>0</v>
      </c>
      <c r="Q128" s="181"/>
      <c r="R128" s="182">
        <f>R129+R149+R160+R177+R186+R191</f>
        <v>0</v>
      </c>
      <c r="S128" s="181"/>
      <c r="T128" s="183">
        <f>T129+T149+T160+T177+T186+T191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6" t="s">
        <v>91</v>
      </c>
      <c r="AT128" s="184" t="s">
        <v>79</v>
      </c>
      <c r="AU128" s="184" t="s">
        <v>80</v>
      </c>
      <c r="AY128" s="176" t="s">
        <v>205</v>
      </c>
      <c r="BK128" s="185">
        <f>BK129+BK149+BK160+BK177+BK186+BK191</f>
        <v>0</v>
      </c>
    </row>
    <row r="129" s="12" customFormat="1" ht="22.8" customHeight="1">
      <c r="A129" s="12"/>
      <c r="B129" s="175"/>
      <c r="C129" s="12"/>
      <c r="D129" s="176" t="s">
        <v>79</v>
      </c>
      <c r="E129" s="186" t="s">
        <v>1976</v>
      </c>
      <c r="F129" s="186" t="s">
        <v>1977</v>
      </c>
      <c r="G129" s="12"/>
      <c r="H129" s="12"/>
      <c r="I129" s="178"/>
      <c r="J129" s="187">
        <f>BK129</f>
        <v>0</v>
      </c>
      <c r="K129" s="12"/>
      <c r="L129" s="175"/>
      <c r="M129" s="180"/>
      <c r="N129" s="181"/>
      <c r="O129" s="181"/>
      <c r="P129" s="182">
        <f>SUM(P130:P148)</f>
        <v>0</v>
      </c>
      <c r="Q129" s="181"/>
      <c r="R129" s="182">
        <f>SUM(R130:R148)</f>
        <v>0</v>
      </c>
      <c r="S129" s="181"/>
      <c r="T129" s="183">
        <f>SUM(T130:T148)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6" t="s">
        <v>91</v>
      </c>
      <c r="AT129" s="184" t="s">
        <v>79</v>
      </c>
      <c r="AU129" s="184" t="s">
        <v>87</v>
      </c>
      <c r="AY129" s="176" t="s">
        <v>205</v>
      </c>
      <c r="BK129" s="185">
        <f>SUM(BK130:BK148)</f>
        <v>0</v>
      </c>
    </row>
    <row r="130" s="2" customFormat="1" ht="24.15" customHeight="1">
      <c r="A130" s="38"/>
      <c r="B130" s="188"/>
      <c r="C130" s="227" t="s">
        <v>87</v>
      </c>
      <c r="D130" s="227" t="s">
        <v>276</v>
      </c>
      <c r="E130" s="228" t="s">
        <v>1978</v>
      </c>
      <c r="F130" s="229" t="s">
        <v>1979</v>
      </c>
      <c r="G130" s="230" t="s">
        <v>284</v>
      </c>
      <c r="H130" s="231">
        <v>3700</v>
      </c>
      <c r="I130" s="232"/>
      <c r="J130" s="231">
        <f>ROUND(I130*H130,3)</f>
        <v>0</v>
      </c>
      <c r="K130" s="233"/>
      <c r="L130" s="234"/>
      <c r="M130" s="235" t="s">
        <v>1</v>
      </c>
      <c r="N130" s="236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401</v>
      </c>
      <c r="AT130" s="200" t="s">
        <v>276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299</v>
      </c>
      <c r="BM130" s="200" t="s">
        <v>1980</v>
      </c>
    </row>
    <row r="131" s="2" customFormat="1" ht="21.75" customHeight="1">
      <c r="A131" s="38"/>
      <c r="B131" s="188"/>
      <c r="C131" s="227" t="s">
        <v>91</v>
      </c>
      <c r="D131" s="227" t="s">
        <v>276</v>
      </c>
      <c r="E131" s="228" t="s">
        <v>1981</v>
      </c>
      <c r="F131" s="229" t="s">
        <v>1982</v>
      </c>
      <c r="G131" s="230" t="s">
        <v>265</v>
      </c>
      <c r="H131" s="231">
        <v>574.79999999999995</v>
      </c>
      <c r="I131" s="232"/>
      <c r="J131" s="231">
        <f>ROUND(I131*H131,3)</f>
        <v>0</v>
      </c>
      <c r="K131" s="233"/>
      <c r="L131" s="234"/>
      <c r="M131" s="235" t="s">
        <v>1</v>
      </c>
      <c r="N131" s="236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401</v>
      </c>
      <c r="AT131" s="200" t="s">
        <v>276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299</v>
      </c>
      <c r="BM131" s="200" t="s">
        <v>1983</v>
      </c>
    </row>
    <row r="132" s="2" customFormat="1" ht="24.15" customHeight="1">
      <c r="A132" s="38"/>
      <c r="B132" s="188"/>
      <c r="C132" s="227" t="s">
        <v>221</v>
      </c>
      <c r="D132" s="227" t="s">
        <v>276</v>
      </c>
      <c r="E132" s="228" t="s">
        <v>1984</v>
      </c>
      <c r="F132" s="229" t="s">
        <v>1985</v>
      </c>
      <c r="G132" s="230" t="s">
        <v>348</v>
      </c>
      <c r="H132" s="231">
        <v>9000</v>
      </c>
      <c r="I132" s="232"/>
      <c r="J132" s="231">
        <f>ROUND(I132*H132,3)</f>
        <v>0</v>
      </c>
      <c r="K132" s="233"/>
      <c r="L132" s="234"/>
      <c r="M132" s="235" t="s">
        <v>1</v>
      </c>
      <c r="N132" s="236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401</v>
      </c>
      <c r="AT132" s="200" t="s">
        <v>276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299</v>
      </c>
      <c r="BM132" s="200" t="s">
        <v>1986</v>
      </c>
    </row>
    <row r="133" s="2" customFormat="1" ht="16.5" customHeight="1">
      <c r="A133" s="38"/>
      <c r="B133" s="188"/>
      <c r="C133" s="227" t="s">
        <v>211</v>
      </c>
      <c r="D133" s="227" t="s">
        <v>276</v>
      </c>
      <c r="E133" s="228" t="s">
        <v>1987</v>
      </c>
      <c r="F133" s="229" t="s">
        <v>1988</v>
      </c>
      <c r="G133" s="230" t="s">
        <v>348</v>
      </c>
      <c r="H133" s="231">
        <v>1</v>
      </c>
      <c r="I133" s="232"/>
      <c r="J133" s="231">
        <f>ROUND(I133*H133,3)</f>
        <v>0</v>
      </c>
      <c r="K133" s="233"/>
      <c r="L133" s="234"/>
      <c r="M133" s="235" t="s">
        <v>1</v>
      </c>
      <c r="N133" s="236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401</v>
      </c>
      <c r="AT133" s="200" t="s">
        <v>276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299</v>
      </c>
      <c r="BM133" s="200" t="s">
        <v>1989</v>
      </c>
    </row>
    <row r="134" s="2" customFormat="1" ht="16.5" customHeight="1">
      <c r="A134" s="38"/>
      <c r="B134" s="188"/>
      <c r="C134" s="227" t="s">
        <v>231</v>
      </c>
      <c r="D134" s="227" t="s">
        <v>276</v>
      </c>
      <c r="E134" s="228" t="s">
        <v>1990</v>
      </c>
      <c r="F134" s="229" t="s">
        <v>1991</v>
      </c>
      <c r="G134" s="230" t="s">
        <v>348</v>
      </c>
      <c r="H134" s="231">
        <v>2</v>
      </c>
      <c r="I134" s="232"/>
      <c r="J134" s="231">
        <f>ROUND(I134*H134,3)</f>
        <v>0</v>
      </c>
      <c r="K134" s="233"/>
      <c r="L134" s="234"/>
      <c r="M134" s="235" t="s">
        <v>1</v>
      </c>
      <c r="N134" s="236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401</v>
      </c>
      <c r="AT134" s="200" t="s">
        <v>276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299</v>
      </c>
      <c r="BM134" s="200" t="s">
        <v>1992</v>
      </c>
    </row>
    <row r="135" s="2" customFormat="1" ht="16.5" customHeight="1">
      <c r="A135" s="38"/>
      <c r="B135" s="188"/>
      <c r="C135" s="227" t="s">
        <v>244</v>
      </c>
      <c r="D135" s="227" t="s">
        <v>276</v>
      </c>
      <c r="E135" s="228" t="s">
        <v>1993</v>
      </c>
      <c r="F135" s="229" t="s">
        <v>1994</v>
      </c>
      <c r="G135" s="230" t="s">
        <v>348</v>
      </c>
      <c r="H135" s="231">
        <v>2</v>
      </c>
      <c r="I135" s="232"/>
      <c r="J135" s="231">
        <f>ROUND(I135*H135,3)</f>
        <v>0</v>
      </c>
      <c r="K135" s="233"/>
      <c r="L135" s="234"/>
      <c r="M135" s="235" t="s">
        <v>1</v>
      </c>
      <c r="N135" s="236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401</v>
      </c>
      <c r="AT135" s="200" t="s">
        <v>276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299</v>
      </c>
      <c r="BM135" s="200" t="s">
        <v>1995</v>
      </c>
    </row>
    <row r="136" s="2" customFormat="1" ht="24.15" customHeight="1">
      <c r="A136" s="38"/>
      <c r="B136" s="188"/>
      <c r="C136" s="227" t="s">
        <v>249</v>
      </c>
      <c r="D136" s="227" t="s">
        <v>276</v>
      </c>
      <c r="E136" s="228" t="s">
        <v>1996</v>
      </c>
      <c r="F136" s="229" t="s">
        <v>1997</v>
      </c>
      <c r="G136" s="230" t="s">
        <v>1998</v>
      </c>
      <c r="H136" s="231">
        <v>5</v>
      </c>
      <c r="I136" s="232"/>
      <c r="J136" s="231">
        <f>ROUND(I136*H136,3)</f>
        <v>0</v>
      </c>
      <c r="K136" s="233"/>
      <c r="L136" s="234"/>
      <c r="M136" s="235" t="s">
        <v>1</v>
      </c>
      <c r="N136" s="236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401</v>
      </c>
      <c r="AT136" s="200" t="s">
        <v>276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299</v>
      </c>
      <c r="BM136" s="200" t="s">
        <v>1999</v>
      </c>
    </row>
    <row r="137" s="2" customFormat="1" ht="24.15" customHeight="1">
      <c r="A137" s="38"/>
      <c r="B137" s="188"/>
      <c r="C137" s="227" t="s">
        <v>254</v>
      </c>
      <c r="D137" s="227" t="s">
        <v>276</v>
      </c>
      <c r="E137" s="228" t="s">
        <v>2000</v>
      </c>
      <c r="F137" s="229" t="s">
        <v>2001</v>
      </c>
      <c r="G137" s="230" t="s">
        <v>284</v>
      </c>
      <c r="H137" s="231">
        <v>185.05000000000001</v>
      </c>
      <c r="I137" s="232"/>
      <c r="J137" s="231">
        <f>ROUND(I137*H137,3)</f>
        <v>0</v>
      </c>
      <c r="K137" s="233"/>
      <c r="L137" s="234"/>
      <c r="M137" s="235" t="s">
        <v>1</v>
      </c>
      <c r="N137" s="236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401</v>
      </c>
      <c r="AT137" s="200" t="s">
        <v>276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299</v>
      </c>
      <c r="BM137" s="200" t="s">
        <v>2002</v>
      </c>
    </row>
    <row r="138" s="2" customFormat="1" ht="24.15" customHeight="1">
      <c r="A138" s="38"/>
      <c r="B138" s="188"/>
      <c r="C138" s="227" t="s">
        <v>258</v>
      </c>
      <c r="D138" s="227" t="s">
        <v>276</v>
      </c>
      <c r="E138" s="228" t="s">
        <v>2003</v>
      </c>
      <c r="F138" s="229" t="s">
        <v>2004</v>
      </c>
      <c r="G138" s="230" t="s">
        <v>348</v>
      </c>
      <c r="H138" s="231">
        <v>90</v>
      </c>
      <c r="I138" s="232"/>
      <c r="J138" s="231">
        <f>ROUND(I138*H138,3)</f>
        <v>0</v>
      </c>
      <c r="K138" s="233"/>
      <c r="L138" s="234"/>
      <c r="M138" s="235" t="s">
        <v>1</v>
      </c>
      <c r="N138" s="236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401</v>
      </c>
      <c r="AT138" s="200" t="s">
        <v>276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299</v>
      </c>
      <c r="BM138" s="200" t="s">
        <v>2005</v>
      </c>
    </row>
    <row r="139" s="2" customFormat="1" ht="24.15" customHeight="1">
      <c r="A139" s="38"/>
      <c r="B139" s="188"/>
      <c r="C139" s="227" t="s">
        <v>262</v>
      </c>
      <c r="D139" s="227" t="s">
        <v>276</v>
      </c>
      <c r="E139" s="228" t="s">
        <v>2006</v>
      </c>
      <c r="F139" s="229" t="s">
        <v>2007</v>
      </c>
      <c r="G139" s="230" t="s">
        <v>348</v>
      </c>
      <c r="H139" s="231">
        <v>90</v>
      </c>
      <c r="I139" s="232"/>
      <c r="J139" s="231">
        <f>ROUND(I139*H139,3)</f>
        <v>0</v>
      </c>
      <c r="K139" s="233"/>
      <c r="L139" s="234"/>
      <c r="M139" s="235" t="s">
        <v>1</v>
      </c>
      <c r="N139" s="236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401</v>
      </c>
      <c r="AT139" s="200" t="s">
        <v>276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299</v>
      </c>
      <c r="BM139" s="200" t="s">
        <v>2008</v>
      </c>
    </row>
    <row r="140" s="2" customFormat="1" ht="16.5" customHeight="1">
      <c r="A140" s="38"/>
      <c r="B140" s="188"/>
      <c r="C140" s="227" t="s">
        <v>270</v>
      </c>
      <c r="D140" s="227" t="s">
        <v>276</v>
      </c>
      <c r="E140" s="228" t="s">
        <v>2009</v>
      </c>
      <c r="F140" s="229" t="s">
        <v>2010</v>
      </c>
      <c r="G140" s="230" t="s">
        <v>348</v>
      </c>
      <c r="H140" s="231">
        <v>2</v>
      </c>
      <c r="I140" s="232"/>
      <c r="J140" s="231">
        <f>ROUND(I140*H140,3)</f>
        <v>0</v>
      </c>
      <c r="K140" s="233"/>
      <c r="L140" s="234"/>
      <c r="M140" s="235" t="s">
        <v>1</v>
      </c>
      <c r="N140" s="236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401</v>
      </c>
      <c r="AT140" s="200" t="s">
        <v>276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299</v>
      </c>
      <c r="BM140" s="200" t="s">
        <v>2011</v>
      </c>
    </row>
    <row r="141" s="2" customFormat="1" ht="16.5" customHeight="1">
      <c r="A141" s="38"/>
      <c r="B141" s="188"/>
      <c r="C141" s="227" t="s">
        <v>275</v>
      </c>
      <c r="D141" s="227" t="s">
        <v>276</v>
      </c>
      <c r="E141" s="228" t="s">
        <v>2012</v>
      </c>
      <c r="F141" s="229" t="s">
        <v>2013</v>
      </c>
      <c r="G141" s="230" t="s">
        <v>348</v>
      </c>
      <c r="H141" s="231">
        <v>1</v>
      </c>
      <c r="I141" s="232"/>
      <c r="J141" s="231">
        <f>ROUND(I141*H141,3)</f>
        <v>0</v>
      </c>
      <c r="K141" s="233"/>
      <c r="L141" s="234"/>
      <c r="M141" s="235" t="s">
        <v>1</v>
      </c>
      <c r="N141" s="236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401</v>
      </c>
      <c r="AT141" s="200" t="s">
        <v>276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299</v>
      </c>
      <c r="BM141" s="200" t="s">
        <v>2014</v>
      </c>
    </row>
    <row r="142" s="2" customFormat="1" ht="16.5" customHeight="1">
      <c r="A142" s="38"/>
      <c r="B142" s="188"/>
      <c r="C142" s="227" t="s">
        <v>281</v>
      </c>
      <c r="D142" s="227" t="s">
        <v>276</v>
      </c>
      <c r="E142" s="228" t="s">
        <v>2015</v>
      </c>
      <c r="F142" s="229" t="s">
        <v>2016</v>
      </c>
      <c r="G142" s="230" t="s">
        <v>348</v>
      </c>
      <c r="H142" s="231">
        <v>2</v>
      </c>
      <c r="I142" s="232"/>
      <c r="J142" s="231">
        <f>ROUND(I142*H142,3)</f>
        <v>0</v>
      </c>
      <c r="K142" s="233"/>
      <c r="L142" s="234"/>
      <c r="M142" s="235" t="s">
        <v>1</v>
      </c>
      <c r="N142" s="236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401</v>
      </c>
      <c r="AT142" s="200" t="s">
        <v>276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299</v>
      </c>
      <c r="BM142" s="200" t="s">
        <v>2017</v>
      </c>
    </row>
    <row r="143" s="2" customFormat="1" ht="24.15" customHeight="1">
      <c r="A143" s="38"/>
      <c r="B143" s="188"/>
      <c r="C143" s="227" t="s">
        <v>287</v>
      </c>
      <c r="D143" s="227" t="s">
        <v>276</v>
      </c>
      <c r="E143" s="228" t="s">
        <v>2018</v>
      </c>
      <c r="F143" s="229" t="s">
        <v>2019</v>
      </c>
      <c r="G143" s="230" t="s">
        <v>284</v>
      </c>
      <c r="H143" s="231">
        <v>602.29999999999995</v>
      </c>
      <c r="I143" s="232"/>
      <c r="J143" s="231">
        <f>ROUND(I143*H143,3)</f>
        <v>0</v>
      </c>
      <c r="K143" s="233"/>
      <c r="L143" s="234"/>
      <c r="M143" s="235" t="s">
        <v>1</v>
      </c>
      <c r="N143" s="236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401</v>
      </c>
      <c r="AT143" s="200" t="s">
        <v>276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299</v>
      </c>
      <c r="BM143" s="200" t="s">
        <v>2020</v>
      </c>
    </row>
    <row r="144" s="2" customFormat="1" ht="33" customHeight="1">
      <c r="A144" s="38"/>
      <c r="B144" s="188"/>
      <c r="C144" s="227" t="s">
        <v>292</v>
      </c>
      <c r="D144" s="227" t="s">
        <v>276</v>
      </c>
      <c r="E144" s="228" t="s">
        <v>2021</v>
      </c>
      <c r="F144" s="229" t="s">
        <v>2022</v>
      </c>
      <c r="G144" s="230" t="s">
        <v>2023</v>
      </c>
      <c r="H144" s="231">
        <v>115.06</v>
      </c>
      <c r="I144" s="232"/>
      <c r="J144" s="231">
        <f>ROUND(I144*H144,3)</f>
        <v>0</v>
      </c>
      <c r="K144" s="233"/>
      <c r="L144" s="234"/>
      <c r="M144" s="235" t="s">
        <v>1</v>
      </c>
      <c r="N144" s="236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401</v>
      </c>
      <c r="AT144" s="200" t="s">
        <v>276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299</v>
      </c>
      <c r="BM144" s="200" t="s">
        <v>2024</v>
      </c>
    </row>
    <row r="145" s="2" customFormat="1" ht="24.15" customHeight="1">
      <c r="A145" s="38"/>
      <c r="B145" s="188"/>
      <c r="C145" s="227" t="s">
        <v>299</v>
      </c>
      <c r="D145" s="227" t="s">
        <v>276</v>
      </c>
      <c r="E145" s="228" t="s">
        <v>2025</v>
      </c>
      <c r="F145" s="229" t="s">
        <v>2026</v>
      </c>
      <c r="G145" s="230" t="s">
        <v>348</v>
      </c>
      <c r="H145" s="231">
        <v>5</v>
      </c>
      <c r="I145" s="232"/>
      <c r="J145" s="231">
        <f>ROUND(I145*H145,3)</f>
        <v>0</v>
      </c>
      <c r="K145" s="233"/>
      <c r="L145" s="234"/>
      <c r="M145" s="235" t="s">
        <v>1</v>
      </c>
      <c r="N145" s="236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401</v>
      </c>
      <c r="AT145" s="200" t="s">
        <v>276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299</v>
      </c>
      <c r="BM145" s="200" t="s">
        <v>2027</v>
      </c>
    </row>
    <row r="146" s="2" customFormat="1" ht="21.75" customHeight="1">
      <c r="A146" s="38"/>
      <c r="B146" s="188"/>
      <c r="C146" s="227" t="s">
        <v>306</v>
      </c>
      <c r="D146" s="227" t="s">
        <v>276</v>
      </c>
      <c r="E146" s="228" t="s">
        <v>2028</v>
      </c>
      <c r="F146" s="229" t="s">
        <v>2029</v>
      </c>
      <c r="G146" s="230" t="s">
        <v>348</v>
      </c>
      <c r="H146" s="231">
        <v>33</v>
      </c>
      <c r="I146" s="232"/>
      <c r="J146" s="231">
        <f>ROUND(I146*H146,3)</f>
        <v>0</v>
      </c>
      <c r="K146" s="233"/>
      <c r="L146" s="234"/>
      <c r="M146" s="235" t="s">
        <v>1</v>
      </c>
      <c r="N146" s="236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401</v>
      </c>
      <c r="AT146" s="200" t="s">
        <v>276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299</v>
      </c>
      <c r="BM146" s="200" t="s">
        <v>2030</v>
      </c>
    </row>
    <row r="147" s="2" customFormat="1" ht="24.15" customHeight="1">
      <c r="A147" s="38"/>
      <c r="B147" s="188"/>
      <c r="C147" s="227" t="s">
        <v>310</v>
      </c>
      <c r="D147" s="227" t="s">
        <v>276</v>
      </c>
      <c r="E147" s="228" t="s">
        <v>2031</v>
      </c>
      <c r="F147" s="229" t="s">
        <v>2032</v>
      </c>
      <c r="G147" s="230" t="s">
        <v>284</v>
      </c>
      <c r="H147" s="231">
        <v>13.6</v>
      </c>
      <c r="I147" s="232"/>
      <c r="J147" s="231">
        <f>ROUND(I147*H147,3)</f>
        <v>0</v>
      </c>
      <c r="K147" s="233"/>
      <c r="L147" s="234"/>
      <c r="M147" s="235" t="s">
        <v>1</v>
      </c>
      <c r="N147" s="236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401</v>
      </c>
      <c r="AT147" s="200" t="s">
        <v>276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299</v>
      </c>
      <c r="BM147" s="200" t="s">
        <v>2033</v>
      </c>
    </row>
    <row r="148" s="2" customFormat="1" ht="16.5" customHeight="1">
      <c r="A148" s="38"/>
      <c r="B148" s="188"/>
      <c r="C148" s="227" t="s">
        <v>316</v>
      </c>
      <c r="D148" s="227" t="s">
        <v>276</v>
      </c>
      <c r="E148" s="228" t="s">
        <v>2034</v>
      </c>
      <c r="F148" s="229" t="s">
        <v>2035</v>
      </c>
      <c r="G148" s="230" t="s">
        <v>348</v>
      </c>
      <c r="H148" s="231">
        <v>53</v>
      </c>
      <c r="I148" s="232"/>
      <c r="J148" s="231">
        <f>ROUND(I148*H148,3)</f>
        <v>0</v>
      </c>
      <c r="K148" s="233"/>
      <c r="L148" s="234"/>
      <c r="M148" s="235" t="s">
        <v>1</v>
      </c>
      <c r="N148" s="236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401</v>
      </c>
      <c r="AT148" s="200" t="s">
        <v>276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299</v>
      </c>
      <c r="BM148" s="200" t="s">
        <v>2036</v>
      </c>
    </row>
    <row r="149" s="12" customFormat="1" ht="22.8" customHeight="1">
      <c r="A149" s="12"/>
      <c r="B149" s="175"/>
      <c r="C149" s="12"/>
      <c r="D149" s="176" t="s">
        <v>79</v>
      </c>
      <c r="E149" s="186" t="s">
        <v>2037</v>
      </c>
      <c r="F149" s="186" t="s">
        <v>2038</v>
      </c>
      <c r="G149" s="12"/>
      <c r="H149" s="12"/>
      <c r="I149" s="178"/>
      <c r="J149" s="187">
        <f>BK149</f>
        <v>0</v>
      </c>
      <c r="K149" s="12"/>
      <c r="L149" s="175"/>
      <c r="M149" s="180"/>
      <c r="N149" s="181"/>
      <c r="O149" s="181"/>
      <c r="P149" s="182">
        <f>SUM(P150:P159)</f>
        <v>0</v>
      </c>
      <c r="Q149" s="181"/>
      <c r="R149" s="182">
        <f>SUM(R150:R159)</f>
        <v>0</v>
      </c>
      <c r="S149" s="181"/>
      <c r="T149" s="183">
        <f>SUM(T150:T159)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91</v>
      </c>
      <c r="AT149" s="184" t="s">
        <v>79</v>
      </c>
      <c r="AU149" s="184" t="s">
        <v>87</v>
      </c>
      <c r="AY149" s="176" t="s">
        <v>205</v>
      </c>
      <c r="BK149" s="185">
        <f>SUM(BK150:BK159)</f>
        <v>0</v>
      </c>
    </row>
    <row r="150" s="2" customFormat="1" ht="16.5" customHeight="1">
      <c r="A150" s="38"/>
      <c r="B150" s="188"/>
      <c r="C150" s="227" t="s">
        <v>321</v>
      </c>
      <c r="D150" s="227" t="s">
        <v>276</v>
      </c>
      <c r="E150" s="228" t="s">
        <v>2039</v>
      </c>
      <c r="F150" s="229" t="s">
        <v>2040</v>
      </c>
      <c r="G150" s="230" t="s">
        <v>284</v>
      </c>
      <c r="H150" s="231">
        <v>10.6</v>
      </c>
      <c r="I150" s="232"/>
      <c r="J150" s="231">
        <f>ROUND(I150*H150,3)</f>
        <v>0</v>
      </c>
      <c r="K150" s="233"/>
      <c r="L150" s="234"/>
      <c r="M150" s="235" t="s">
        <v>1</v>
      </c>
      <c r="N150" s="236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401</v>
      </c>
      <c r="AT150" s="200" t="s">
        <v>276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299</v>
      </c>
      <c r="BM150" s="200" t="s">
        <v>2041</v>
      </c>
    </row>
    <row r="151" s="2" customFormat="1" ht="16.5" customHeight="1">
      <c r="A151" s="38"/>
      <c r="B151" s="188"/>
      <c r="C151" s="227" t="s">
        <v>327</v>
      </c>
      <c r="D151" s="227" t="s">
        <v>276</v>
      </c>
      <c r="E151" s="228" t="s">
        <v>2042</v>
      </c>
      <c r="F151" s="229" t="s">
        <v>2043</v>
      </c>
      <c r="G151" s="230" t="s">
        <v>284</v>
      </c>
      <c r="H151" s="231">
        <v>46.799999999999997</v>
      </c>
      <c r="I151" s="232"/>
      <c r="J151" s="231">
        <f>ROUND(I151*H151,3)</f>
        <v>0</v>
      </c>
      <c r="K151" s="233"/>
      <c r="L151" s="234"/>
      <c r="M151" s="235" t="s">
        <v>1</v>
      </c>
      <c r="N151" s="236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401</v>
      </c>
      <c r="AT151" s="200" t="s">
        <v>276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299</v>
      </c>
      <c r="BM151" s="200" t="s">
        <v>2044</v>
      </c>
    </row>
    <row r="152" s="2" customFormat="1" ht="16.5" customHeight="1">
      <c r="A152" s="38"/>
      <c r="B152" s="188"/>
      <c r="C152" s="227" t="s">
        <v>333</v>
      </c>
      <c r="D152" s="227" t="s">
        <v>276</v>
      </c>
      <c r="E152" s="228" t="s">
        <v>2045</v>
      </c>
      <c r="F152" s="229" t="s">
        <v>2046</v>
      </c>
      <c r="G152" s="230" t="s">
        <v>284</v>
      </c>
      <c r="H152" s="231">
        <v>25.420000000000002</v>
      </c>
      <c r="I152" s="232"/>
      <c r="J152" s="231">
        <f>ROUND(I152*H152,3)</f>
        <v>0</v>
      </c>
      <c r="K152" s="233"/>
      <c r="L152" s="234"/>
      <c r="M152" s="235" t="s">
        <v>1</v>
      </c>
      <c r="N152" s="236" t="s">
        <v>46</v>
      </c>
      <c r="O152" s="8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401</v>
      </c>
      <c r="AT152" s="200" t="s">
        <v>276</v>
      </c>
      <c r="AU152" s="200" t="s">
        <v>91</v>
      </c>
      <c r="AY152" s="19" t="s">
        <v>205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91</v>
      </c>
      <c r="BK152" s="202">
        <f>ROUND(I152*H152,3)</f>
        <v>0</v>
      </c>
      <c r="BL152" s="19" t="s">
        <v>299</v>
      </c>
      <c r="BM152" s="200" t="s">
        <v>2047</v>
      </c>
    </row>
    <row r="153" s="2" customFormat="1" ht="16.5" customHeight="1">
      <c r="A153" s="38"/>
      <c r="B153" s="188"/>
      <c r="C153" s="227" t="s">
        <v>7</v>
      </c>
      <c r="D153" s="227" t="s">
        <v>276</v>
      </c>
      <c r="E153" s="228" t="s">
        <v>2048</v>
      </c>
      <c r="F153" s="229" t="s">
        <v>2049</v>
      </c>
      <c r="G153" s="230" t="s">
        <v>284</v>
      </c>
      <c r="H153" s="231">
        <v>26.800000000000001</v>
      </c>
      <c r="I153" s="232"/>
      <c r="J153" s="231">
        <f>ROUND(I153*H153,3)</f>
        <v>0</v>
      </c>
      <c r="K153" s="233"/>
      <c r="L153" s="234"/>
      <c r="M153" s="235" t="s">
        <v>1</v>
      </c>
      <c r="N153" s="236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401</v>
      </c>
      <c r="AT153" s="200" t="s">
        <v>276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299</v>
      </c>
      <c r="BM153" s="200" t="s">
        <v>2050</v>
      </c>
    </row>
    <row r="154" s="2" customFormat="1" ht="16.5" customHeight="1">
      <c r="A154" s="38"/>
      <c r="B154" s="188"/>
      <c r="C154" s="227" t="s">
        <v>355</v>
      </c>
      <c r="D154" s="227" t="s">
        <v>276</v>
      </c>
      <c r="E154" s="228" t="s">
        <v>2051</v>
      </c>
      <c r="F154" s="229" t="s">
        <v>2052</v>
      </c>
      <c r="G154" s="230" t="s">
        <v>348</v>
      </c>
      <c r="H154" s="231">
        <v>4</v>
      </c>
      <c r="I154" s="232"/>
      <c r="J154" s="231">
        <f>ROUND(I154*H154,3)</f>
        <v>0</v>
      </c>
      <c r="K154" s="233"/>
      <c r="L154" s="234"/>
      <c r="M154" s="235" t="s">
        <v>1</v>
      </c>
      <c r="N154" s="236" t="s">
        <v>46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401</v>
      </c>
      <c r="AT154" s="200" t="s">
        <v>276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299</v>
      </c>
      <c r="BM154" s="200" t="s">
        <v>2053</v>
      </c>
    </row>
    <row r="155" s="2" customFormat="1" ht="16.5" customHeight="1">
      <c r="A155" s="38"/>
      <c r="B155" s="188"/>
      <c r="C155" s="227" t="s">
        <v>361</v>
      </c>
      <c r="D155" s="227" t="s">
        <v>276</v>
      </c>
      <c r="E155" s="228" t="s">
        <v>2054</v>
      </c>
      <c r="F155" s="229" t="s">
        <v>2055</v>
      </c>
      <c r="G155" s="230" t="s">
        <v>348</v>
      </c>
      <c r="H155" s="231">
        <v>4</v>
      </c>
      <c r="I155" s="232"/>
      <c r="J155" s="231">
        <f>ROUND(I155*H155,3)</f>
        <v>0</v>
      </c>
      <c r="K155" s="233"/>
      <c r="L155" s="234"/>
      <c r="M155" s="235" t="s">
        <v>1</v>
      </c>
      <c r="N155" s="236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401</v>
      </c>
      <c r="AT155" s="200" t="s">
        <v>276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299</v>
      </c>
      <c r="BM155" s="200" t="s">
        <v>2056</v>
      </c>
    </row>
    <row r="156" s="2" customFormat="1" ht="16.5" customHeight="1">
      <c r="A156" s="38"/>
      <c r="B156" s="188"/>
      <c r="C156" s="227" t="s">
        <v>366</v>
      </c>
      <c r="D156" s="227" t="s">
        <v>276</v>
      </c>
      <c r="E156" s="228" t="s">
        <v>2057</v>
      </c>
      <c r="F156" s="229" t="s">
        <v>2058</v>
      </c>
      <c r="G156" s="230" t="s">
        <v>348</v>
      </c>
      <c r="H156" s="231">
        <v>4</v>
      </c>
      <c r="I156" s="232"/>
      <c r="J156" s="231">
        <f>ROUND(I156*H156,3)</f>
        <v>0</v>
      </c>
      <c r="K156" s="233"/>
      <c r="L156" s="234"/>
      <c r="M156" s="235" t="s">
        <v>1</v>
      </c>
      <c r="N156" s="236" t="s">
        <v>46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401</v>
      </c>
      <c r="AT156" s="200" t="s">
        <v>276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299</v>
      </c>
      <c r="BM156" s="200" t="s">
        <v>2059</v>
      </c>
    </row>
    <row r="157" s="2" customFormat="1" ht="16.5" customHeight="1">
      <c r="A157" s="38"/>
      <c r="B157" s="188"/>
      <c r="C157" s="227" t="s">
        <v>375</v>
      </c>
      <c r="D157" s="227" t="s">
        <v>276</v>
      </c>
      <c r="E157" s="228" t="s">
        <v>2060</v>
      </c>
      <c r="F157" s="229" t="s">
        <v>2061</v>
      </c>
      <c r="G157" s="230" t="s">
        <v>348</v>
      </c>
      <c r="H157" s="231">
        <v>2</v>
      </c>
      <c r="I157" s="232"/>
      <c r="J157" s="231">
        <f>ROUND(I157*H157,3)</f>
        <v>0</v>
      </c>
      <c r="K157" s="233"/>
      <c r="L157" s="234"/>
      <c r="M157" s="235" t="s">
        <v>1</v>
      </c>
      <c r="N157" s="236" t="s">
        <v>46</v>
      </c>
      <c r="O157" s="8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401</v>
      </c>
      <c r="AT157" s="200" t="s">
        <v>276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299</v>
      </c>
      <c r="BM157" s="200" t="s">
        <v>2062</v>
      </c>
    </row>
    <row r="158" s="2" customFormat="1" ht="16.5" customHeight="1">
      <c r="A158" s="38"/>
      <c r="B158" s="188"/>
      <c r="C158" s="227" t="s">
        <v>380</v>
      </c>
      <c r="D158" s="227" t="s">
        <v>276</v>
      </c>
      <c r="E158" s="228" t="s">
        <v>2063</v>
      </c>
      <c r="F158" s="229" t="s">
        <v>2064</v>
      </c>
      <c r="G158" s="230" t="s">
        <v>348</v>
      </c>
      <c r="H158" s="231">
        <v>2</v>
      </c>
      <c r="I158" s="232"/>
      <c r="J158" s="231">
        <f>ROUND(I158*H158,3)</f>
        <v>0</v>
      </c>
      <c r="K158" s="233"/>
      <c r="L158" s="234"/>
      <c r="M158" s="235" t="s">
        <v>1</v>
      </c>
      <c r="N158" s="236" t="s">
        <v>46</v>
      </c>
      <c r="O158" s="8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401</v>
      </c>
      <c r="AT158" s="200" t="s">
        <v>276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299</v>
      </c>
      <c r="BM158" s="200" t="s">
        <v>2065</v>
      </c>
    </row>
    <row r="159" s="2" customFormat="1" ht="16.5" customHeight="1">
      <c r="A159" s="38"/>
      <c r="B159" s="188"/>
      <c r="C159" s="227" t="s">
        <v>385</v>
      </c>
      <c r="D159" s="227" t="s">
        <v>276</v>
      </c>
      <c r="E159" s="228" t="s">
        <v>2066</v>
      </c>
      <c r="F159" s="229" t="s">
        <v>2067</v>
      </c>
      <c r="G159" s="230" t="s">
        <v>2068</v>
      </c>
      <c r="H159" s="231">
        <v>1</v>
      </c>
      <c r="I159" s="232"/>
      <c r="J159" s="231">
        <f>ROUND(I159*H159,3)</f>
        <v>0</v>
      </c>
      <c r="K159" s="233"/>
      <c r="L159" s="234"/>
      <c r="M159" s="235" t="s">
        <v>1</v>
      </c>
      <c r="N159" s="236" t="s">
        <v>46</v>
      </c>
      <c r="O159" s="8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401</v>
      </c>
      <c r="AT159" s="200" t="s">
        <v>276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299</v>
      </c>
      <c r="BM159" s="200" t="s">
        <v>2069</v>
      </c>
    </row>
    <row r="160" s="12" customFormat="1" ht="22.8" customHeight="1">
      <c r="A160" s="12"/>
      <c r="B160" s="175"/>
      <c r="C160" s="12"/>
      <c r="D160" s="176" t="s">
        <v>79</v>
      </c>
      <c r="E160" s="186" t="s">
        <v>2070</v>
      </c>
      <c r="F160" s="186" t="s">
        <v>2071</v>
      </c>
      <c r="G160" s="12"/>
      <c r="H160" s="12"/>
      <c r="I160" s="178"/>
      <c r="J160" s="187">
        <f>BK160</f>
        <v>0</v>
      </c>
      <c r="K160" s="12"/>
      <c r="L160" s="175"/>
      <c r="M160" s="180"/>
      <c r="N160" s="181"/>
      <c r="O160" s="181"/>
      <c r="P160" s="182">
        <f>SUM(P161:P176)</f>
        <v>0</v>
      </c>
      <c r="Q160" s="181"/>
      <c r="R160" s="182">
        <f>SUM(R161:R176)</f>
        <v>0</v>
      </c>
      <c r="S160" s="181"/>
      <c r="T160" s="183">
        <f>SUM(T161:T176)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6" t="s">
        <v>91</v>
      </c>
      <c r="AT160" s="184" t="s">
        <v>79</v>
      </c>
      <c r="AU160" s="184" t="s">
        <v>87</v>
      </c>
      <c r="AY160" s="176" t="s">
        <v>205</v>
      </c>
      <c r="BK160" s="185">
        <f>SUM(BK161:BK176)</f>
        <v>0</v>
      </c>
    </row>
    <row r="161" s="2" customFormat="1" ht="66.75" customHeight="1">
      <c r="A161" s="38"/>
      <c r="B161" s="188"/>
      <c r="C161" s="189" t="s">
        <v>390</v>
      </c>
      <c r="D161" s="189" t="s">
        <v>207</v>
      </c>
      <c r="E161" s="190" t="s">
        <v>1775</v>
      </c>
      <c r="F161" s="191" t="s">
        <v>2072</v>
      </c>
      <c r="G161" s="192" t="s">
        <v>348</v>
      </c>
      <c r="H161" s="193">
        <v>2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91</v>
      </c>
    </row>
    <row r="162" s="2" customFormat="1" ht="16.5" customHeight="1">
      <c r="A162" s="38"/>
      <c r="B162" s="188"/>
      <c r="C162" s="189" t="s">
        <v>395</v>
      </c>
      <c r="D162" s="189" t="s">
        <v>207</v>
      </c>
      <c r="E162" s="190" t="s">
        <v>2073</v>
      </c>
      <c r="F162" s="191" t="s">
        <v>2074</v>
      </c>
      <c r="G162" s="192" t="s">
        <v>348</v>
      </c>
      <c r="H162" s="193">
        <v>1</v>
      </c>
      <c r="I162" s="194"/>
      <c r="J162" s="193">
        <f>ROUND(I162*H162,3)</f>
        <v>0</v>
      </c>
      <c r="K162" s="195"/>
      <c r="L162" s="39"/>
      <c r="M162" s="196" t="s">
        <v>1</v>
      </c>
      <c r="N162" s="197" t="s">
        <v>46</v>
      </c>
      <c r="O162" s="8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0" t="s">
        <v>211</v>
      </c>
      <c r="AT162" s="200" t="s">
        <v>207</v>
      </c>
      <c r="AU162" s="200" t="s">
        <v>91</v>
      </c>
      <c r="AY162" s="19" t="s">
        <v>205</v>
      </c>
      <c r="BE162" s="201">
        <f>IF(N162="základná",J162,0)</f>
        <v>0</v>
      </c>
      <c r="BF162" s="201">
        <f>IF(N162="znížená",J162,0)</f>
        <v>0</v>
      </c>
      <c r="BG162" s="201">
        <f>IF(N162="zákl. prenesená",J162,0)</f>
        <v>0</v>
      </c>
      <c r="BH162" s="201">
        <f>IF(N162="zníž. prenesená",J162,0)</f>
        <v>0</v>
      </c>
      <c r="BI162" s="201">
        <f>IF(N162="nulová",J162,0)</f>
        <v>0</v>
      </c>
      <c r="BJ162" s="19" t="s">
        <v>91</v>
      </c>
      <c r="BK162" s="202">
        <f>ROUND(I162*H162,3)</f>
        <v>0</v>
      </c>
      <c r="BL162" s="19" t="s">
        <v>211</v>
      </c>
      <c r="BM162" s="200" t="s">
        <v>2075</v>
      </c>
    </row>
    <row r="163" s="2" customFormat="1" ht="16.5" customHeight="1">
      <c r="A163" s="38"/>
      <c r="B163" s="188"/>
      <c r="C163" s="189" t="s">
        <v>401</v>
      </c>
      <c r="D163" s="189" t="s">
        <v>207</v>
      </c>
      <c r="E163" s="190" t="s">
        <v>1821</v>
      </c>
      <c r="F163" s="191" t="s">
        <v>2076</v>
      </c>
      <c r="G163" s="192" t="s">
        <v>348</v>
      </c>
      <c r="H163" s="193">
        <v>2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211</v>
      </c>
    </row>
    <row r="164" s="2" customFormat="1" ht="24.15" customHeight="1">
      <c r="A164" s="38"/>
      <c r="B164" s="188"/>
      <c r="C164" s="189" t="s">
        <v>408</v>
      </c>
      <c r="D164" s="189" t="s">
        <v>207</v>
      </c>
      <c r="E164" s="190" t="s">
        <v>2077</v>
      </c>
      <c r="F164" s="191" t="s">
        <v>2078</v>
      </c>
      <c r="G164" s="192" t="s">
        <v>348</v>
      </c>
      <c r="H164" s="193">
        <v>2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46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211</v>
      </c>
      <c r="AT164" s="200" t="s">
        <v>207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211</v>
      </c>
      <c r="BM164" s="200" t="s">
        <v>2079</v>
      </c>
    </row>
    <row r="165" s="2" customFormat="1" ht="16.5" customHeight="1">
      <c r="A165" s="38"/>
      <c r="B165" s="188"/>
      <c r="C165" s="189" t="s">
        <v>414</v>
      </c>
      <c r="D165" s="189" t="s">
        <v>207</v>
      </c>
      <c r="E165" s="190" t="s">
        <v>1825</v>
      </c>
      <c r="F165" s="191" t="s">
        <v>2080</v>
      </c>
      <c r="G165" s="192" t="s">
        <v>348</v>
      </c>
      <c r="H165" s="193">
        <v>2</v>
      </c>
      <c r="I165" s="194"/>
      <c r="J165" s="193">
        <f>ROUND(I165*H165,3)</f>
        <v>0</v>
      </c>
      <c r="K165" s="195"/>
      <c r="L165" s="39"/>
      <c r="M165" s="196" t="s">
        <v>1</v>
      </c>
      <c r="N165" s="197" t="s">
        <v>46</v>
      </c>
      <c r="O165" s="8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0" t="s">
        <v>211</v>
      </c>
      <c r="AT165" s="200" t="s">
        <v>207</v>
      </c>
      <c r="AU165" s="200" t="s">
        <v>91</v>
      </c>
      <c r="AY165" s="19" t="s">
        <v>205</v>
      </c>
      <c r="BE165" s="201">
        <f>IF(N165="základná",J165,0)</f>
        <v>0</v>
      </c>
      <c r="BF165" s="201">
        <f>IF(N165="znížená",J165,0)</f>
        <v>0</v>
      </c>
      <c r="BG165" s="201">
        <f>IF(N165="zákl. prenesená",J165,0)</f>
        <v>0</v>
      </c>
      <c r="BH165" s="201">
        <f>IF(N165="zníž. prenesená",J165,0)</f>
        <v>0</v>
      </c>
      <c r="BI165" s="201">
        <f>IF(N165="nulová",J165,0)</f>
        <v>0</v>
      </c>
      <c r="BJ165" s="19" t="s">
        <v>91</v>
      </c>
      <c r="BK165" s="202">
        <f>ROUND(I165*H165,3)</f>
        <v>0</v>
      </c>
      <c r="BL165" s="19" t="s">
        <v>211</v>
      </c>
      <c r="BM165" s="200" t="s">
        <v>244</v>
      </c>
    </row>
    <row r="166" s="2" customFormat="1" ht="21.75" customHeight="1">
      <c r="A166" s="38"/>
      <c r="B166" s="188"/>
      <c r="C166" s="189" t="s">
        <v>419</v>
      </c>
      <c r="D166" s="189" t="s">
        <v>207</v>
      </c>
      <c r="E166" s="190" t="s">
        <v>1827</v>
      </c>
      <c r="F166" s="191" t="s">
        <v>2081</v>
      </c>
      <c r="G166" s="192" t="s">
        <v>348</v>
      </c>
      <c r="H166" s="193">
        <v>2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2082</v>
      </c>
    </row>
    <row r="167" s="2" customFormat="1" ht="16.5" customHeight="1">
      <c r="A167" s="38"/>
      <c r="B167" s="188"/>
      <c r="C167" s="189" t="s">
        <v>423</v>
      </c>
      <c r="D167" s="189" t="s">
        <v>207</v>
      </c>
      <c r="E167" s="190" t="s">
        <v>1829</v>
      </c>
      <c r="F167" s="191" t="s">
        <v>2083</v>
      </c>
      <c r="G167" s="192" t="s">
        <v>348</v>
      </c>
      <c r="H167" s="193">
        <v>1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46</v>
      </c>
      <c r="O167" s="8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211</v>
      </c>
      <c r="AT167" s="200" t="s">
        <v>207</v>
      </c>
      <c r="AU167" s="200" t="s">
        <v>91</v>
      </c>
      <c r="AY167" s="19" t="s">
        <v>205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91</v>
      </c>
      <c r="BK167" s="202">
        <f>ROUND(I167*H167,3)</f>
        <v>0</v>
      </c>
      <c r="BL167" s="19" t="s">
        <v>211</v>
      </c>
      <c r="BM167" s="200" t="s">
        <v>2084</v>
      </c>
    </row>
    <row r="168" s="2" customFormat="1" ht="16.5" customHeight="1">
      <c r="A168" s="38"/>
      <c r="B168" s="188"/>
      <c r="C168" s="189" t="s">
        <v>443</v>
      </c>
      <c r="D168" s="189" t="s">
        <v>207</v>
      </c>
      <c r="E168" s="190" t="s">
        <v>1833</v>
      </c>
      <c r="F168" s="191" t="s">
        <v>2085</v>
      </c>
      <c r="G168" s="192" t="s">
        <v>348</v>
      </c>
      <c r="H168" s="193">
        <v>1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46</v>
      </c>
      <c r="O168" s="8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211</v>
      </c>
      <c r="AT168" s="200" t="s">
        <v>207</v>
      </c>
      <c r="AU168" s="200" t="s">
        <v>91</v>
      </c>
      <c r="AY168" s="19" t="s">
        <v>205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91</v>
      </c>
      <c r="BK168" s="202">
        <f>ROUND(I168*H168,3)</f>
        <v>0</v>
      </c>
      <c r="BL168" s="19" t="s">
        <v>211</v>
      </c>
      <c r="BM168" s="200" t="s">
        <v>2086</v>
      </c>
    </row>
    <row r="169" s="2" customFormat="1" ht="16.5" customHeight="1">
      <c r="A169" s="38"/>
      <c r="B169" s="188"/>
      <c r="C169" s="189" t="s">
        <v>461</v>
      </c>
      <c r="D169" s="189" t="s">
        <v>207</v>
      </c>
      <c r="E169" s="190" t="s">
        <v>1835</v>
      </c>
      <c r="F169" s="191" t="s">
        <v>2087</v>
      </c>
      <c r="G169" s="192" t="s">
        <v>348</v>
      </c>
      <c r="H169" s="193">
        <v>2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2088</v>
      </c>
    </row>
    <row r="170" s="2" customFormat="1" ht="16.5" customHeight="1">
      <c r="A170" s="38"/>
      <c r="B170" s="188"/>
      <c r="C170" s="189" t="s">
        <v>465</v>
      </c>
      <c r="D170" s="189" t="s">
        <v>207</v>
      </c>
      <c r="E170" s="190" t="s">
        <v>1845</v>
      </c>
      <c r="F170" s="191" t="s">
        <v>2089</v>
      </c>
      <c r="G170" s="192" t="s">
        <v>348</v>
      </c>
      <c r="H170" s="193">
        <v>4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46</v>
      </c>
      <c r="O170" s="8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211</v>
      </c>
      <c r="AT170" s="200" t="s">
        <v>207</v>
      </c>
      <c r="AU170" s="200" t="s">
        <v>91</v>
      </c>
      <c r="AY170" s="19" t="s">
        <v>205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91</v>
      </c>
      <c r="BK170" s="202">
        <f>ROUND(I170*H170,3)</f>
        <v>0</v>
      </c>
      <c r="BL170" s="19" t="s">
        <v>211</v>
      </c>
      <c r="BM170" s="200" t="s">
        <v>2090</v>
      </c>
    </row>
    <row r="171" s="2" customFormat="1" ht="16.5" customHeight="1">
      <c r="A171" s="38"/>
      <c r="B171" s="188"/>
      <c r="C171" s="189" t="s">
        <v>470</v>
      </c>
      <c r="D171" s="189" t="s">
        <v>207</v>
      </c>
      <c r="E171" s="190" t="s">
        <v>1847</v>
      </c>
      <c r="F171" s="191" t="s">
        <v>2091</v>
      </c>
      <c r="G171" s="192" t="s">
        <v>348</v>
      </c>
      <c r="H171" s="193">
        <v>2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2092</v>
      </c>
    </row>
    <row r="172" s="2" customFormat="1" ht="16.5" customHeight="1">
      <c r="A172" s="38"/>
      <c r="B172" s="188"/>
      <c r="C172" s="189" t="s">
        <v>476</v>
      </c>
      <c r="D172" s="189" t="s">
        <v>207</v>
      </c>
      <c r="E172" s="190" t="s">
        <v>1849</v>
      </c>
      <c r="F172" s="191" t="s">
        <v>2093</v>
      </c>
      <c r="G172" s="192" t="s">
        <v>348</v>
      </c>
      <c r="H172" s="193">
        <v>1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2094</v>
      </c>
    </row>
    <row r="173" s="2" customFormat="1" ht="16.5" customHeight="1">
      <c r="A173" s="38"/>
      <c r="B173" s="188"/>
      <c r="C173" s="189" t="s">
        <v>483</v>
      </c>
      <c r="D173" s="189" t="s">
        <v>207</v>
      </c>
      <c r="E173" s="190" t="s">
        <v>1877</v>
      </c>
      <c r="F173" s="191" t="s">
        <v>2095</v>
      </c>
      <c r="G173" s="192" t="s">
        <v>348</v>
      </c>
      <c r="H173" s="193">
        <v>1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2096</v>
      </c>
    </row>
    <row r="174" s="2" customFormat="1" ht="16.5" customHeight="1">
      <c r="A174" s="38"/>
      <c r="B174" s="188"/>
      <c r="C174" s="189" t="s">
        <v>489</v>
      </c>
      <c r="D174" s="189" t="s">
        <v>207</v>
      </c>
      <c r="E174" s="190" t="s">
        <v>1889</v>
      </c>
      <c r="F174" s="191" t="s">
        <v>2097</v>
      </c>
      <c r="G174" s="192" t="s">
        <v>348</v>
      </c>
      <c r="H174" s="193">
        <v>1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2098</v>
      </c>
    </row>
    <row r="175" s="2" customFormat="1" ht="16.5" customHeight="1">
      <c r="A175" s="38"/>
      <c r="B175" s="188"/>
      <c r="C175" s="189" t="s">
        <v>495</v>
      </c>
      <c r="D175" s="189" t="s">
        <v>207</v>
      </c>
      <c r="E175" s="190" t="s">
        <v>1891</v>
      </c>
      <c r="F175" s="191" t="s">
        <v>2099</v>
      </c>
      <c r="G175" s="192" t="s">
        <v>348</v>
      </c>
      <c r="H175" s="193">
        <v>1</v>
      </c>
      <c r="I175" s="194"/>
      <c r="J175" s="193">
        <f>ROUND(I175*H175,3)</f>
        <v>0</v>
      </c>
      <c r="K175" s="195"/>
      <c r="L175" s="39"/>
      <c r="M175" s="196" t="s">
        <v>1</v>
      </c>
      <c r="N175" s="197" t="s">
        <v>46</v>
      </c>
      <c r="O175" s="8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0" t="s">
        <v>211</v>
      </c>
      <c r="AT175" s="200" t="s">
        <v>207</v>
      </c>
      <c r="AU175" s="200" t="s">
        <v>91</v>
      </c>
      <c r="AY175" s="19" t="s">
        <v>205</v>
      </c>
      <c r="BE175" s="201">
        <f>IF(N175="základná",J175,0)</f>
        <v>0</v>
      </c>
      <c r="BF175" s="201">
        <f>IF(N175="znížená",J175,0)</f>
        <v>0</v>
      </c>
      <c r="BG175" s="201">
        <f>IF(N175="zákl. prenesená",J175,0)</f>
        <v>0</v>
      </c>
      <c r="BH175" s="201">
        <f>IF(N175="zníž. prenesená",J175,0)</f>
        <v>0</v>
      </c>
      <c r="BI175" s="201">
        <f>IF(N175="nulová",J175,0)</f>
        <v>0</v>
      </c>
      <c r="BJ175" s="19" t="s">
        <v>91</v>
      </c>
      <c r="BK175" s="202">
        <f>ROUND(I175*H175,3)</f>
        <v>0</v>
      </c>
      <c r="BL175" s="19" t="s">
        <v>211</v>
      </c>
      <c r="BM175" s="200" t="s">
        <v>2100</v>
      </c>
    </row>
    <row r="176" s="2" customFormat="1" ht="24.15" customHeight="1">
      <c r="A176" s="38"/>
      <c r="B176" s="188"/>
      <c r="C176" s="189" t="s">
        <v>500</v>
      </c>
      <c r="D176" s="189" t="s">
        <v>207</v>
      </c>
      <c r="E176" s="190" t="s">
        <v>1895</v>
      </c>
      <c r="F176" s="191" t="s">
        <v>2101</v>
      </c>
      <c r="G176" s="192" t="s">
        <v>348</v>
      </c>
      <c r="H176" s="193">
        <v>2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46</v>
      </c>
      <c r="O176" s="8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211</v>
      </c>
      <c r="AT176" s="200" t="s">
        <v>207</v>
      </c>
      <c r="AU176" s="200" t="s">
        <v>91</v>
      </c>
      <c r="AY176" s="19" t="s">
        <v>205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91</v>
      </c>
      <c r="BK176" s="202">
        <f>ROUND(I176*H176,3)</f>
        <v>0</v>
      </c>
      <c r="BL176" s="19" t="s">
        <v>211</v>
      </c>
      <c r="BM176" s="200" t="s">
        <v>2102</v>
      </c>
    </row>
    <row r="177" s="12" customFormat="1" ht="22.8" customHeight="1">
      <c r="A177" s="12"/>
      <c r="B177" s="175"/>
      <c r="C177" s="12"/>
      <c r="D177" s="176" t="s">
        <v>79</v>
      </c>
      <c r="E177" s="186" t="s">
        <v>2103</v>
      </c>
      <c r="F177" s="186" t="s">
        <v>2104</v>
      </c>
      <c r="G177" s="12"/>
      <c r="H177" s="12"/>
      <c r="I177" s="178"/>
      <c r="J177" s="187">
        <f>BK177</f>
        <v>0</v>
      </c>
      <c r="K177" s="12"/>
      <c r="L177" s="175"/>
      <c r="M177" s="180"/>
      <c r="N177" s="181"/>
      <c r="O177" s="181"/>
      <c r="P177" s="182">
        <f>SUM(P178:P185)</f>
        <v>0</v>
      </c>
      <c r="Q177" s="181"/>
      <c r="R177" s="182">
        <f>SUM(R178:R185)</f>
        <v>0</v>
      </c>
      <c r="S177" s="181"/>
      <c r="T177" s="183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6" t="s">
        <v>91</v>
      </c>
      <c r="AT177" s="184" t="s">
        <v>79</v>
      </c>
      <c r="AU177" s="184" t="s">
        <v>87</v>
      </c>
      <c r="AY177" s="176" t="s">
        <v>205</v>
      </c>
      <c r="BK177" s="185">
        <f>SUM(BK178:BK185)</f>
        <v>0</v>
      </c>
    </row>
    <row r="178" s="2" customFormat="1" ht="24.15" customHeight="1">
      <c r="A178" s="38"/>
      <c r="B178" s="188"/>
      <c r="C178" s="227" t="s">
        <v>506</v>
      </c>
      <c r="D178" s="227" t="s">
        <v>276</v>
      </c>
      <c r="E178" s="228" t="s">
        <v>1978</v>
      </c>
      <c r="F178" s="229" t="s">
        <v>1979</v>
      </c>
      <c r="G178" s="230" t="s">
        <v>284</v>
      </c>
      <c r="H178" s="231">
        <v>77.200000000000003</v>
      </c>
      <c r="I178" s="232"/>
      <c r="J178" s="231">
        <f>ROUND(I178*H178,3)</f>
        <v>0</v>
      </c>
      <c r="K178" s="233"/>
      <c r="L178" s="234"/>
      <c r="M178" s="235" t="s">
        <v>1</v>
      </c>
      <c r="N178" s="236" t="s">
        <v>46</v>
      </c>
      <c r="O178" s="8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401</v>
      </c>
      <c r="AT178" s="200" t="s">
        <v>276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299</v>
      </c>
      <c r="BM178" s="200" t="s">
        <v>2105</v>
      </c>
    </row>
    <row r="179" s="2" customFormat="1" ht="24.15" customHeight="1">
      <c r="A179" s="38"/>
      <c r="B179" s="188"/>
      <c r="C179" s="189" t="s">
        <v>513</v>
      </c>
      <c r="D179" s="189" t="s">
        <v>207</v>
      </c>
      <c r="E179" s="190" t="s">
        <v>2106</v>
      </c>
      <c r="F179" s="191" t="s">
        <v>2107</v>
      </c>
      <c r="G179" s="192" t="s">
        <v>348</v>
      </c>
      <c r="H179" s="193">
        <v>9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46</v>
      </c>
      <c r="O179" s="8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299</v>
      </c>
      <c r="AT179" s="200" t="s">
        <v>207</v>
      </c>
      <c r="AU179" s="200" t="s">
        <v>91</v>
      </c>
      <c r="AY179" s="19" t="s">
        <v>205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91</v>
      </c>
      <c r="BK179" s="202">
        <f>ROUND(I179*H179,3)</f>
        <v>0</v>
      </c>
      <c r="BL179" s="19" t="s">
        <v>299</v>
      </c>
      <c r="BM179" s="200" t="s">
        <v>2108</v>
      </c>
    </row>
    <row r="180" s="14" customFormat="1">
      <c r="A180" s="14"/>
      <c r="B180" s="211"/>
      <c r="C180" s="14"/>
      <c r="D180" s="204" t="s">
        <v>213</v>
      </c>
      <c r="E180" s="212" t="s">
        <v>1</v>
      </c>
      <c r="F180" s="213" t="s">
        <v>2109</v>
      </c>
      <c r="G180" s="14"/>
      <c r="H180" s="214">
        <v>1</v>
      </c>
      <c r="I180" s="215"/>
      <c r="J180" s="14"/>
      <c r="K180" s="14"/>
      <c r="L180" s="211"/>
      <c r="M180" s="216"/>
      <c r="N180" s="217"/>
      <c r="O180" s="217"/>
      <c r="P180" s="217"/>
      <c r="Q180" s="217"/>
      <c r="R180" s="217"/>
      <c r="S180" s="217"/>
      <c r="T180" s="21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2" t="s">
        <v>213</v>
      </c>
      <c r="AU180" s="212" t="s">
        <v>91</v>
      </c>
      <c r="AV180" s="14" t="s">
        <v>91</v>
      </c>
      <c r="AW180" s="14" t="s">
        <v>33</v>
      </c>
      <c r="AX180" s="14" t="s">
        <v>80</v>
      </c>
      <c r="AY180" s="212" t="s">
        <v>205</v>
      </c>
    </row>
    <row r="181" s="14" customFormat="1">
      <c r="A181" s="14"/>
      <c r="B181" s="211"/>
      <c r="C181" s="14"/>
      <c r="D181" s="204" t="s">
        <v>213</v>
      </c>
      <c r="E181" s="212" t="s">
        <v>1</v>
      </c>
      <c r="F181" s="213" t="s">
        <v>2110</v>
      </c>
      <c r="G181" s="14"/>
      <c r="H181" s="214">
        <v>4</v>
      </c>
      <c r="I181" s="215"/>
      <c r="J181" s="14"/>
      <c r="K181" s="14"/>
      <c r="L181" s="211"/>
      <c r="M181" s="216"/>
      <c r="N181" s="217"/>
      <c r="O181" s="217"/>
      <c r="P181" s="217"/>
      <c r="Q181" s="217"/>
      <c r="R181" s="217"/>
      <c r="S181" s="217"/>
      <c r="T181" s="21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2" t="s">
        <v>213</v>
      </c>
      <c r="AU181" s="212" t="s">
        <v>91</v>
      </c>
      <c r="AV181" s="14" t="s">
        <v>91</v>
      </c>
      <c r="AW181" s="14" t="s">
        <v>33</v>
      </c>
      <c r="AX181" s="14" t="s">
        <v>80</v>
      </c>
      <c r="AY181" s="212" t="s">
        <v>205</v>
      </c>
    </row>
    <row r="182" s="14" customFormat="1">
      <c r="A182" s="14"/>
      <c r="B182" s="211"/>
      <c r="C182" s="14"/>
      <c r="D182" s="204" t="s">
        <v>213</v>
      </c>
      <c r="E182" s="212" t="s">
        <v>1</v>
      </c>
      <c r="F182" s="213" t="s">
        <v>2111</v>
      </c>
      <c r="G182" s="14"/>
      <c r="H182" s="214">
        <v>4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33</v>
      </c>
      <c r="AX182" s="14" t="s">
        <v>80</v>
      </c>
      <c r="AY182" s="212" t="s">
        <v>205</v>
      </c>
    </row>
    <row r="183" s="15" customFormat="1">
      <c r="A183" s="15"/>
      <c r="B183" s="219"/>
      <c r="C183" s="15"/>
      <c r="D183" s="204" t="s">
        <v>213</v>
      </c>
      <c r="E183" s="220" t="s">
        <v>1</v>
      </c>
      <c r="F183" s="221" t="s">
        <v>216</v>
      </c>
      <c r="G183" s="15"/>
      <c r="H183" s="222">
        <v>9</v>
      </c>
      <c r="I183" s="223"/>
      <c r="J183" s="15"/>
      <c r="K183" s="15"/>
      <c r="L183" s="219"/>
      <c r="M183" s="224"/>
      <c r="N183" s="225"/>
      <c r="O183" s="225"/>
      <c r="P183" s="225"/>
      <c r="Q183" s="225"/>
      <c r="R183" s="225"/>
      <c r="S183" s="225"/>
      <c r="T183" s="22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20" t="s">
        <v>213</v>
      </c>
      <c r="AU183" s="220" t="s">
        <v>91</v>
      </c>
      <c r="AV183" s="15" t="s">
        <v>211</v>
      </c>
      <c r="AW183" s="15" t="s">
        <v>33</v>
      </c>
      <c r="AX183" s="15" t="s">
        <v>87</v>
      </c>
      <c r="AY183" s="220" t="s">
        <v>205</v>
      </c>
    </row>
    <row r="184" s="2" customFormat="1" ht="24.15" customHeight="1">
      <c r="A184" s="38"/>
      <c r="B184" s="188"/>
      <c r="C184" s="227" t="s">
        <v>517</v>
      </c>
      <c r="D184" s="227" t="s">
        <v>276</v>
      </c>
      <c r="E184" s="228" t="s">
        <v>2112</v>
      </c>
      <c r="F184" s="229" t="s">
        <v>2113</v>
      </c>
      <c r="G184" s="230" t="s">
        <v>348</v>
      </c>
      <c r="H184" s="231">
        <v>9</v>
      </c>
      <c r="I184" s="232"/>
      <c r="J184" s="231">
        <f>ROUND(I184*H184,3)</f>
        <v>0</v>
      </c>
      <c r="K184" s="233"/>
      <c r="L184" s="234"/>
      <c r="M184" s="235" t="s">
        <v>1</v>
      </c>
      <c r="N184" s="236" t="s">
        <v>46</v>
      </c>
      <c r="O184" s="8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401</v>
      </c>
      <c r="AT184" s="200" t="s">
        <v>276</v>
      </c>
      <c r="AU184" s="200" t="s">
        <v>91</v>
      </c>
      <c r="AY184" s="19" t="s">
        <v>205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91</v>
      </c>
      <c r="BK184" s="202">
        <f>ROUND(I184*H184,3)</f>
        <v>0</v>
      </c>
      <c r="BL184" s="19" t="s">
        <v>299</v>
      </c>
      <c r="BM184" s="200" t="s">
        <v>2114</v>
      </c>
    </row>
    <row r="185" s="2" customFormat="1" ht="16.5" customHeight="1">
      <c r="A185" s="38"/>
      <c r="B185" s="188"/>
      <c r="C185" s="227" t="s">
        <v>521</v>
      </c>
      <c r="D185" s="227" t="s">
        <v>276</v>
      </c>
      <c r="E185" s="228" t="s">
        <v>2115</v>
      </c>
      <c r="F185" s="229" t="s">
        <v>2116</v>
      </c>
      <c r="G185" s="230" t="s">
        <v>348</v>
      </c>
      <c r="H185" s="231">
        <v>9</v>
      </c>
      <c r="I185" s="232"/>
      <c r="J185" s="231">
        <f>ROUND(I185*H185,3)</f>
        <v>0</v>
      </c>
      <c r="K185" s="233"/>
      <c r="L185" s="234"/>
      <c r="M185" s="235" t="s">
        <v>1</v>
      </c>
      <c r="N185" s="236" t="s">
        <v>46</v>
      </c>
      <c r="O185" s="82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401</v>
      </c>
      <c r="AT185" s="200" t="s">
        <v>276</v>
      </c>
      <c r="AU185" s="200" t="s">
        <v>91</v>
      </c>
      <c r="AY185" s="19" t="s">
        <v>205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91</v>
      </c>
      <c r="BK185" s="202">
        <f>ROUND(I185*H185,3)</f>
        <v>0</v>
      </c>
      <c r="BL185" s="19" t="s">
        <v>299</v>
      </c>
      <c r="BM185" s="200" t="s">
        <v>2117</v>
      </c>
    </row>
    <row r="186" s="12" customFormat="1" ht="22.8" customHeight="1">
      <c r="A186" s="12"/>
      <c r="B186" s="175"/>
      <c r="C186" s="12"/>
      <c r="D186" s="176" t="s">
        <v>79</v>
      </c>
      <c r="E186" s="186" t="s">
        <v>2118</v>
      </c>
      <c r="F186" s="186" t="s">
        <v>2119</v>
      </c>
      <c r="G186" s="12"/>
      <c r="H186" s="12"/>
      <c r="I186" s="178"/>
      <c r="J186" s="187">
        <f>BK186</f>
        <v>0</v>
      </c>
      <c r="K186" s="12"/>
      <c r="L186" s="175"/>
      <c r="M186" s="180"/>
      <c r="N186" s="181"/>
      <c r="O186" s="181"/>
      <c r="P186" s="182">
        <f>SUM(P187:P190)</f>
        <v>0</v>
      </c>
      <c r="Q186" s="181"/>
      <c r="R186" s="182">
        <f>SUM(R187:R190)</f>
        <v>0</v>
      </c>
      <c r="S186" s="181"/>
      <c r="T186" s="183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6" t="s">
        <v>91</v>
      </c>
      <c r="AT186" s="184" t="s">
        <v>79</v>
      </c>
      <c r="AU186" s="184" t="s">
        <v>87</v>
      </c>
      <c r="AY186" s="176" t="s">
        <v>205</v>
      </c>
      <c r="BK186" s="185">
        <f>SUM(BK187:BK190)</f>
        <v>0</v>
      </c>
    </row>
    <row r="187" s="2" customFormat="1" ht="16.5" customHeight="1">
      <c r="A187" s="38"/>
      <c r="B187" s="188"/>
      <c r="C187" s="189" t="s">
        <v>525</v>
      </c>
      <c r="D187" s="189" t="s">
        <v>207</v>
      </c>
      <c r="E187" s="190" t="s">
        <v>2120</v>
      </c>
      <c r="F187" s="191" t="s">
        <v>2121</v>
      </c>
      <c r="G187" s="192" t="s">
        <v>941</v>
      </c>
      <c r="H187" s="193">
        <v>1</v>
      </c>
      <c r="I187" s="194"/>
      <c r="J187" s="193">
        <f>ROUND(I187*H187,3)</f>
        <v>0</v>
      </c>
      <c r="K187" s="195"/>
      <c r="L187" s="39"/>
      <c r="M187" s="196" t="s">
        <v>1</v>
      </c>
      <c r="N187" s="197" t="s">
        <v>46</v>
      </c>
      <c r="O187" s="82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0" t="s">
        <v>299</v>
      </c>
      <c r="AT187" s="200" t="s">
        <v>207</v>
      </c>
      <c r="AU187" s="200" t="s">
        <v>91</v>
      </c>
      <c r="AY187" s="19" t="s">
        <v>205</v>
      </c>
      <c r="BE187" s="201">
        <f>IF(N187="základná",J187,0)</f>
        <v>0</v>
      </c>
      <c r="BF187" s="201">
        <f>IF(N187="znížená",J187,0)</f>
        <v>0</v>
      </c>
      <c r="BG187" s="201">
        <f>IF(N187="zákl. prenesená",J187,0)</f>
        <v>0</v>
      </c>
      <c r="BH187" s="201">
        <f>IF(N187="zníž. prenesená",J187,0)</f>
        <v>0</v>
      </c>
      <c r="BI187" s="201">
        <f>IF(N187="nulová",J187,0)</f>
        <v>0</v>
      </c>
      <c r="BJ187" s="19" t="s">
        <v>91</v>
      </c>
      <c r="BK187" s="202">
        <f>ROUND(I187*H187,3)</f>
        <v>0</v>
      </c>
      <c r="BL187" s="19" t="s">
        <v>299</v>
      </c>
      <c r="BM187" s="200" t="s">
        <v>2122</v>
      </c>
    </row>
    <row r="188" s="2" customFormat="1" ht="16.5" customHeight="1">
      <c r="A188" s="38"/>
      <c r="B188" s="188"/>
      <c r="C188" s="189" t="s">
        <v>533</v>
      </c>
      <c r="D188" s="189" t="s">
        <v>207</v>
      </c>
      <c r="E188" s="190" t="s">
        <v>2123</v>
      </c>
      <c r="F188" s="191" t="s">
        <v>2124</v>
      </c>
      <c r="G188" s="192" t="s">
        <v>941</v>
      </c>
      <c r="H188" s="193">
        <v>1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46</v>
      </c>
      <c r="O188" s="8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299</v>
      </c>
      <c r="AT188" s="200" t="s">
        <v>207</v>
      </c>
      <c r="AU188" s="200" t="s">
        <v>91</v>
      </c>
      <c r="AY188" s="19" t="s">
        <v>205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91</v>
      </c>
      <c r="BK188" s="202">
        <f>ROUND(I188*H188,3)</f>
        <v>0</v>
      </c>
      <c r="BL188" s="19" t="s">
        <v>299</v>
      </c>
      <c r="BM188" s="200" t="s">
        <v>2125</v>
      </c>
    </row>
    <row r="189" s="2" customFormat="1" ht="16.5" customHeight="1">
      <c r="A189" s="38"/>
      <c r="B189" s="188"/>
      <c r="C189" s="189" t="s">
        <v>537</v>
      </c>
      <c r="D189" s="189" t="s">
        <v>207</v>
      </c>
      <c r="E189" s="190" t="s">
        <v>2126</v>
      </c>
      <c r="F189" s="191" t="s">
        <v>2127</v>
      </c>
      <c r="G189" s="192" t="s">
        <v>941</v>
      </c>
      <c r="H189" s="193">
        <v>1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299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299</v>
      </c>
      <c r="BM189" s="200" t="s">
        <v>2128</v>
      </c>
    </row>
    <row r="190" s="2" customFormat="1" ht="16.5" customHeight="1">
      <c r="A190" s="38"/>
      <c r="B190" s="188"/>
      <c r="C190" s="189" t="s">
        <v>541</v>
      </c>
      <c r="D190" s="189" t="s">
        <v>207</v>
      </c>
      <c r="E190" s="190" t="s">
        <v>2129</v>
      </c>
      <c r="F190" s="191" t="s">
        <v>2130</v>
      </c>
      <c r="G190" s="192" t="s">
        <v>2131</v>
      </c>
      <c r="H190" s="193">
        <v>1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299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299</v>
      </c>
      <c r="BM190" s="200" t="s">
        <v>2132</v>
      </c>
    </row>
    <row r="191" s="12" customFormat="1" ht="22.8" customHeight="1">
      <c r="A191" s="12"/>
      <c r="B191" s="175"/>
      <c r="C191" s="12"/>
      <c r="D191" s="176" t="s">
        <v>79</v>
      </c>
      <c r="E191" s="186" t="s">
        <v>2133</v>
      </c>
      <c r="F191" s="186" t="s">
        <v>2134</v>
      </c>
      <c r="G191" s="12"/>
      <c r="H191" s="12"/>
      <c r="I191" s="178"/>
      <c r="J191" s="187">
        <f>BK191</f>
        <v>0</v>
      </c>
      <c r="K191" s="12"/>
      <c r="L191" s="175"/>
      <c r="M191" s="180"/>
      <c r="N191" s="181"/>
      <c r="O191" s="181"/>
      <c r="P191" s="182">
        <f>SUM(P192:P194)</f>
        <v>0</v>
      </c>
      <c r="Q191" s="181"/>
      <c r="R191" s="182">
        <f>SUM(R192:R194)</f>
        <v>0</v>
      </c>
      <c r="S191" s="181"/>
      <c r="T191" s="183">
        <f>SUM(T192:T194)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6" t="s">
        <v>91</v>
      </c>
      <c r="AT191" s="184" t="s">
        <v>79</v>
      </c>
      <c r="AU191" s="184" t="s">
        <v>87</v>
      </c>
      <c r="AY191" s="176" t="s">
        <v>205</v>
      </c>
      <c r="BK191" s="185">
        <f>SUM(BK192:BK194)</f>
        <v>0</v>
      </c>
    </row>
    <row r="192" s="2" customFormat="1" ht="16.5" customHeight="1">
      <c r="A192" s="38"/>
      <c r="B192" s="188"/>
      <c r="C192" s="189" t="s">
        <v>553</v>
      </c>
      <c r="D192" s="189" t="s">
        <v>207</v>
      </c>
      <c r="E192" s="190" t="s">
        <v>2135</v>
      </c>
      <c r="F192" s="191" t="s">
        <v>2136</v>
      </c>
      <c r="G192" s="192" t="s">
        <v>284</v>
      </c>
      <c r="H192" s="193">
        <v>3886.8200000000002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46</v>
      </c>
      <c r="O192" s="82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299</v>
      </c>
      <c r="AT192" s="200" t="s">
        <v>207</v>
      </c>
      <c r="AU192" s="200" t="s">
        <v>91</v>
      </c>
      <c r="AY192" s="19" t="s">
        <v>205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91</v>
      </c>
      <c r="BK192" s="202">
        <f>ROUND(I192*H192,3)</f>
        <v>0</v>
      </c>
      <c r="BL192" s="19" t="s">
        <v>299</v>
      </c>
      <c r="BM192" s="200" t="s">
        <v>2137</v>
      </c>
    </row>
    <row r="193" s="2" customFormat="1" ht="16.5" customHeight="1">
      <c r="A193" s="38"/>
      <c r="B193" s="188"/>
      <c r="C193" s="189" t="s">
        <v>559</v>
      </c>
      <c r="D193" s="189" t="s">
        <v>207</v>
      </c>
      <c r="E193" s="190" t="s">
        <v>2138</v>
      </c>
      <c r="F193" s="191" t="s">
        <v>2139</v>
      </c>
      <c r="G193" s="192" t="s">
        <v>2140</v>
      </c>
      <c r="H193" s="193">
        <v>1</v>
      </c>
      <c r="I193" s="194"/>
      <c r="J193" s="193">
        <f>ROUND(I193*H193,3)</f>
        <v>0</v>
      </c>
      <c r="K193" s="195"/>
      <c r="L193" s="39"/>
      <c r="M193" s="196" t="s">
        <v>1</v>
      </c>
      <c r="N193" s="197" t="s">
        <v>46</v>
      </c>
      <c r="O193" s="82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299</v>
      </c>
      <c r="AT193" s="200" t="s">
        <v>207</v>
      </c>
      <c r="AU193" s="200" t="s">
        <v>91</v>
      </c>
      <c r="AY193" s="19" t="s">
        <v>205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91</v>
      </c>
      <c r="BK193" s="202">
        <f>ROUND(I193*H193,3)</f>
        <v>0</v>
      </c>
      <c r="BL193" s="19" t="s">
        <v>299</v>
      </c>
      <c r="BM193" s="200" t="s">
        <v>2141</v>
      </c>
    </row>
    <row r="194" s="2" customFormat="1" ht="16.5" customHeight="1">
      <c r="A194" s="38"/>
      <c r="B194" s="188"/>
      <c r="C194" s="189" t="s">
        <v>564</v>
      </c>
      <c r="D194" s="189" t="s">
        <v>207</v>
      </c>
      <c r="E194" s="190" t="s">
        <v>2142</v>
      </c>
      <c r="F194" s="191" t="s">
        <v>2143</v>
      </c>
      <c r="G194" s="192" t="s">
        <v>941</v>
      </c>
      <c r="H194" s="193">
        <v>1</v>
      </c>
      <c r="I194" s="194"/>
      <c r="J194" s="193">
        <f>ROUND(I194*H194,3)</f>
        <v>0</v>
      </c>
      <c r="K194" s="195"/>
      <c r="L194" s="39"/>
      <c r="M194" s="245" t="s">
        <v>1</v>
      </c>
      <c r="N194" s="246" t="s">
        <v>46</v>
      </c>
      <c r="O194" s="247"/>
      <c r="P194" s="248">
        <f>O194*H194</f>
        <v>0</v>
      </c>
      <c r="Q194" s="248">
        <v>0</v>
      </c>
      <c r="R194" s="248">
        <f>Q194*H194</f>
        <v>0</v>
      </c>
      <c r="S194" s="248">
        <v>0</v>
      </c>
      <c r="T194" s="24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299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299</v>
      </c>
      <c r="BM194" s="200" t="s">
        <v>2144</v>
      </c>
    </row>
    <row r="195" s="2" customFormat="1" ht="6.96" customHeight="1">
      <c r="A195" s="38"/>
      <c r="B195" s="65"/>
      <c r="C195" s="66"/>
      <c r="D195" s="66"/>
      <c r="E195" s="66"/>
      <c r="F195" s="66"/>
      <c r="G195" s="66"/>
      <c r="H195" s="66"/>
      <c r="I195" s="66"/>
      <c r="J195" s="66"/>
      <c r="K195" s="66"/>
      <c r="L195" s="39"/>
      <c r="M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</row>
  </sheetData>
  <autoFilter ref="C126:K19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161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2145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1969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ROUND(J125,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ROUND((SUM(BE125:BE156)),  2)</f>
        <v>0</v>
      </c>
      <c r="G35" s="141"/>
      <c r="H35" s="141"/>
      <c r="I35" s="142">
        <v>0.23000000000000001</v>
      </c>
      <c r="J35" s="140">
        <f>ROUND(((SUM(BE125:BE156))*I35),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ROUND((SUM(BF125:BF156)),  2)</f>
        <v>0</v>
      </c>
      <c r="G36" s="141"/>
      <c r="H36" s="141"/>
      <c r="I36" s="142">
        <v>0.23000000000000001</v>
      </c>
      <c r="J36" s="140">
        <f>ROUND(((SUM(BF125:BF156))*I36),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ROUND((SUM(BG125:BG156)),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ROUND((SUM(BH125:BH156)),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ROUND((SUM(BI125:BI156)),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161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01.3 - REKUPERÁCIA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Rastislav Baška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J125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175</v>
      </c>
      <c r="E99" s="158"/>
      <c r="F99" s="158"/>
      <c r="G99" s="158"/>
      <c r="H99" s="158"/>
      <c r="I99" s="158"/>
      <c r="J99" s="159">
        <f>J126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2146</v>
      </c>
      <c r="E100" s="162"/>
      <c r="F100" s="162"/>
      <c r="G100" s="162"/>
      <c r="H100" s="162"/>
      <c r="I100" s="162"/>
      <c r="J100" s="163">
        <f>J127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2147</v>
      </c>
      <c r="E101" s="162"/>
      <c r="F101" s="162"/>
      <c r="G101" s="162"/>
      <c r="H101" s="162"/>
      <c r="I101" s="162"/>
      <c r="J101" s="163">
        <f>J144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2148</v>
      </c>
      <c r="E102" s="162"/>
      <c r="F102" s="162"/>
      <c r="G102" s="162"/>
      <c r="H102" s="162"/>
      <c r="I102" s="162"/>
      <c r="J102" s="163">
        <f>J149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2149</v>
      </c>
      <c r="E103" s="162"/>
      <c r="F103" s="162"/>
      <c r="G103" s="162"/>
      <c r="H103" s="162"/>
      <c r="I103" s="162"/>
      <c r="J103" s="163">
        <f>J152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191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14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134" t="str">
        <f>E7</f>
        <v>Dve novostavby zariadení pre seniorov Trnkov</v>
      </c>
      <c r="F113" s="32"/>
      <c r="G113" s="32"/>
      <c r="H113" s="32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2"/>
      <c r="C114" s="32" t="s">
        <v>160</v>
      </c>
      <c r="L114" s="22"/>
    </row>
    <row r="115" s="2" customFormat="1" ht="16.5" customHeight="1">
      <c r="A115" s="38"/>
      <c r="B115" s="39"/>
      <c r="C115" s="38"/>
      <c r="D115" s="38"/>
      <c r="E115" s="134" t="s">
        <v>161</v>
      </c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1714</v>
      </c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72" t="str">
        <f>E11</f>
        <v>SO 01.3 - REKUPERÁCIA</v>
      </c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18</v>
      </c>
      <c r="D119" s="38"/>
      <c r="E119" s="38"/>
      <c r="F119" s="27" t="str">
        <f>F14</f>
        <v xml:space="preserve">k.ú. Trnkov </v>
      </c>
      <c r="G119" s="38"/>
      <c r="H119" s="38"/>
      <c r="I119" s="32" t="s">
        <v>20</v>
      </c>
      <c r="J119" s="74" t="str">
        <f>IF(J14="","",J14)</f>
        <v>13. 9. 2024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22</v>
      </c>
      <c r="D121" s="38"/>
      <c r="E121" s="38"/>
      <c r="F121" s="27" t="str">
        <f>E17</f>
        <v>ÚSVIT - ML, n.o.</v>
      </c>
      <c r="G121" s="38"/>
      <c r="H121" s="38"/>
      <c r="I121" s="32" t="s">
        <v>29</v>
      </c>
      <c r="J121" s="36" t="str">
        <f>E23</f>
        <v xml:space="preserve">mkolektiv architektura s.r.o. 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27</v>
      </c>
      <c r="D122" s="38"/>
      <c r="E122" s="38"/>
      <c r="F122" s="27" t="str">
        <f>IF(E20="","",E20)</f>
        <v>Vyplň údaj</v>
      </c>
      <c r="G122" s="38"/>
      <c r="H122" s="38"/>
      <c r="I122" s="32" t="s">
        <v>35</v>
      </c>
      <c r="J122" s="36" t="str">
        <f>E26</f>
        <v>Ing. Rastislav Baška</v>
      </c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64"/>
      <c r="B124" s="165"/>
      <c r="C124" s="166" t="s">
        <v>192</v>
      </c>
      <c r="D124" s="167" t="s">
        <v>65</v>
      </c>
      <c r="E124" s="167" t="s">
        <v>61</v>
      </c>
      <c r="F124" s="167" t="s">
        <v>62</v>
      </c>
      <c r="G124" s="167" t="s">
        <v>193</v>
      </c>
      <c r="H124" s="167" t="s">
        <v>194</v>
      </c>
      <c r="I124" s="167" t="s">
        <v>195</v>
      </c>
      <c r="J124" s="168" t="s">
        <v>164</v>
      </c>
      <c r="K124" s="169" t="s">
        <v>196</v>
      </c>
      <c r="L124" s="170"/>
      <c r="M124" s="91" t="s">
        <v>1</v>
      </c>
      <c r="N124" s="92" t="s">
        <v>44</v>
      </c>
      <c r="O124" s="92" t="s">
        <v>197</v>
      </c>
      <c r="P124" s="92" t="s">
        <v>198</v>
      </c>
      <c r="Q124" s="92" t="s">
        <v>199</v>
      </c>
      <c r="R124" s="92" t="s">
        <v>200</v>
      </c>
      <c r="S124" s="92" t="s">
        <v>201</v>
      </c>
      <c r="T124" s="93" t="s">
        <v>202</v>
      </c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</row>
    <row r="125" s="2" customFormat="1" ht="22.8" customHeight="1">
      <c r="A125" s="38"/>
      <c r="B125" s="39"/>
      <c r="C125" s="98" t="s">
        <v>165</v>
      </c>
      <c r="D125" s="38"/>
      <c r="E125" s="38"/>
      <c r="F125" s="38"/>
      <c r="G125" s="38"/>
      <c r="H125" s="38"/>
      <c r="I125" s="38"/>
      <c r="J125" s="171">
        <f>BK125</f>
        <v>0</v>
      </c>
      <c r="K125" s="38"/>
      <c r="L125" s="39"/>
      <c r="M125" s="94"/>
      <c r="N125" s="78"/>
      <c r="O125" s="95"/>
      <c r="P125" s="172">
        <f>P126</f>
        <v>0</v>
      </c>
      <c r="Q125" s="95"/>
      <c r="R125" s="172">
        <f>R126</f>
        <v>0</v>
      </c>
      <c r="S125" s="95"/>
      <c r="T125" s="173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79</v>
      </c>
      <c r="AU125" s="19" t="s">
        <v>166</v>
      </c>
      <c r="BK125" s="174">
        <f>BK126</f>
        <v>0</v>
      </c>
    </row>
    <row r="126" s="12" customFormat="1" ht="25.92" customHeight="1">
      <c r="A126" s="12"/>
      <c r="B126" s="175"/>
      <c r="C126" s="12"/>
      <c r="D126" s="176" t="s">
        <v>79</v>
      </c>
      <c r="E126" s="177" t="s">
        <v>952</v>
      </c>
      <c r="F126" s="177" t="s">
        <v>953</v>
      </c>
      <c r="G126" s="12"/>
      <c r="H126" s="12"/>
      <c r="I126" s="178"/>
      <c r="J126" s="179">
        <f>BK126</f>
        <v>0</v>
      </c>
      <c r="K126" s="12"/>
      <c r="L126" s="175"/>
      <c r="M126" s="180"/>
      <c r="N126" s="181"/>
      <c r="O126" s="181"/>
      <c r="P126" s="182">
        <f>P127+P144+P149+P152</f>
        <v>0</v>
      </c>
      <c r="Q126" s="181"/>
      <c r="R126" s="182">
        <f>R127+R144+R149+R152</f>
        <v>0</v>
      </c>
      <c r="S126" s="181"/>
      <c r="T126" s="183">
        <f>T127+T144+T149+T152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91</v>
      </c>
      <c r="AT126" s="184" t="s">
        <v>79</v>
      </c>
      <c r="AU126" s="184" t="s">
        <v>80</v>
      </c>
      <c r="AY126" s="176" t="s">
        <v>205</v>
      </c>
      <c r="BK126" s="185">
        <f>BK127+BK144+BK149+BK152</f>
        <v>0</v>
      </c>
    </row>
    <row r="127" s="12" customFormat="1" ht="22.8" customHeight="1">
      <c r="A127" s="12"/>
      <c r="B127" s="175"/>
      <c r="C127" s="12"/>
      <c r="D127" s="176" t="s">
        <v>79</v>
      </c>
      <c r="E127" s="186" t="s">
        <v>2150</v>
      </c>
      <c r="F127" s="186" t="s">
        <v>2151</v>
      </c>
      <c r="G127" s="12"/>
      <c r="H127" s="12"/>
      <c r="I127" s="178"/>
      <c r="J127" s="187">
        <f>BK127</f>
        <v>0</v>
      </c>
      <c r="K127" s="12"/>
      <c r="L127" s="175"/>
      <c r="M127" s="180"/>
      <c r="N127" s="181"/>
      <c r="O127" s="181"/>
      <c r="P127" s="182">
        <f>SUM(P128:P143)</f>
        <v>0</v>
      </c>
      <c r="Q127" s="181"/>
      <c r="R127" s="182">
        <f>SUM(R128:R143)</f>
        <v>0</v>
      </c>
      <c r="S127" s="181"/>
      <c r="T127" s="183">
        <f>SUM(T128:T143)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6" t="s">
        <v>91</v>
      </c>
      <c r="AT127" s="184" t="s">
        <v>79</v>
      </c>
      <c r="AU127" s="184" t="s">
        <v>87</v>
      </c>
      <c r="AY127" s="176" t="s">
        <v>205</v>
      </c>
      <c r="BK127" s="185">
        <f>SUM(BK128:BK143)</f>
        <v>0</v>
      </c>
    </row>
    <row r="128" s="2" customFormat="1" ht="16.5" customHeight="1">
      <c r="A128" s="38"/>
      <c r="B128" s="188"/>
      <c r="C128" s="189" t="s">
        <v>87</v>
      </c>
      <c r="D128" s="189" t="s">
        <v>207</v>
      </c>
      <c r="E128" s="190" t="s">
        <v>1849</v>
      </c>
      <c r="F128" s="191" t="s">
        <v>2152</v>
      </c>
      <c r="G128" s="192" t="s">
        <v>348</v>
      </c>
      <c r="H128" s="193">
        <v>2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211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211</v>
      </c>
      <c r="BM128" s="200" t="s">
        <v>91</v>
      </c>
    </row>
    <row r="129" s="2" customFormat="1" ht="16.5" customHeight="1">
      <c r="A129" s="38"/>
      <c r="B129" s="188"/>
      <c r="C129" s="189" t="s">
        <v>91</v>
      </c>
      <c r="D129" s="189" t="s">
        <v>207</v>
      </c>
      <c r="E129" s="190" t="s">
        <v>1877</v>
      </c>
      <c r="F129" s="191" t="s">
        <v>2153</v>
      </c>
      <c r="G129" s="192" t="s">
        <v>348</v>
      </c>
      <c r="H129" s="193">
        <v>2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211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211</v>
      </c>
      <c r="BM129" s="200" t="s">
        <v>211</v>
      </c>
    </row>
    <row r="130" s="2" customFormat="1" ht="16.5" customHeight="1">
      <c r="A130" s="38"/>
      <c r="B130" s="188"/>
      <c r="C130" s="189" t="s">
        <v>221</v>
      </c>
      <c r="D130" s="189" t="s">
        <v>207</v>
      </c>
      <c r="E130" s="190" t="s">
        <v>1889</v>
      </c>
      <c r="F130" s="191" t="s">
        <v>2154</v>
      </c>
      <c r="G130" s="192" t="s">
        <v>348</v>
      </c>
      <c r="H130" s="193">
        <v>2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211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211</v>
      </c>
      <c r="BM130" s="200" t="s">
        <v>244</v>
      </c>
    </row>
    <row r="131" s="2" customFormat="1" ht="16.5" customHeight="1">
      <c r="A131" s="38"/>
      <c r="B131" s="188"/>
      <c r="C131" s="189" t="s">
        <v>211</v>
      </c>
      <c r="D131" s="189" t="s">
        <v>207</v>
      </c>
      <c r="E131" s="190" t="s">
        <v>1891</v>
      </c>
      <c r="F131" s="191" t="s">
        <v>2155</v>
      </c>
      <c r="G131" s="192" t="s">
        <v>348</v>
      </c>
      <c r="H131" s="193">
        <v>2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211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211</v>
      </c>
      <c r="BM131" s="200" t="s">
        <v>254</v>
      </c>
    </row>
    <row r="132" s="2" customFormat="1" ht="16.5" customHeight="1">
      <c r="A132" s="38"/>
      <c r="B132" s="188"/>
      <c r="C132" s="189" t="s">
        <v>231</v>
      </c>
      <c r="D132" s="189" t="s">
        <v>207</v>
      </c>
      <c r="E132" s="190" t="s">
        <v>2156</v>
      </c>
      <c r="F132" s="191" t="s">
        <v>2157</v>
      </c>
      <c r="G132" s="192" t="s">
        <v>348</v>
      </c>
      <c r="H132" s="193">
        <v>2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211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211</v>
      </c>
      <c r="BM132" s="200" t="s">
        <v>2158</v>
      </c>
    </row>
    <row r="133" s="2" customFormat="1" ht="16.5" customHeight="1">
      <c r="A133" s="38"/>
      <c r="B133" s="188"/>
      <c r="C133" s="189" t="s">
        <v>244</v>
      </c>
      <c r="D133" s="189" t="s">
        <v>207</v>
      </c>
      <c r="E133" s="190" t="s">
        <v>1895</v>
      </c>
      <c r="F133" s="191" t="s">
        <v>2159</v>
      </c>
      <c r="G133" s="192" t="s">
        <v>348</v>
      </c>
      <c r="H133" s="193">
        <v>2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211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211</v>
      </c>
      <c r="BM133" s="200" t="s">
        <v>262</v>
      </c>
    </row>
    <row r="134" s="2" customFormat="1" ht="16.5" customHeight="1">
      <c r="A134" s="38"/>
      <c r="B134" s="188"/>
      <c r="C134" s="189" t="s">
        <v>249</v>
      </c>
      <c r="D134" s="189" t="s">
        <v>207</v>
      </c>
      <c r="E134" s="190" t="s">
        <v>2160</v>
      </c>
      <c r="F134" s="191" t="s">
        <v>2161</v>
      </c>
      <c r="G134" s="192" t="s">
        <v>348</v>
      </c>
      <c r="H134" s="193">
        <v>2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211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211</v>
      </c>
      <c r="BM134" s="200" t="s">
        <v>2162</v>
      </c>
    </row>
    <row r="135" s="2" customFormat="1" ht="16.5" customHeight="1">
      <c r="A135" s="38"/>
      <c r="B135" s="188"/>
      <c r="C135" s="189" t="s">
        <v>254</v>
      </c>
      <c r="D135" s="189" t="s">
        <v>207</v>
      </c>
      <c r="E135" s="190" t="s">
        <v>1897</v>
      </c>
      <c r="F135" s="191" t="s">
        <v>2163</v>
      </c>
      <c r="G135" s="192" t="s">
        <v>284</v>
      </c>
      <c r="H135" s="193">
        <v>101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275</v>
      </c>
    </row>
    <row r="136" s="2" customFormat="1" ht="16.5" customHeight="1">
      <c r="A136" s="38"/>
      <c r="B136" s="188"/>
      <c r="C136" s="189" t="s">
        <v>258</v>
      </c>
      <c r="D136" s="189" t="s">
        <v>207</v>
      </c>
      <c r="E136" s="190" t="s">
        <v>1899</v>
      </c>
      <c r="F136" s="191" t="s">
        <v>2164</v>
      </c>
      <c r="G136" s="192" t="s">
        <v>348</v>
      </c>
      <c r="H136" s="193">
        <v>4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287</v>
      </c>
    </row>
    <row r="137" s="2" customFormat="1" ht="16.5" customHeight="1">
      <c r="A137" s="38"/>
      <c r="B137" s="188"/>
      <c r="C137" s="189" t="s">
        <v>262</v>
      </c>
      <c r="D137" s="189" t="s">
        <v>207</v>
      </c>
      <c r="E137" s="190" t="s">
        <v>2165</v>
      </c>
      <c r="F137" s="191" t="s">
        <v>2166</v>
      </c>
      <c r="G137" s="192" t="s">
        <v>348</v>
      </c>
      <c r="H137" s="193">
        <v>4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2167</v>
      </c>
    </row>
    <row r="138" s="2" customFormat="1" ht="16.5" customHeight="1">
      <c r="A138" s="38"/>
      <c r="B138" s="188"/>
      <c r="C138" s="189" t="s">
        <v>270</v>
      </c>
      <c r="D138" s="189" t="s">
        <v>207</v>
      </c>
      <c r="E138" s="190" t="s">
        <v>2168</v>
      </c>
      <c r="F138" s="191" t="s">
        <v>2169</v>
      </c>
      <c r="G138" s="192" t="s">
        <v>348</v>
      </c>
      <c r="H138" s="193">
        <v>4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211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211</v>
      </c>
      <c r="BM138" s="200" t="s">
        <v>2170</v>
      </c>
    </row>
    <row r="139" s="2" customFormat="1" ht="16.5" customHeight="1">
      <c r="A139" s="38"/>
      <c r="B139" s="188"/>
      <c r="C139" s="189" t="s">
        <v>275</v>
      </c>
      <c r="D139" s="189" t="s">
        <v>207</v>
      </c>
      <c r="E139" s="190" t="s">
        <v>1901</v>
      </c>
      <c r="F139" s="191" t="s">
        <v>2171</v>
      </c>
      <c r="G139" s="192" t="s">
        <v>348</v>
      </c>
      <c r="H139" s="193">
        <v>10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299</v>
      </c>
    </row>
    <row r="140" s="2" customFormat="1" ht="16.5" customHeight="1">
      <c r="A140" s="38"/>
      <c r="B140" s="188"/>
      <c r="C140" s="189" t="s">
        <v>281</v>
      </c>
      <c r="D140" s="189" t="s">
        <v>207</v>
      </c>
      <c r="E140" s="190" t="s">
        <v>2172</v>
      </c>
      <c r="F140" s="191" t="s">
        <v>2173</v>
      </c>
      <c r="G140" s="192" t="s">
        <v>348</v>
      </c>
      <c r="H140" s="193">
        <v>4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2174</v>
      </c>
    </row>
    <row r="141" s="2" customFormat="1" ht="16.5" customHeight="1">
      <c r="A141" s="38"/>
      <c r="B141" s="188"/>
      <c r="C141" s="189" t="s">
        <v>287</v>
      </c>
      <c r="D141" s="189" t="s">
        <v>207</v>
      </c>
      <c r="E141" s="190" t="s">
        <v>2175</v>
      </c>
      <c r="F141" s="191" t="s">
        <v>2176</v>
      </c>
      <c r="G141" s="192" t="s">
        <v>348</v>
      </c>
      <c r="H141" s="193">
        <v>8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2177</v>
      </c>
    </row>
    <row r="142" s="2" customFormat="1" ht="16.5" customHeight="1">
      <c r="A142" s="38"/>
      <c r="B142" s="188"/>
      <c r="C142" s="189" t="s">
        <v>292</v>
      </c>
      <c r="D142" s="189" t="s">
        <v>207</v>
      </c>
      <c r="E142" s="190" t="s">
        <v>1903</v>
      </c>
      <c r="F142" s="191" t="s">
        <v>2178</v>
      </c>
      <c r="G142" s="192" t="s">
        <v>348</v>
      </c>
      <c r="H142" s="193">
        <v>2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310</v>
      </c>
    </row>
    <row r="143" s="2" customFormat="1" ht="16.5" customHeight="1">
      <c r="A143" s="38"/>
      <c r="B143" s="188"/>
      <c r="C143" s="189" t="s">
        <v>299</v>
      </c>
      <c r="D143" s="189" t="s">
        <v>207</v>
      </c>
      <c r="E143" s="190" t="s">
        <v>2179</v>
      </c>
      <c r="F143" s="191" t="s">
        <v>2180</v>
      </c>
      <c r="G143" s="192" t="s">
        <v>348</v>
      </c>
      <c r="H143" s="193">
        <v>4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2181</v>
      </c>
    </row>
    <row r="144" s="12" customFormat="1" ht="22.8" customHeight="1">
      <c r="A144" s="12"/>
      <c r="B144" s="175"/>
      <c r="C144" s="12"/>
      <c r="D144" s="176" t="s">
        <v>79</v>
      </c>
      <c r="E144" s="186" t="s">
        <v>2182</v>
      </c>
      <c r="F144" s="186" t="s">
        <v>2183</v>
      </c>
      <c r="G144" s="12"/>
      <c r="H144" s="12"/>
      <c r="I144" s="178"/>
      <c r="J144" s="187">
        <f>BK144</f>
        <v>0</v>
      </c>
      <c r="K144" s="12"/>
      <c r="L144" s="175"/>
      <c r="M144" s="180"/>
      <c r="N144" s="181"/>
      <c r="O144" s="181"/>
      <c r="P144" s="182">
        <f>SUM(P145:P148)</f>
        <v>0</v>
      </c>
      <c r="Q144" s="181"/>
      <c r="R144" s="182">
        <f>SUM(R145:R148)</f>
        <v>0</v>
      </c>
      <c r="S144" s="181"/>
      <c r="T144" s="183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6" t="s">
        <v>91</v>
      </c>
      <c r="AT144" s="184" t="s">
        <v>79</v>
      </c>
      <c r="AU144" s="184" t="s">
        <v>87</v>
      </c>
      <c r="AY144" s="176" t="s">
        <v>205</v>
      </c>
      <c r="BK144" s="185">
        <f>SUM(BK145:BK148)</f>
        <v>0</v>
      </c>
    </row>
    <row r="145" s="2" customFormat="1" ht="24.15" customHeight="1">
      <c r="A145" s="38"/>
      <c r="B145" s="188"/>
      <c r="C145" s="189" t="s">
        <v>306</v>
      </c>
      <c r="D145" s="189" t="s">
        <v>207</v>
      </c>
      <c r="E145" s="190" t="s">
        <v>1905</v>
      </c>
      <c r="F145" s="191" t="s">
        <v>2184</v>
      </c>
      <c r="G145" s="192" t="s">
        <v>348</v>
      </c>
      <c r="H145" s="193">
        <v>7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321</v>
      </c>
    </row>
    <row r="146" s="2" customFormat="1" ht="16.5" customHeight="1">
      <c r="A146" s="38"/>
      <c r="B146" s="188"/>
      <c r="C146" s="189" t="s">
        <v>310</v>
      </c>
      <c r="D146" s="189" t="s">
        <v>207</v>
      </c>
      <c r="E146" s="190" t="s">
        <v>1909</v>
      </c>
      <c r="F146" s="191" t="s">
        <v>2185</v>
      </c>
      <c r="G146" s="192" t="s">
        <v>284</v>
      </c>
      <c r="H146" s="193">
        <v>22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333</v>
      </c>
    </row>
    <row r="147" s="2" customFormat="1" ht="24.15" customHeight="1">
      <c r="A147" s="38"/>
      <c r="B147" s="188"/>
      <c r="C147" s="189" t="s">
        <v>316</v>
      </c>
      <c r="D147" s="189" t="s">
        <v>207</v>
      </c>
      <c r="E147" s="190" t="s">
        <v>1911</v>
      </c>
      <c r="F147" s="191" t="s">
        <v>2186</v>
      </c>
      <c r="G147" s="192" t="s">
        <v>348</v>
      </c>
      <c r="H147" s="193">
        <v>32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355</v>
      </c>
    </row>
    <row r="148" s="2" customFormat="1" ht="16.5" customHeight="1">
      <c r="A148" s="38"/>
      <c r="B148" s="188"/>
      <c r="C148" s="189" t="s">
        <v>321</v>
      </c>
      <c r="D148" s="189" t="s">
        <v>207</v>
      </c>
      <c r="E148" s="190" t="s">
        <v>1913</v>
      </c>
      <c r="F148" s="191" t="s">
        <v>2187</v>
      </c>
      <c r="G148" s="192" t="s">
        <v>348</v>
      </c>
      <c r="H148" s="193">
        <v>32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366</v>
      </c>
    </row>
    <row r="149" s="12" customFormat="1" ht="22.8" customHeight="1">
      <c r="A149" s="12"/>
      <c r="B149" s="175"/>
      <c r="C149" s="12"/>
      <c r="D149" s="176" t="s">
        <v>79</v>
      </c>
      <c r="E149" s="186" t="s">
        <v>2188</v>
      </c>
      <c r="F149" s="186" t="s">
        <v>2189</v>
      </c>
      <c r="G149" s="12"/>
      <c r="H149" s="12"/>
      <c r="I149" s="178"/>
      <c r="J149" s="187">
        <f>BK149</f>
        <v>0</v>
      </c>
      <c r="K149" s="12"/>
      <c r="L149" s="175"/>
      <c r="M149" s="180"/>
      <c r="N149" s="181"/>
      <c r="O149" s="181"/>
      <c r="P149" s="182">
        <f>SUM(P150:P151)</f>
        <v>0</v>
      </c>
      <c r="Q149" s="181"/>
      <c r="R149" s="182">
        <f>SUM(R150:R151)</f>
        <v>0</v>
      </c>
      <c r="S149" s="181"/>
      <c r="T149" s="183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91</v>
      </c>
      <c r="AT149" s="184" t="s">
        <v>79</v>
      </c>
      <c r="AU149" s="184" t="s">
        <v>87</v>
      </c>
      <c r="AY149" s="176" t="s">
        <v>205</v>
      </c>
      <c r="BK149" s="185">
        <f>SUM(BK150:BK151)</f>
        <v>0</v>
      </c>
    </row>
    <row r="150" s="2" customFormat="1" ht="16.5" customHeight="1">
      <c r="A150" s="38"/>
      <c r="B150" s="188"/>
      <c r="C150" s="189" t="s">
        <v>327</v>
      </c>
      <c r="D150" s="189" t="s">
        <v>207</v>
      </c>
      <c r="E150" s="190" t="s">
        <v>1915</v>
      </c>
      <c r="F150" s="191" t="s">
        <v>2190</v>
      </c>
      <c r="G150" s="192" t="s">
        <v>348</v>
      </c>
      <c r="H150" s="193">
        <v>1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380</v>
      </c>
    </row>
    <row r="151" s="2" customFormat="1" ht="16.5" customHeight="1">
      <c r="A151" s="38"/>
      <c r="B151" s="188"/>
      <c r="C151" s="189" t="s">
        <v>333</v>
      </c>
      <c r="D151" s="189" t="s">
        <v>207</v>
      </c>
      <c r="E151" s="190" t="s">
        <v>2191</v>
      </c>
      <c r="F151" s="191" t="s">
        <v>2192</v>
      </c>
      <c r="G151" s="192" t="s">
        <v>348</v>
      </c>
      <c r="H151" s="193">
        <v>1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2193</v>
      </c>
    </row>
    <row r="152" s="12" customFormat="1" ht="22.8" customHeight="1">
      <c r="A152" s="12"/>
      <c r="B152" s="175"/>
      <c r="C152" s="12"/>
      <c r="D152" s="176" t="s">
        <v>79</v>
      </c>
      <c r="E152" s="186" t="s">
        <v>2194</v>
      </c>
      <c r="F152" s="186" t="s">
        <v>2195</v>
      </c>
      <c r="G152" s="12"/>
      <c r="H152" s="12"/>
      <c r="I152" s="178"/>
      <c r="J152" s="187">
        <f>BK152</f>
        <v>0</v>
      </c>
      <c r="K152" s="12"/>
      <c r="L152" s="175"/>
      <c r="M152" s="180"/>
      <c r="N152" s="181"/>
      <c r="O152" s="181"/>
      <c r="P152" s="182">
        <f>SUM(P153:P156)</f>
        <v>0</v>
      </c>
      <c r="Q152" s="181"/>
      <c r="R152" s="182">
        <f>SUM(R153:R156)</f>
        <v>0</v>
      </c>
      <c r="S152" s="181"/>
      <c r="T152" s="183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6" t="s">
        <v>91</v>
      </c>
      <c r="AT152" s="184" t="s">
        <v>79</v>
      </c>
      <c r="AU152" s="184" t="s">
        <v>87</v>
      </c>
      <c r="AY152" s="176" t="s">
        <v>205</v>
      </c>
      <c r="BK152" s="185">
        <f>SUM(BK153:BK156)</f>
        <v>0</v>
      </c>
    </row>
    <row r="153" s="2" customFormat="1" ht="16.5" customHeight="1">
      <c r="A153" s="38"/>
      <c r="B153" s="188"/>
      <c r="C153" s="189" t="s">
        <v>7</v>
      </c>
      <c r="D153" s="189" t="s">
        <v>207</v>
      </c>
      <c r="E153" s="190" t="s">
        <v>1917</v>
      </c>
      <c r="F153" s="191" t="s">
        <v>2196</v>
      </c>
      <c r="G153" s="192" t="s">
        <v>284</v>
      </c>
      <c r="H153" s="193">
        <v>400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390</v>
      </c>
    </row>
    <row r="154" s="2" customFormat="1" ht="16.5" customHeight="1">
      <c r="A154" s="38"/>
      <c r="B154" s="188"/>
      <c r="C154" s="189" t="s">
        <v>355</v>
      </c>
      <c r="D154" s="189" t="s">
        <v>207</v>
      </c>
      <c r="E154" s="190" t="s">
        <v>1919</v>
      </c>
      <c r="F154" s="191" t="s">
        <v>2197</v>
      </c>
      <c r="G154" s="192" t="s">
        <v>941</v>
      </c>
      <c r="H154" s="193">
        <v>1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46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211</v>
      </c>
      <c r="AT154" s="200" t="s">
        <v>207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211</v>
      </c>
      <c r="BM154" s="200" t="s">
        <v>401</v>
      </c>
    </row>
    <row r="155" s="2" customFormat="1" ht="16.5" customHeight="1">
      <c r="A155" s="38"/>
      <c r="B155" s="188"/>
      <c r="C155" s="189" t="s">
        <v>361</v>
      </c>
      <c r="D155" s="189" t="s">
        <v>207</v>
      </c>
      <c r="E155" s="190" t="s">
        <v>1921</v>
      </c>
      <c r="F155" s="191" t="s">
        <v>1966</v>
      </c>
      <c r="G155" s="192" t="s">
        <v>941</v>
      </c>
      <c r="H155" s="193">
        <v>1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414</v>
      </c>
    </row>
    <row r="156" s="2" customFormat="1" ht="16.5" customHeight="1">
      <c r="A156" s="38"/>
      <c r="B156" s="188"/>
      <c r="C156" s="189" t="s">
        <v>366</v>
      </c>
      <c r="D156" s="189" t="s">
        <v>207</v>
      </c>
      <c r="E156" s="190" t="s">
        <v>1923</v>
      </c>
      <c r="F156" s="191" t="s">
        <v>2198</v>
      </c>
      <c r="G156" s="192" t="s">
        <v>941</v>
      </c>
      <c r="H156" s="193">
        <v>1</v>
      </c>
      <c r="I156" s="194"/>
      <c r="J156" s="193">
        <f>ROUND(I156*H156,3)</f>
        <v>0</v>
      </c>
      <c r="K156" s="195"/>
      <c r="L156" s="39"/>
      <c r="M156" s="245" t="s">
        <v>1</v>
      </c>
      <c r="N156" s="246" t="s">
        <v>46</v>
      </c>
      <c r="O156" s="247"/>
      <c r="P156" s="248">
        <f>O156*H156</f>
        <v>0</v>
      </c>
      <c r="Q156" s="248">
        <v>0</v>
      </c>
      <c r="R156" s="248">
        <f>Q156*H156</f>
        <v>0</v>
      </c>
      <c r="S156" s="248">
        <v>0</v>
      </c>
      <c r="T156" s="24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211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211</v>
      </c>
      <c r="BM156" s="200" t="s">
        <v>423</v>
      </c>
    </row>
    <row r="157" s="2" customFormat="1" ht="6.96" customHeight="1">
      <c r="A157" s="38"/>
      <c r="B157" s="65"/>
      <c r="C157" s="66"/>
      <c r="D157" s="66"/>
      <c r="E157" s="66"/>
      <c r="F157" s="66"/>
      <c r="G157" s="66"/>
      <c r="H157" s="66"/>
      <c r="I157" s="66"/>
      <c r="J157" s="66"/>
      <c r="K157" s="66"/>
      <c r="L157" s="39"/>
      <c r="M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</row>
  </sheetData>
  <autoFilter ref="C124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161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2199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1969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ROUND(J130,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ROUND((SUM(BE130:BE270)),  2)</f>
        <v>0</v>
      </c>
      <c r="G35" s="141"/>
      <c r="H35" s="141"/>
      <c r="I35" s="142">
        <v>0.23000000000000001</v>
      </c>
      <c r="J35" s="140">
        <f>ROUND(((SUM(BE130:BE270))*I35),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ROUND((SUM(BF130:BF270)),  2)</f>
        <v>0</v>
      </c>
      <c r="G36" s="141"/>
      <c r="H36" s="141"/>
      <c r="I36" s="142">
        <v>0.23000000000000001</v>
      </c>
      <c r="J36" s="140">
        <f>ROUND(((SUM(BF130:BF270))*I36),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ROUND((SUM(BG130:BG270)),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ROUND((SUM(BH130:BH270)),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ROUND((SUM(BI130:BI270)),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161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01.4 - ZDRAVOTECHNIKA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Rastislav Baška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J130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175</v>
      </c>
      <c r="E99" s="158"/>
      <c r="F99" s="158"/>
      <c r="G99" s="158"/>
      <c r="H99" s="158"/>
      <c r="I99" s="158"/>
      <c r="J99" s="159">
        <f>J131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2200</v>
      </c>
      <c r="E100" s="162"/>
      <c r="F100" s="162"/>
      <c r="G100" s="162"/>
      <c r="H100" s="162"/>
      <c r="I100" s="162"/>
      <c r="J100" s="163">
        <f>J132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2201</v>
      </c>
      <c r="E101" s="162"/>
      <c r="F101" s="162"/>
      <c r="G101" s="162"/>
      <c r="H101" s="162"/>
      <c r="I101" s="162"/>
      <c r="J101" s="163">
        <f>J190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2202</v>
      </c>
      <c r="E102" s="162"/>
      <c r="F102" s="162"/>
      <c r="G102" s="162"/>
      <c r="H102" s="162"/>
      <c r="I102" s="162"/>
      <c r="J102" s="163">
        <f>J203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2203</v>
      </c>
      <c r="E103" s="162"/>
      <c r="F103" s="162"/>
      <c r="G103" s="162"/>
      <c r="H103" s="162"/>
      <c r="I103" s="162"/>
      <c r="J103" s="163">
        <f>J209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2204</v>
      </c>
      <c r="E104" s="162"/>
      <c r="F104" s="162"/>
      <c r="G104" s="162"/>
      <c r="H104" s="162"/>
      <c r="I104" s="162"/>
      <c r="J104" s="163">
        <f>J222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2205</v>
      </c>
      <c r="E105" s="162"/>
      <c r="F105" s="162"/>
      <c r="G105" s="162"/>
      <c r="H105" s="162"/>
      <c r="I105" s="162"/>
      <c r="J105" s="163">
        <f>J235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2206</v>
      </c>
      <c r="E106" s="162"/>
      <c r="F106" s="162"/>
      <c r="G106" s="162"/>
      <c r="H106" s="162"/>
      <c r="I106" s="162"/>
      <c r="J106" s="163">
        <f>J258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2207</v>
      </c>
      <c r="E107" s="162"/>
      <c r="F107" s="162"/>
      <c r="G107" s="162"/>
      <c r="H107" s="162"/>
      <c r="I107" s="162"/>
      <c r="J107" s="163">
        <f>J263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2208</v>
      </c>
      <c r="E108" s="162"/>
      <c r="F108" s="162"/>
      <c r="G108" s="162"/>
      <c r="H108" s="162"/>
      <c r="I108" s="162"/>
      <c r="J108" s="163">
        <f>J267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191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14</v>
      </c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134" t="str">
        <f>E7</f>
        <v>Dve novostavby zariadení pre seniorov Trnkov</v>
      </c>
      <c r="F118" s="32"/>
      <c r="G118" s="32"/>
      <c r="H118" s="32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" customFormat="1" ht="12" customHeight="1">
      <c r="B119" s="22"/>
      <c r="C119" s="32" t="s">
        <v>160</v>
      </c>
      <c r="L119" s="22"/>
    </row>
    <row r="120" s="2" customFormat="1" ht="16.5" customHeight="1">
      <c r="A120" s="38"/>
      <c r="B120" s="39"/>
      <c r="C120" s="38"/>
      <c r="D120" s="38"/>
      <c r="E120" s="134" t="s">
        <v>161</v>
      </c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1714</v>
      </c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38"/>
      <c r="D122" s="38"/>
      <c r="E122" s="72" t="str">
        <f>E11</f>
        <v>SO 01.4 - ZDRAVOTECHNIKA</v>
      </c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18</v>
      </c>
      <c r="D124" s="38"/>
      <c r="E124" s="38"/>
      <c r="F124" s="27" t="str">
        <f>F14</f>
        <v xml:space="preserve">k.ú. Trnkov </v>
      </c>
      <c r="G124" s="38"/>
      <c r="H124" s="38"/>
      <c r="I124" s="32" t="s">
        <v>20</v>
      </c>
      <c r="J124" s="74" t="str">
        <f>IF(J14="","",J14)</f>
        <v>13. 9. 2024</v>
      </c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22</v>
      </c>
      <c r="D126" s="38"/>
      <c r="E126" s="38"/>
      <c r="F126" s="27" t="str">
        <f>E17</f>
        <v>ÚSVIT - ML, n.o.</v>
      </c>
      <c r="G126" s="38"/>
      <c r="H126" s="38"/>
      <c r="I126" s="32" t="s">
        <v>29</v>
      </c>
      <c r="J126" s="36" t="str">
        <f>E23</f>
        <v xml:space="preserve">mkolektiv architektura s.r.o. 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27</v>
      </c>
      <c r="D127" s="38"/>
      <c r="E127" s="38"/>
      <c r="F127" s="27" t="str">
        <f>IF(E20="","",E20)</f>
        <v>Vyplň údaj</v>
      </c>
      <c r="G127" s="38"/>
      <c r="H127" s="38"/>
      <c r="I127" s="32" t="s">
        <v>35</v>
      </c>
      <c r="J127" s="36" t="str">
        <f>E26</f>
        <v>Ing. Rastislav Baška</v>
      </c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38"/>
      <c r="D128" s="38"/>
      <c r="E128" s="38"/>
      <c r="F128" s="38"/>
      <c r="G128" s="38"/>
      <c r="H128" s="38"/>
      <c r="I128" s="38"/>
      <c r="J128" s="38"/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64"/>
      <c r="B129" s="165"/>
      <c r="C129" s="166" t="s">
        <v>192</v>
      </c>
      <c r="D129" s="167" t="s">
        <v>65</v>
      </c>
      <c r="E129" s="167" t="s">
        <v>61</v>
      </c>
      <c r="F129" s="167" t="s">
        <v>62</v>
      </c>
      <c r="G129" s="167" t="s">
        <v>193</v>
      </c>
      <c r="H129" s="167" t="s">
        <v>194</v>
      </c>
      <c r="I129" s="167" t="s">
        <v>195</v>
      </c>
      <c r="J129" s="168" t="s">
        <v>164</v>
      </c>
      <c r="K129" s="169" t="s">
        <v>196</v>
      </c>
      <c r="L129" s="170"/>
      <c r="M129" s="91" t="s">
        <v>1</v>
      </c>
      <c r="N129" s="92" t="s">
        <v>44</v>
      </c>
      <c r="O129" s="92" t="s">
        <v>197</v>
      </c>
      <c r="P129" s="92" t="s">
        <v>198</v>
      </c>
      <c r="Q129" s="92" t="s">
        <v>199</v>
      </c>
      <c r="R129" s="92" t="s">
        <v>200</v>
      </c>
      <c r="S129" s="92" t="s">
        <v>201</v>
      </c>
      <c r="T129" s="93" t="s">
        <v>202</v>
      </c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</row>
    <row r="130" s="2" customFormat="1" ht="22.8" customHeight="1">
      <c r="A130" s="38"/>
      <c r="B130" s="39"/>
      <c r="C130" s="98" t="s">
        <v>165</v>
      </c>
      <c r="D130" s="38"/>
      <c r="E130" s="38"/>
      <c r="F130" s="38"/>
      <c r="G130" s="38"/>
      <c r="H130" s="38"/>
      <c r="I130" s="38"/>
      <c r="J130" s="171">
        <f>BK130</f>
        <v>0</v>
      </c>
      <c r="K130" s="38"/>
      <c r="L130" s="39"/>
      <c r="M130" s="94"/>
      <c r="N130" s="78"/>
      <c r="O130" s="95"/>
      <c r="P130" s="172">
        <f>P131</f>
        <v>0</v>
      </c>
      <c r="Q130" s="95"/>
      <c r="R130" s="172">
        <f>R131</f>
        <v>0</v>
      </c>
      <c r="S130" s="95"/>
      <c r="T130" s="173">
        <f>T131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79</v>
      </c>
      <c r="AU130" s="19" t="s">
        <v>166</v>
      </c>
      <c r="BK130" s="174">
        <f>BK131</f>
        <v>0</v>
      </c>
    </row>
    <row r="131" s="12" customFormat="1" ht="25.92" customHeight="1">
      <c r="A131" s="12"/>
      <c r="B131" s="175"/>
      <c r="C131" s="12"/>
      <c r="D131" s="176" t="s">
        <v>79</v>
      </c>
      <c r="E131" s="177" t="s">
        <v>952</v>
      </c>
      <c r="F131" s="177" t="s">
        <v>953</v>
      </c>
      <c r="G131" s="12"/>
      <c r="H131" s="12"/>
      <c r="I131" s="178"/>
      <c r="J131" s="179">
        <f>BK131</f>
        <v>0</v>
      </c>
      <c r="K131" s="12"/>
      <c r="L131" s="175"/>
      <c r="M131" s="180"/>
      <c r="N131" s="181"/>
      <c r="O131" s="181"/>
      <c r="P131" s="182">
        <f>P132+P190+P203+P209+P222+P235+P258+P263+P267</f>
        <v>0</v>
      </c>
      <c r="Q131" s="181"/>
      <c r="R131" s="182">
        <f>R132+R190+R203+R209+R222+R235+R258+R263+R267</f>
        <v>0</v>
      </c>
      <c r="S131" s="181"/>
      <c r="T131" s="183">
        <f>T132+T190+T203+T209+T222+T235+T258+T263+T267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6" t="s">
        <v>91</v>
      </c>
      <c r="AT131" s="184" t="s">
        <v>79</v>
      </c>
      <c r="AU131" s="184" t="s">
        <v>80</v>
      </c>
      <c r="AY131" s="176" t="s">
        <v>205</v>
      </c>
      <c r="BK131" s="185">
        <f>BK132+BK190+BK203+BK209+BK222+BK235+BK258+BK263+BK267</f>
        <v>0</v>
      </c>
    </row>
    <row r="132" s="12" customFormat="1" ht="22.8" customHeight="1">
      <c r="A132" s="12"/>
      <c r="B132" s="175"/>
      <c r="C132" s="12"/>
      <c r="D132" s="176" t="s">
        <v>79</v>
      </c>
      <c r="E132" s="186" t="s">
        <v>2120</v>
      </c>
      <c r="F132" s="186" t="s">
        <v>2209</v>
      </c>
      <c r="G132" s="12"/>
      <c r="H132" s="12"/>
      <c r="I132" s="178"/>
      <c r="J132" s="187">
        <f>BK132</f>
        <v>0</v>
      </c>
      <c r="K132" s="12"/>
      <c r="L132" s="175"/>
      <c r="M132" s="180"/>
      <c r="N132" s="181"/>
      <c r="O132" s="181"/>
      <c r="P132" s="182">
        <f>SUM(P133:P189)</f>
        <v>0</v>
      </c>
      <c r="Q132" s="181"/>
      <c r="R132" s="182">
        <f>SUM(R133:R189)</f>
        <v>0</v>
      </c>
      <c r="S132" s="181"/>
      <c r="T132" s="183">
        <f>SUM(T133:T189)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6" t="s">
        <v>91</v>
      </c>
      <c r="AT132" s="184" t="s">
        <v>79</v>
      </c>
      <c r="AU132" s="184" t="s">
        <v>87</v>
      </c>
      <c r="AY132" s="176" t="s">
        <v>205</v>
      </c>
      <c r="BK132" s="185">
        <f>SUM(BK133:BK189)</f>
        <v>0</v>
      </c>
    </row>
    <row r="133" s="2" customFormat="1" ht="37.8" customHeight="1">
      <c r="A133" s="38"/>
      <c r="B133" s="188"/>
      <c r="C133" s="189" t="s">
        <v>87</v>
      </c>
      <c r="D133" s="189" t="s">
        <v>207</v>
      </c>
      <c r="E133" s="190" t="s">
        <v>2210</v>
      </c>
      <c r="F133" s="191" t="s">
        <v>2211</v>
      </c>
      <c r="G133" s="192" t="s">
        <v>348</v>
      </c>
      <c r="H133" s="193">
        <v>11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299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299</v>
      </c>
      <c r="BM133" s="200" t="s">
        <v>2212</v>
      </c>
    </row>
    <row r="134" s="14" customFormat="1">
      <c r="A134" s="14"/>
      <c r="B134" s="211"/>
      <c r="C134" s="14"/>
      <c r="D134" s="204" t="s">
        <v>213</v>
      </c>
      <c r="E134" s="212" t="s">
        <v>1</v>
      </c>
      <c r="F134" s="213" t="s">
        <v>2213</v>
      </c>
      <c r="G134" s="14"/>
      <c r="H134" s="214">
        <v>3</v>
      </c>
      <c r="I134" s="215"/>
      <c r="J134" s="14"/>
      <c r="K134" s="14"/>
      <c r="L134" s="211"/>
      <c r="M134" s="216"/>
      <c r="N134" s="217"/>
      <c r="O134" s="217"/>
      <c r="P134" s="217"/>
      <c r="Q134" s="217"/>
      <c r="R134" s="217"/>
      <c r="S134" s="217"/>
      <c r="T134" s="21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2" t="s">
        <v>213</v>
      </c>
      <c r="AU134" s="212" t="s">
        <v>91</v>
      </c>
      <c r="AV134" s="14" t="s">
        <v>91</v>
      </c>
      <c r="AW134" s="14" t="s">
        <v>33</v>
      </c>
      <c r="AX134" s="14" t="s">
        <v>80</v>
      </c>
      <c r="AY134" s="212" t="s">
        <v>205</v>
      </c>
    </row>
    <row r="135" s="14" customFormat="1">
      <c r="A135" s="14"/>
      <c r="B135" s="211"/>
      <c r="C135" s="14"/>
      <c r="D135" s="204" t="s">
        <v>213</v>
      </c>
      <c r="E135" s="212" t="s">
        <v>1</v>
      </c>
      <c r="F135" s="213" t="s">
        <v>2110</v>
      </c>
      <c r="G135" s="14"/>
      <c r="H135" s="214">
        <v>4</v>
      </c>
      <c r="I135" s="215"/>
      <c r="J135" s="14"/>
      <c r="K135" s="14"/>
      <c r="L135" s="211"/>
      <c r="M135" s="216"/>
      <c r="N135" s="217"/>
      <c r="O135" s="217"/>
      <c r="P135" s="217"/>
      <c r="Q135" s="217"/>
      <c r="R135" s="217"/>
      <c r="S135" s="217"/>
      <c r="T135" s="21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2" t="s">
        <v>213</v>
      </c>
      <c r="AU135" s="212" t="s">
        <v>91</v>
      </c>
      <c r="AV135" s="14" t="s">
        <v>91</v>
      </c>
      <c r="AW135" s="14" t="s">
        <v>33</v>
      </c>
      <c r="AX135" s="14" t="s">
        <v>80</v>
      </c>
      <c r="AY135" s="212" t="s">
        <v>205</v>
      </c>
    </row>
    <row r="136" s="14" customFormat="1">
      <c r="A136" s="14"/>
      <c r="B136" s="211"/>
      <c r="C136" s="14"/>
      <c r="D136" s="204" t="s">
        <v>213</v>
      </c>
      <c r="E136" s="212" t="s">
        <v>1</v>
      </c>
      <c r="F136" s="213" t="s">
        <v>2111</v>
      </c>
      <c r="G136" s="14"/>
      <c r="H136" s="214">
        <v>4</v>
      </c>
      <c r="I136" s="215"/>
      <c r="J136" s="14"/>
      <c r="K136" s="14"/>
      <c r="L136" s="211"/>
      <c r="M136" s="216"/>
      <c r="N136" s="217"/>
      <c r="O136" s="217"/>
      <c r="P136" s="217"/>
      <c r="Q136" s="217"/>
      <c r="R136" s="217"/>
      <c r="S136" s="217"/>
      <c r="T136" s="21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2" t="s">
        <v>213</v>
      </c>
      <c r="AU136" s="212" t="s">
        <v>91</v>
      </c>
      <c r="AV136" s="14" t="s">
        <v>91</v>
      </c>
      <c r="AW136" s="14" t="s">
        <v>33</v>
      </c>
      <c r="AX136" s="14" t="s">
        <v>80</v>
      </c>
      <c r="AY136" s="212" t="s">
        <v>205</v>
      </c>
    </row>
    <row r="137" s="15" customFormat="1">
      <c r="A137" s="15"/>
      <c r="B137" s="219"/>
      <c r="C137" s="15"/>
      <c r="D137" s="204" t="s">
        <v>213</v>
      </c>
      <c r="E137" s="220" t="s">
        <v>1</v>
      </c>
      <c r="F137" s="221" t="s">
        <v>216</v>
      </c>
      <c r="G137" s="15"/>
      <c r="H137" s="222">
        <v>11</v>
      </c>
      <c r="I137" s="223"/>
      <c r="J137" s="15"/>
      <c r="K137" s="15"/>
      <c r="L137" s="219"/>
      <c r="M137" s="224"/>
      <c r="N137" s="225"/>
      <c r="O137" s="225"/>
      <c r="P137" s="225"/>
      <c r="Q137" s="225"/>
      <c r="R137" s="225"/>
      <c r="S137" s="225"/>
      <c r="T137" s="22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20" t="s">
        <v>213</v>
      </c>
      <c r="AU137" s="220" t="s">
        <v>91</v>
      </c>
      <c r="AV137" s="15" t="s">
        <v>211</v>
      </c>
      <c r="AW137" s="15" t="s">
        <v>33</v>
      </c>
      <c r="AX137" s="15" t="s">
        <v>87</v>
      </c>
      <c r="AY137" s="220" t="s">
        <v>205</v>
      </c>
    </row>
    <row r="138" s="2" customFormat="1" ht="24.15" customHeight="1">
      <c r="A138" s="38"/>
      <c r="B138" s="188"/>
      <c r="C138" s="189" t="s">
        <v>91</v>
      </c>
      <c r="D138" s="189" t="s">
        <v>207</v>
      </c>
      <c r="E138" s="190" t="s">
        <v>2214</v>
      </c>
      <c r="F138" s="191" t="s">
        <v>2215</v>
      </c>
      <c r="G138" s="192" t="s">
        <v>348</v>
      </c>
      <c r="H138" s="193">
        <v>11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299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299</v>
      </c>
      <c r="BM138" s="200" t="s">
        <v>2216</v>
      </c>
    </row>
    <row r="139" s="14" customFormat="1">
      <c r="A139" s="14"/>
      <c r="B139" s="211"/>
      <c r="C139" s="14"/>
      <c r="D139" s="204" t="s">
        <v>213</v>
      </c>
      <c r="E139" s="212" t="s">
        <v>1</v>
      </c>
      <c r="F139" s="213" t="s">
        <v>2213</v>
      </c>
      <c r="G139" s="14"/>
      <c r="H139" s="214">
        <v>3</v>
      </c>
      <c r="I139" s="215"/>
      <c r="J139" s="14"/>
      <c r="K139" s="14"/>
      <c r="L139" s="211"/>
      <c r="M139" s="216"/>
      <c r="N139" s="217"/>
      <c r="O139" s="217"/>
      <c r="P139" s="217"/>
      <c r="Q139" s="217"/>
      <c r="R139" s="217"/>
      <c r="S139" s="217"/>
      <c r="T139" s="21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2" t="s">
        <v>213</v>
      </c>
      <c r="AU139" s="212" t="s">
        <v>91</v>
      </c>
      <c r="AV139" s="14" t="s">
        <v>91</v>
      </c>
      <c r="AW139" s="14" t="s">
        <v>33</v>
      </c>
      <c r="AX139" s="14" t="s">
        <v>80</v>
      </c>
      <c r="AY139" s="212" t="s">
        <v>205</v>
      </c>
    </row>
    <row r="140" s="14" customFormat="1">
      <c r="A140" s="14"/>
      <c r="B140" s="211"/>
      <c r="C140" s="14"/>
      <c r="D140" s="204" t="s">
        <v>213</v>
      </c>
      <c r="E140" s="212" t="s">
        <v>1</v>
      </c>
      <c r="F140" s="213" t="s">
        <v>2110</v>
      </c>
      <c r="G140" s="14"/>
      <c r="H140" s="214">
        <v>4</v>
      </c>
      <c r="I140" s="215"/>
      <c r="J140" s="14"/>
      <c r="K140" s="14"/>
      <c r="L140" s="211"/>
      <c r="M140" s="216"/>
      <c r="N140" s="217"/>
      <c r="O140" s="217"/>
      <c r="P140" s="217"/>
      <c r="Q140" s="217"/>
      <c r="R140" s="217"/>
      <c r="S140" s="217"/>
      <c r="T140" s="21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12" t="s">
        <v>213</v>
      </c>
      <c r="AU140" s="212" t="s">
        <v>91</v>
      </c>
      <c r="AV140" s="14" t="s">
        <v>91</v>
      </c>
      <c r="AW140" s="14" t="s">
        <v>33</v>
      </c>
      <c r="AX140" s="14" t="s">
        <v>80</v>
      </c>
      <c r="AY140" s="212" t="s">
        <v>205</v>
      </c>
    </row>
    <row r="141" s="14" customFormat="1">
      <c r="A141" s="14"/>
      <c r="B141" s="211"/>
      <c r="C141" s="14"/>
      <c r="D141" s="204" t="s">
        <v>213</v>
      </c>
      <c r="E141" s="212" t="s">
        <v>1</v>
      </c>
      <c r="F141" s="213" t="s">
        <v>2111</v>
      </c>
      <c r="G141" s="14"/>
      <c r="H141" s="214">
        <v>4</v>
      </c>
      <c r="I141" s="215"/>
      <c r="J141" s="14"/>
      <c r="K141" s="14"/>
      <c r="L141" s="211"/>
      <c r="M141" s="216"/>
      <c r="N141" s="217"/>
      <c r="O141" s="217"/>
      <c r="P141" s="217"/>
      <c r="Q141" s="217"/>
      <c r="R141" s="217"/>
      <c r="S141" s="217"/>
      <c r="T141" s="21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2" t="s">
        <v>213</v>
      </c>
      <c r="AU141" s="212" t="s">
        <v>91</v>
      </c>
      <c r="AV141" s="14" t="s">
        <v>91</v>
      </c>
      <c r="AW141" s="14" t="s">
        <v>33</v>
      </c>
      <c r="AX141" s="14" t="s">
        <v>80</v>
      </c>
      <c r="AY141" s="212" t="s">
        <v>205</v>
      </c>
    </row>
    <row r="142" s="15" customFormat="1">
      <c r="A142" s="15"/>
      <c r="B142" s="219"/>
      <c r="C142" s="15"/>
      <c r="D142" s="204" t="s">
        <v>213</v>
      </c>
      <c r="E142" s="220" t="s">
        <v>1</v>
      </c>
      <c r="F142" s="221" t="s">
        <v>216</v>
      </c>
      <c r="G142" s="15"/>
      <c r="H142" s="222">
        <v>11</v>
      </c>
      <c r="I142" s="223"/>
      <c r="J142" s="15"/>
      <c r="K142" s="15"/>
      <c r="L142" s="219"/>
      <c r="M142" s="224"/>
      <c r="N142" s="225"/>
      <c r="O142" s="225"/>
      <c r="P142" s="225"/>
      <c r="Q142" s="225"/>
      <c r="R142" s="225"/>
      <c r="S142" s="225"/>
      <c r="T142" s="22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20" t="s">
        <v>213</v>
      </c>
      <c r="AU142" s="220" t="s">
        <v>91</v>
      </c>
      <c r="AV142" s="15" t="s">
        <v>211</v>
      </c>
      <c r="AW142" s="15" t="s">
        <v>33</v>
      </c>
      <c r="AX142" s="15" t="s">
        <v>87</v>
      </c>
      <c r="AY142" s="220" t="s">
        <v>205</v>
      </c>
    </row>
    <row r="143" s="2" customFormat="1" ht="24.15" customHeight="1">
      <c r="A143" s="38"/>
      <c r="B143" s="188"/>
      <c r="C143" s="189" t="s">
        <v>221</v>
      </c>
      <c r="D143" s="189" t="s">
        <v>207</v>
      </c>
      <c r="E143" s="190" t="s">
        <v>2217</v>
      </c>
      <c r="F143" s="191" t="s">
        <v>2218</v>
      </c>
      <c r="G143" s="192" t="s">
        <v>348</v>
      </c>
      <c r="H143" s="193">
        <v>9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299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299</v>
      </c>
      <c r="BM143" s="200" t="s">
        <v>2219</v>
      </c>
    </row>
    <row r="144" s="14" customFormat="1">
      <c r="A144" s="14"/>
      <c r="B144" s="211"/>
      <c r="C144" s="14"/>
      <c r="D144" s="204" t="s">
        <v>213</v>
      </c>
      <c r="E144" s="212" t="s">
        <v>1</v>
      </c>
      <c r="F144" s="213" t="s">
        <v>2109</v>
      </c>
      <c r="G144" s="14"/>
      <c r="H144" s="214">
        <v>1</v>
      </c>
      <c r="I144" s="215"/>
      <c r="J144" s="14"/>
      <c r="K144" s="14"/>
      <c r="L144" s="211"/>
      <c r="M144" s="216"/>
      <c r="N144" s="217"/>
      <c r="O144" s="217"/>
      <c r="P144" s="217"/>
      <c r="Q144" s="217"/>
      <c r="R144" s="217"/>
      <c r="S144" s="217"/>
      <c r="T144" s="21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2" t="s">
        <v>213</v>
      </c>
      <c r="AU144" s="212" t="s">
        <v>91</v>
      </c>
      <c r="AV144" s="14" t="s">
        <v>91</v>
      </c>
      <c r="AW144" s="14" t="s">
        <v>33</v>
      </c>
      <c r="AX144" s="14" t="s">
        <v>80</v>
      </c>
      <c r="AY144" s="212" t="s">
        <v>205</v>
      </c>
    </row>
    <row r="145" s="14" customFormat="1">
      <c r="A145" s="14"/>
      <c r="B145" s="211"/>
      <c r="C145" s="14"/>
      <c r="D145" s="204" t="s">
        <v>213</v>
      </c>
      <c r="E145" s="212" t="s">
        <v>1</v>
      </c>
      <c r="F145" s="213" t="s">
        <v>2110</v>
      </c>
      <c r="G145" s="14"/>
      <c r="H145" s="214">
        <v>4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33</v>
      </c>
      <c r="AX145" s="14" t="s">
        <v>80</v>
      </c>
      <c r="AY145" s="212" t="s">
        <v>205</v>
      </c>
    </row>
    <row r="146" s="14" customFormat="1">
      <c r="A146" s="14"/>
      <c r="B146" s="211"/>
      <c r="C146" s="14"/>
      <c r="D146" s="204" t="s">
        <v>213</v>
      </c>
      <c r="E146" s="212" t="s">
        <v>1</v>
      </c>
      <c r="F146" s="213" t="s">
        <v>2111</v>
      </c>
      <c r="G146" s="14"/>
      <c r="H146" s="214">
        <v>4</v>
      </c>
      <c r="I146" s="215"/>
      <c r="J146" s="14"/>
      <c r="K146" s="14"/>
      <c r="L146" s="211"/>
      <c r="M146" s="216"/>
      <c r="N146" s="217"/>
      <c r="O146" s="217"/>
      <c r="P146" s="217"/>
      <c r="Q146" s="217"/>
      <c r="R146" s="217"/>
      <c r="S146" s="217"/>
      <c r="T146" s="21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2" t="s">
        <v>213</v>
      </c>
      <c r="AU146" s="212" t="s">
        <v>91</v>
      </c>
      <c r="AV146" s="14" t="s">
        <v>91</v>
      </c>
      <c r="AW146" s="14" t="s">
        <v>33</v>
      </c>
      <c r="AX146" s="14" t="s">
        <v>80</v>
      </c>
      <c r="AY146" s="212" t="s">
        <v>205</v>
      </c>
    </row>
    <row r="147" s="15" customFormat="1">
      <c r="A147" s="15"/>
      <c r="B147" s="219"/>
      <c r="C147" s="15"/>
      <c r="D147" s="204" t="s">
        <v>213</v>
      </c>
      <c r="E147" s="220" t="s">
        <v>1</v>
      </c>
      <c r="F147" s="221" t="s">
        <v>216</v>
      </c>
      <c r="G147" s="15"/>
      <c r="H147" s="222">
        <v>9</v>
      </c>
      <c r="I147" s="223"/>
      <c r="J147" s="15"/>
      <c r="K147" s="15"/>
      <c r="L147" s="219"/>
      <c r="M147" s="224"/>
      <c r="N147" s="225"/>
      <c r="O147" s="225"/>
      <c r="P147" s="225"/>
      <c r="Q147" s="225"/>
      <c r="R147" s="225"/>
      <c r="S147" s="225"/>
      <c r="T147" s="22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20" t="s">
        <v>213</v>
      </c>
      <c r="AU147" s="220" t="s">
        <v>91</v>
      </c>
      <c r="AV147" s="15" t="s">
        <v>211</v>
      </c>
      <c r="AW147" s="15" t="s">
        <v>33</v>
      </c>
      <c r="AX147" s="15" t="s">
        <v>87</v>
      </c>
      <c r="AY147" s="220" t="s">
        <v>205</v>
      </c>
    </row>
    <row r="148" s="2" customFormat="1" ht="24.15" customHeight="1">
      <c r="A148" s="38"/>
      <c r="B148" s="188"/>
      <c r="C148" s="189" t="s">
        <v>211</v>
      </c>
      <c r="D148" s="189" t="s">
        <v>207</v>
      </c>
      <c r="E148" s="190" t="s">
        <v>2220</v>
      </c>
      <c r="F148" s="191" t="s">
        <v>2221</v>
      </c>
      <c r="G148" s="192" t="s">
        <v>348</v>
      </c>
      <c r="H148" s="193">
        <v>18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299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299</v>
      </c>
      <c r="BM148" s="200" t="s">
        <v>2222</v>
      </c>
    </row>
    <row r="149" s="14" customFormat="1">
      <c r="A149" s="14"/>
      <c r="B149" s="211"/>
      <c r="C149" s="14"/>
      <c r="D149" s="204" t="s">
        <v>213</v>
      </c>
      <c r="E149" s="212" t="s">
        <v>1</v>
      </c>
      <c r="F149" s="213" t="s">
        <v>2223</v>
      </c>
      <c r="G149" s="14"/>
      <c r="H149" s="214">
        <v>2</v>
      </c>
      <c r="I149" s="215"/>
      <c r="J149" s="14"/>
      <c r="K149" s="14"/>
      <c r="L149" s="211"/>
      <c r="M149" s="216"/>
      <c r="N149" s="217"/>
      <c r="O149" s="217"/>
      <c r="P149" s="217"/>
      <c r="Q149" s="217"/>
      <c r="R149" s="217"/>
      <c r="S149" s="217"/>
      <c r="T149" s="21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2" t="s">
        <v>213</v>
      </c>
      <c r="AU149" s="212" t="s">
        <v>91</v>
      </c>
      <c r="AV149" s="14" t="s">
        <v>91</v>
      </c>
      <c r="AW149" s="14" t="s">
        <v>33</v>
      </c>
      <c r="AX149" s="14" t="s">
        <v>80</v>
      </c>
      <c r="AY149" s="212" t="s">
        <v>205</v>
      </c>
    </row>
    <row r="150" s="14" customFormat="1">
      <c r="A150" s="14"/>
      <c r="B150" s="211"/>
      <c r="C150" s="14"/>
      <c r="D150" s="204" t="s">
        <v>213</v>
      </c>
      <c r="E150" s="212" t="s">
        <v>1</v>
      </c>
      <c r="F150" s="213" t="s">
        <v>2224</v>
      </c>
      <c r="G150" s="14"/>
      <c r="H150" s="214">
        <v>8</v>
      </c>
      <c r="I150" s="215"/>
      <c r="J150" s="14"/>
      <c r="K150" s="14"/>
      <c r="L150" s="211"/>
      <c r="M150" s="216"/>
      <c r="N150" s="217"/>
      <c r="O150" s="217"/>
      <c r="P150" s="217"/>
      <c r="Q150" s="217"/>
      <c r="R150" s="217"/>
      <c r="S150" s="217"/>
      <c r="T150" s="21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2" t="s">
        <v>213</v>
      </c>
      <c r="AU150" s="212" t="s">
        <v>91</v>
      </c>
      <c r="AV150" s="14" t="s">
        <v>91</v>
      </c>
      <c r="AW150" s="14" t="s">
        <v>33</v>
      </c>
      <c r="AX150" s="14" t="s">
        <v>80</v>
      </c>
      <c r="AY150" s="212" t="s">
        <v>205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2225</v>
      </c>
      <c r="G151" s="14"/>
      <c r="H151" s="214">
        <v>8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18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2" customFormat="1" ht="24.15" customHeight="1">
      <c r="A153" s="38"/>
      <c r="B153" s="188"/>
      <c r="C153" s="189" t="s">
        <v>231</v>
      </c>
      <c r="D153" s="189" t="s">
        <v>207</v>
      </c>
      <c r="E153" s="190" t="s">
        <v>2226</v>
      </c>
      <c r="F153" s="191" t="s">
        <v>2227</v>
      </c>
      <c r="G153" s="192" t="s">
        <v>348</v>
      </c>
      <c r="H153" s="193">
        <v>1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299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299</v>
      </c>
      <c r="BM153" s="200" t="s">
        <v>2228</v>
      </c>
    </row>
    <row r="154" s="14" customFormat="1">
      <c r="A154" s="14"/>
      <c r="B154" s="211"/>
      <c r="C154" s="14"/>
      <c r="D154" s="204" t="s">
        <v>213</v>
      </c>
      <c r="E154" s="212" t="s">
        <v>1</v>
      </c>
      <c r="F154" s="213" t="s">
        <v>2109</v>
      </c>
      <c r="G154" s="14"/>
      <c r="H154" s="214">
        <v>1</v>
      </c>
      <c r="I154" s="215"/>
      <c r="J154" s="14"/>
      <c r="K154" s="14"/>
      <c r="L154" s="211"/>
      <c r="M154" s="216"/>
      <c r="N154" s="217"/>
      <c r="O154" s="217"/>
      <c r="P154" s="217"/>
      <c r="Q154" s="217"/>
      <c r="R154" s="217"/>
      <c r="S154" s="217"/>
      <c r="T154" s="21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33</v>
      </c>
      <c r="AX154" s="14" t="s">
        <v>80</v>
      </c>
      <c r="AY154" s="212" t="s">
        <v>205</v>
      </c>
    </row>
    <row r="155" s="15" customFormat="1">
      <c r="A155" s="15"/>
      <c r="B155" s="219"/>
      <c r="C155" s="15"/>
      <c r="D155" s="204" t="s">
        <v>213</v>
      </c>
      <c r="E155" s="220" t="s">
        <v>1</v>
      </c>
      <c r="F155" s="221" t="s">
        <v>216</v>
      </c>
      <c r="G155" s="15"/>
      <c r="H155" s="222">
        <v>1</v>
      </c>
      <c r="I155" s="223"/>
      <c r="J155" s="15"/>
      <c r="K155" s="15"/>
      <c r="L155" s="219"/>
      <c r="M155" s="224"/>
      <c r="N155" s="225"/>
      <c r="O155" s="225"/>
      <c r="P155" s="225"/>
      <c r="Q155" s="225"/>
      <c r="R155" s="225"/>
      <c r="S155" s="225"/>
      <c r="T155" s="22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0" t="s">
        <v>213</v>
      </c>
      <c r="AU155" s="220" t="s">
        <v>91</v>
      </c>
      <c r="AV155" s="15" t="s">
        <v>211</v>
      </c>
      <c r="AW155" s="15" t="s">
        <v>33</v>
      </c>
      <c r="AX155" s="15" t="s">
        <v>87</v>
      </c>
      <c r="AY155" s="220" t="s">
        <v>205</v>
      </c>
    </row>
    <row r="156" s="2" customFormat="1" ht="24.15" customHeight="1">
      <c r="A156" s="38"/>
      <c r="B156" s="188"/>
      <c r="C156" s="189" t="s">
        <v>244</v>
      </c>
      <c r="D156" s="189" t="s">
        <v>207</v>
      </c>
      <c r="E156" s="190" t="s">
        <v>2229</v>
      </c>
      <c r="F156" s="191" t="s">
        <v>2230</v>
      </c>
      <c r="G156" s="192" t="s">
        <v>348</v>
      </c>
      <c r="H156" s="193">
        <v>1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46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299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299</v>
      </c>
      <c r="BM156" s="200" t="s">
        <v>2231</v>
      </c>
    </row>
    <row r="157" s="14" customFormat="1">
      <c r="A157" s="14"/>
      <c r="B157" s="211"/>
      <c r="C157" s="14"/>
      <c r="D157" s="204" t="s">
        <v>213</v>
      </c>
      <c r="E157" s="212" t="s">
        <v>1</v>
      </c>
      <c r="F157" s="213" t="s">
        <v>2109</v>
      </c>
      <c r="G157" s="14"/>
      <c r="H157" s="214">
        <v>1</v>
      </c>
      <c r="I157" s="215"/>
      <c r="J157" s="14"/>
      <c r="K157" s="14"/>
      <c r="L157" s="211"/>
      <c r="M157" s="216"/>
      <c r="N157" s="217"/>
      <c r="O157" s="217"/>
      <c r="P157" s="217"/>
      <c r="Q157" s="217"/>
      <c r="R157" s="217"/>
      <c r="S157" s="217"/>
      <c r="T157" s="21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2" t="s">
        <v>213</v>
      </c>
      <c r="AU157" s="212" t="s">
        <v>91</v>
      </c>
      <c r="AV157" s="14" t="s">
        <v>91</v>
      </c>
      <c r="AW157" s="14" t="s">
        <v>33</v>
      </c>
      <c r="AX157" s="14" t="s">
        <v>80</v>
      </c>
      <c r="AY157" s="212" t="s">
        <v>205</v>
      </c>
    </row>
    <row r="158" s="15" customFormat="1">
      <c r="A158" s="15"/>
      <c r="B158" s="219"/>
      <c r="C158" s="15"/>
      <c r="D158" s="204" t="s">
        <v>213</v>
      </c>
      <c r="E158" s="220" t="s">
        <v>1</v>
      </c>
      <c r="F158" s="221" t="s">
        <v>216</v>
      </c>
      <c r="G158" s="15"/>
      <c r="H158" s="222">
        <v>1</v>
      </c>
      <c r="I158" s="223"/>
      <c r="J158" s="15"/>
      <c r="K158" s="15"/>
      <c r="L158" s="219"/>
      <c r="M158" s="224"/>
      <c r="N158" s="225"/>
      <c r="O158" s="225"/>
      <c r="P158" s="225"/>
      <c r="Q158" s="225"/>
      <c r="R158" s="225"/>
      <c r="S158" s="225"/>
      <c r="T158" s="22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20" t="s">
        <v>213</v>
      </c>
      <c r="AU158" s="220" t="s">
        <v>91</v>
      </c>
      <c r="AV158" s="15" t="s">
        <v>211</v>
      </c>
      <c r="AW158" s="15" t="s">
        <v>33</v>
      </c>
      <c r="AX158" s="15" t="s">
        <v>87</v>
      </c>
      <c r="AY158" s="220" t="s">
        <v>205</v>
      </c>
    </row>
    <row r="159" s="2" customFormat="1" ht="24.15" customHeight="1">
      <c r="A159" s="38"/>
      <c r="B159" s="188"/>
      <c r="C159" s="189" t="s">
        <v>249</v>
      </c>
      <c r="D159" s="189" t="s">
        <v>207</v>
      </c>
      <c r="E159" s="190" t="s">
        <v>2232</v>
      </c>
      <c r="F159" s="191" t="s">
        <v>2233</v>
      </c>
      <c r="G159" s="192" t="s">
        <v>348</v>
      </c>
      <c r="H159" s="193">
        <v>9</v>
      </c>
      <c r="I159" s="194"/>
      <c r="J159" s="193">
        <f>ROUND(I159*H159,3)</f>
        <v>0</v>
      </c>
      <c r="K159" s="195"/>
      <c r="L159" s="39"/>
      <c r="M159" s="196" t="s">
        <v>1</v>
      </c>
      <c r="N159" s="197" t="s">
        <v>46</v>
      </c>
      <c r="O159" s="8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299</v>
      </c>
      <c r="AT159" s="200" t="s">
        <v>207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299</v>
      </c>
      <c r="BM159" s="200" t="s">
        <v>2234</v>
      </c>
    </row>
    <row r="160" s="14" customFormat="1">
      <c r="A160" s="14"/>
      <c r="B160" s="211"/>
      <c r="C160" s="14"/>
      <c r="D160" s="204" t="s">
        <v>213</v>
      </c>
      <c r="E160" s="212" t="s">
        <v>1</v>
      </c>
      <c r="F160" s="213" t="s">
        <v>2109</v>
      </c>
      <c r="G160" s="14"/>
      <c r="H160" s="214">
        <v>1</v>
      </c>
      <c r="I160" s="215"/>
      <c r="J160" s="14"/>
      <c r="K160" s="14"/>
      <c r="L160" s="211"/>
      <c r="M160" s="216"/>
      <c r="N160" s="217"/>
      <c r="O160" s="217"/>
      <c r="P160" s="217"/>
      <c r="Q160" s="217"/>
      <c r="R160" s="217"/>
      <c r="S160" s="217"/>
      <c r="T160" s="21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2" t="s">
        <v>213</v>
      </c>
      <c r="AU160" s="212" t="s">
        <v>91</v>
      </c>
      <c r="AV160" s="14" t="s">
        <v>91</v>
      </c>
      <c r="AW160" s="14" t="s">
        <v>33</v>
      </c>
      <c r="AX160" s="14" t="s">
        <v>80</v>
      </c>
      <c r="AY160" s="212" t="s">
        <v>205</v>
      </c>
    </row>
    <row r="161" s="14" customFormat="1">
      <c r="A161" s="14"/>
      <c r="B161" s="211"/>
      <c r="C161" s="14"/>
      <c r="D161" s="204" t="s">
        <v>213</v>
      </c>
      <c r="E161" s="212" t="s">
        <v>1</v>
      </c>
      <c r="F161" s="213" t="s">
        <v>2110</v>
      </c>
      <c r="G161" s="14"/>
      <c r="H161" s="214">
        <v>4</v>
      </c>
      <c r="I161" s="215"/>
      <c r="J161" s="14"/>
      <c r="K161" s="14"/>
      <c r="L161" s="211"/>
      <c r="M161" s="216"/>
      <c r="N161" s="217"/>
      <c r="O161" s="217"/>
      <c r="P161" s="217"/>
      <c r="Q161" s="217"/>
      <c r="R161" s="217"/>
      <c r="S161" s="217"/>
      <c r="T161" s="21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2" t="s">
        <v>213</v>
      </c>
      <c r="AU161" s="212" t="s">
        <v>91</v>
      </c>
      <c r="AV161" s="14" t="s">
        <v>91</v>
      </c>
      <c r="AW161" s="14" t="s">
        <v>33</v>
      </c>
      <c r="AX161" s="14" t="s">
        <v>80</v>
      </c>
      <c r="AY161" s="212" t="s">
        <v>205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2111</v>
      </c>
      <c r="G162" s="14"/>
      <c r="H162" s="214">
        <v>4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5" customFormat="1">
      <c r="A163" s="15"/>
      <c r="B163" s="219"/>
      <c r="C163" s="15"/>
      <c r="D163" s="204" t="s">
        <v>213</v>
      </c>
      <c r="E163" s="220" t="s">
        <v>1</v>
      </c>
      <c r="F163" s="221" t="s">
        <v>216</v>
      </c>
      <c r="G163" s="15"/>
      <c r="H163" s="222">
        <v>9</v>
      </c>
      <c r="I163" s="223"/>
      <c r="J163" s="15"/>
      <c r="K163" s="15"/>
      <c r="L163" s="219"/>
      <c r="M163" s="224"/>
      <c r="N163" s="225"/>
      <c r="O163" s="225"/>
      <c r="P163" s="225"/>
      <c r="Q163" s="225"/>
      <c r="R163" s="225"/>
      <c r="S163" s="225"/>
      <c r="T163" s="22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0" t="s">
        <v>213</v>
      </c>
      <c r="AU163" s="220" t="s">
        <v>91</v>
      </c>
      <c r="AV163" s="15" t="s">
        <v>211</v>
      </c>
      <c r="AW163" s="15" t="s">
        <v>33</v>
      </c>
      <c r="AX163" s="15" t="s">
        <v>87</v>
      </c>
      <c r="AY163" s="220" t="s">
        <v>205</v>
      </c>
    </row>
    <row r="164" s="2" customFormat="1" ht="24.15" customHeight="1">
      <c r="A164" s="38"/>
      <c r="B164" s="188"/>
      <c r="C164" s="189" t="s">
        <v>254</v>
      </c>
      <c r="D164" s="189" t="s">
        <v>207</v>
      </c>
      <c r="E164" s="190" t="s">
        <v>2235</v>
      </c>
      <c r="F164" s="191" t="s">
        <v>2236</v>
      </c>
      <c r="G164" s="192" t="s">
        <v>348</v>
      </c>
      <c r="H164" s="193">
        <v>3</v>
      </c>
      <c r="I164" s="194"/>
      <c r="J164" s="193">
        <f>ROUND(I164*H164,3)</f>
        <v>0</v>
      </c>
      <c r="K164" s="195"/>
      <c r="L164" s="39"/>
      <c r="M164" s="196" t="s">
        <v>1</v>
      </c>
      <c r="N164" s="197" t="s">
        <v>46</v>
      </c>
      <c r="O164" s="8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0" t="s">
        <v>299</v>
      </c>
      <c r="AT164" s="200" t="s">
        <v>207</v>
      </c>
      <c r="AU164" s="200" t="s">
        <v>91</v>
      </c>
      <c r="AY164" s="19" t="s">
        <v>205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9" t="s">
        <v>91</v>
      </c>
      <c r="BK164" s="202">
        <f>ROUND(I164*H164,3)</f>
        <v>0</v>
      </c>
      <c r="BL164" s="19" t="s">
        <v>299</v>
      </c>
      <c r="BM164" s="200" t="s">
        <v>2237</v>
      </c>
    </row>
    <row r="165" s="14" customFormat="1">
      <c r="A165" s="14"/>
      <c r="B165" s="211"/>
      <c r="C165" s="14"/>
      <c r="D165" s="204" t="s">
        <v>213</v>
      </c>
      <c r="E165" s="212" t="s">
        <v>1</v>
      </c>
      <c r="F165" s="213" t="s">
        <v>2109</v>
      </c>
      <c r="G165" s="14"/>
      <c r="H165" s="214">
        <v>1</v>
      </c>
      <c r="I165" s="215"/>
      <c r="J165" s="14"/>
      <c r="K165" s="14"/>
      <c r="L165" s="211"/>
      <c r="M165" s="216"/>
      <c r="N165" s="217"/>
      <c r="O165" s="217"/>
      <c r="P165" s="217"/>
      <c r="Q165" s="217"/>
      <c r="R165" s="217"/>
      <c r="S165" s="217"/>
      <c r="T165" s="21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2" t="s">
        <v>213</v>
      </c>
      <c r="AU165" s="212" t="s">
        <v>91</v>
      </c>
      <c r="AV165" s="14" t="s">
        <v>91</v>
      </c>
      <c r="AW165" s="14" t="s">
        <v>33</v>
      </c>
      <c r="AX165" s="14" t="s">
        <v>80</v>
      </c>
      <c r="AY165" s="212" t="s">
        <v>205</v>
      </c>
    </row>
    <row r="166" s="14" customFormat="1">
      <c r="A166" s="14"/>
      <c r="B166" s="211"/>
      <c r="C166" s="14"/>
      <c r="D166" s="204" t="s">
        <v>213</v>
      </c>
      <c r="E166" s="212" t="s">
        <v>1</v>
      </c>
      <c r="F166" s="213" t="s">
        <v>2238</v>
      </c>
      <c r="G166" s="14"/>
      <c r="H166" s="214">
        <v>1</v>
      </c>
      <c r="I166" s="215"/>
      <c r="J166" s="14"/>
      <c r="K166" s="14"/>
      <c r="L166" s="211"/>
      <c r="M166" s="216"/>
      <c r="N166" s="217"/>
      <c r="O166" s="217"/>
      <c r="P166" s="217"/>
      <c r="Q166" s="217"/>
      <c r="R166" s="217"/>
      <c r="S166" s="217"/>
      <c r="T166" s="21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2" t="s">
        <v>213</v>
      </c>
      <c r="AU166" s="212" t="s">
        <v>91</v>
      </c>
      <c r="AV166" s="14" t="s">
        <v>91</v>
      </c>
      <c r="AW166" s="14" t="s">
        <v>33</v>
      </c>
      <c r="AX166" s="14" t="s">
        <v>80</v>
      </c>
      <c r="AY166" s="212" t="s">
        <v>205</v>
      </c>
    </row>
    <row r="167" s="14" customFormat="1">
      <c r="A167" s="14"/>
      <c r="B167" s="211"/>
      <c r="C167" s="14"/>
      <c r="D167" s="204" t="s">
        <v>213</v>
      </c>
      <c r="E167" s="212" t="s">
        <v>1</v>
      </c>
      <c r="F167" s="213" t="s">
        <v>2239</v>
      </c>
      <c r="G167" s="14"/>
      <c r="H167" s="214">
        <v>1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33</v>
      </c>
      <c r="AX167" s="14" t="s">
        <v>80</v>
      </c>
      <c r="AY167" s="212" t="s">
        <v>205</v>
      </c>
    </row>
    <row r="168" s="15" customFormat="1">
      <c r="A168" s="15"/>
      <c r="B168" s="219"/>
      <c r="C168" s="15"/>
      <c r="D168" s="204" t="s">
        <v>213</v>
      </c>
      <c r="E168" s="220" t="s">
        <v>1</v>
      </c>
      <c r="F168" s="221" t="s">
        <v>216</v>
      </c>
      <c r="G168" s="15"/>
      <c r="H168" s="222">
        <v>3</v>
      </c>
      <c r="I168" s="223"/>
      <c r="J168" s="15"/>
      <c r="K168" s="15"/>
      <c r="L168" s="219"/>
      <c r="M168" s="224"/>
      <c r="N168" s="225"/>
      <c r="O168" s="225"/>
      <c r="P168" s="225"/>
      <c r="Q168" s="225"/>
      <c r="R168" s="225"/>
      <c r="S168" s="225"/>
      <c r="T168" s="22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0" t="s">
        <v>213</v>
      </c>
      <c r="AU168" s="220" t="s">
        <v>91</v>
      </c>
      <c r="AV168" s="15" t="s">
        <v>211</v>
      </c>
      <c r="AW168" s="15" t="s">
        <v>33</v>
      </c>
      <c r="AX168" s="15" t="s">
        <v>87</v>
      </c>
      <c r="AY168" s="220" t="s">
        <v>205</v>
      </c>
    </row>
    <row r="169" s="2" customFormat="1" ht="24.15" customHeight="1">
      <c r="A169" s="38"/>
      <c r="B169" s="188"/>
      <c r="C169" s="189" t="s">
        <v>258</v>
      </c>
      <c r="D169" s="189" t="s">
        <v>207</v>
      </c>
      <c r="E169" s="190" t="s">
        <v>2240</v>
      </c>
      <c r="F169" s="191" t="s">
        <v>2241</v>
      </c>
      <c r="G169" s="192" t="s">
        <v>348</v>
      </c>
      <c r="H169" s="193">
        <v>3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299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299</v>
      </c>
      <c r="BM169" s="200" t="s">
        <v>2242</v>
      </c>
    </row>
    <row r="170" s="14" customFormat="1">
      <c r="A170" s="14"/>
      <c r="B170" s="211"/>
      <c r="C170" s="14"/>
      <c r="D170" s="204" t="s">
        <v>213</v>
      </c>
      <c r="E170" s="212" t="s">
        <v>1</v>
      </c>
      <c r="F170" s="213" t="s">
        <v>2109</v>
      </c>
      <c r="G170" s="14"/>
      <c r="H170" s="214">
        <v>1</v>
      </c>
      <c r="I170" s="215"/>
      <c r="J170" s="14"/>
      <c r="K170" s="14"/>
      <c r="L170" s="211"/>
      <c r="M170" s="216"/>
      <c r="N170" s="217"/>
      <c r="O170" s="217"/>
      <c r="P170" s="217"/>
      <c r="Q170" s="217"/>
      <c r="R170" s="217"/>
      <c r="S170" s="217"/>
      <c r="T170" s="21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2" t="s">
        <v>213</v>
      </c>
      <c r="AU170" s="212" t="s">
        <v>91</v>
      </c>
      <c r="AV170" s="14" t="s">
        <v>91</v>
      </c>
      <c r="AW170" s="14" t="s">
        <v>33</v>
      </c>
      <c r="AX170" s="14" t="s">
        <v>80</v>
      </c>
      <c r="AY170" s="212" t="s">
        <v>205</v>
      </c>
    </row>
    <row r="171" s="14" customFormat="1">
      <c r="A171" s="14"/>
      <c r="B171" s="211"/>
      <c r="C171" s="14"/>
      <c r="D171" s="204" t="s">
        <v>213</v>
      </c>
      <c r="E171" s="212" t="s">
        <v>1</v>
      </c>
      <c r="F171" s="213" t="s">
        <v>2238</v>
      </c>
      <c r="G171" s="14"/>
      <c r="H171" s="214">
        <v>1</v>
      </c>
      <c r="I171" s="215"/>
      <c r="J171" s="14"/>
      <c r="K171" s="14"/>
      <c r="L171" s="211"/>
      <c r="M171" s="216"/>
      <c r="N171" s="217"/>
      <c r="O171" s="217"/>
      <c r="P171" s="217"/>
      <c r="Q171" s="217"/>
      <c r="R171" s="217"/>
      <c r="S171" s="217"/>
      <c r="T171" s="21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2" t="s">
        <v>213</v>
      </c>
      <c r="AU171" s="212" t="s">
        <v>91</v>
      </c>
      <c r="AV171" s="14" t="s">
        <v>91</v>
      </c>
      <c r="AW171" s="14" t="s">
        <v>33</v>
      </c>
      <c r="AX171" s="14" t="s">
        <v>80</v>
      </c>
      <c r="AY171" s="212" t="s">
        <v>205</v>
      </c>
    </row>
    <row r="172" s="14" customFormat="1">
      <c r="A172" s="14"/>
      <c r="B172" s="211"/>
      <c r="C172" s="14"/>
      <c r="D172" s="204" t="s">
        <v>213</v>
      </c>
      <c r="E172" s="212" t="s">
        <v>1</v>
      </c>
      <c r="F172" s="213" t="s">
        <v>2239</v>
      </c>
      <c r="G172" s="14"/>
      <c r="H172" s="214">
        <v>1</v>
      </c>
      <c r="I172" s="215"/>
      <c r="J172" s="14"/>
      <c r="K172" s="14"/>
      <c r="L172" s="211"/>
      <c r="M172" s="216"/>
      <c r="N172" s="217"/>
      <c r="O172" s="217"/>
      <c r="P172" s="217"/>
      <c r="Q172" s="217"/>
      <c r="R172" s="217"/>
      <c r="S172" s="217"/>
      <c r="T172" s="21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2" t="s">
        <v>213</v>
      </c>
      <c r="AU172" s="212" t="s">
        <v>91</v>
      </c>
      <c r="AV172" s="14" t="s">
        <v>91</v>
      </c>
      <c r="AW172" s="14" t="s">
        <v>33</v>
      </c>
      <c r="AX172" s="14" t="s">
        <v>80</v>
      </c>
      <c r="AY172" s="212" t="s">
        <v>205</v>
      </c>
    </row>
    <row r="173" s="15" customFormat="1">
      <c r="A173" s="15"/>
      <c r="B173" s="219"/>
      <c r="C173" s="15"/>
      <c r="D173" s="204" t="s">
        <v>213</v>
      </c>
      <c r="E173" s="220" t="s">
        <v>1</v>
      </c>
      <c r="F173" s="221" t="s">
        <v>216</v>
      </c>
      <c r="G173" s="15"/>
      <c r="H173" s="222">
        <v>3</v>
      </c>
      <c r="I173" s="223"/>
      <c r="J173" s="15"/>
      <c r="K173" s="15"/>
      <c r="L173" s="219"/>
      <c r="M173" s="224"/>
      <c r="N173" s="225"/>
      <c r="O173" s="225"/>
      <c r="P173" s="225"/>
      <c r="Q173" s="225"/>
      <c r="R173" s="225"/>
      <c r="S173" s="225"/>
      <c r="T173" s="22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20" t="s">
        <v>213</v>
      </c>
      <c r="AU173" s="220" t="s">
        <v>91</v>
      </c>
      <c r="AV173" s="15" t="s">
        <v>211</v>
      </c>
      <c r="AW173" s="15" t="s">
        <v>33</v>
      </c>
      <c r="AX173" s="15" t="s">
        <v>87</v>
      </c>
      <c r="AY173" s="220" t="s">
        <v>205</v>
      </c>
    </row>
    <row r="174" s="2" customFormat="1" ht="24.15" customHeight="1">
      <c r="A174" s="38"/>
      <c r="B174" s="188"/>
      <c r="C174" s="189" t="s">
        <v>262</v>
      </c>
      <c r="D174" s="189" t="s">
        <v>207</v>
      </c>
      <c r="E174" s="190" t="s">
        <v>2243</v>
      </c>
      <c r="F174" s="191" t="s">
        <v>2244</v>
      </c>
      <c r="G174" s="192" t="s">
        <v>348</v>
      </c>
      <c r="H174" s="193">
        <v>8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299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299</v>
      </c>
      <c r="BM174" s="200" t="s">
        <v>2245</v>
      </c>
    </row>
    <row r="175" s="14" customFormat="1">
      <c r="A175" s="14"/>
      <c r="B175" s="211"/>
      <c r="C175" s="14"/>
      <c r="D175" s="204" t="s">
        <v>213</v>
      </c>
      <c r="E175" s="212" t="s">
        <v>1</v>
      </c>
      <c r="F175" s="213" t="s">
        <v>2110</v>
      </c>
      <c r="G175" s="14"/>
      <c r="H175" s="214">
        <v>4</v>
      </c>
      <c r="I175" s="215"/>
      <c r="J175" s="14"/>
      <c r="K175" s="14"/>
      <c r="L175" s="211"/>
      <c r="M175" s="216"/>
      <c r="N175" s="217"/>
      <c r="O175" s="217"/>
      <c r="P175" s="217"/>
      <c r="Q175" s="217"/>
      <c r="R175" s="217"/>
      <c r="S175" s="217"/>
      <c r="T175" s="21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2" t="s">
        <v>213</v>
      </c>
      <c r="AU175" s="212" t="s">
        <v>91</v>
      </c>
      <c r="AV175" s="14" t="s">
        <v>91</v>
      </c>
      <c r="AW175" s="14" t="s">
        <v>33</v>
      </c>
      <c r="AX175" s="14" t="s">
        <v>80</v>
      </c>
      <c r="AY175" s="212" t="s">
        <v>205</v>
      </c>
    </row>
    <row r="176" s="14" customFormat="1">
      <c r="A176" s="14"/>
      <c r="B176" s="211"/>
      <c r="C176" s="14"/>
      <c r="D176" s="204" t="s">
        <v>213</v>
      </c>
      <c r="E176" s="212" t="s">
        <v>1</v>
      </c>
      <c r="F176" s="213" t="s">
        <v>2111</v>
      </c>
      <c r="G176" s="14"/>
      <c r="H176" s="214">
        <v>4</v>
      </c>
      <c r="I176" s="215"/>
      <c r="J176" s="14"/>
      <c r="K176" s="14"/>
      <c r="L176" s="211"/>
      <c r="M176" s="216"/>
      <c r="N176" s="217"/>
      <c r="O176" s="217"/>
      <c r="P176" s="217"/>
      <c r="Q176" s="217"/>
      <c r="R176" s="217"/>
      <c r="S176" s="217"/>
      <c r="T176" s="21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2" t="s">
        <v>213</v>
      </c>
      <c r="AU176" s="212" t="s">
        <v>91</v>
      </c>
      <c r="AV176" s="14" t="s">
        <v>91</v>
      </c>
      <c r="AW176" s="14" t="s">
        <v>33</v>
      </c>
      <c r="AX176" s="14" t="s">
        <v>80</v>
      </c>
      <c r="AY176" s="212" t="s">
        <v>205</v>
      </c>
    </row>
    <row r="177" s="15" customFormat="1">
      <c r="A177" s="15"/>
      <c r="B177" s="219"/>
      <c r="C177" s="15"/>
      <c r="D177" s="204" t="s">
        <v>213</v>
      </c>
      <c r="E177" s="220" t="s">
        <v>1</v>
      </c>
      <c r="F177" s="221" t="s">
        <v>216</v>
      </c>
      <c r="G177" s="15"/>
      <c r="H177" s="222">
        <v>8</v>
      </c>
      <c r="I177" s="223"/>
      <c r="J177" s="15"/>
      <c r="K177" s="15"/>
      <c r="L177" s="219"/>
      <c r="M177" s="224"/>
      <c r="N177" s="225"/>
      <c r="O177" s="225"/>
      <c r="P177" s="225"/>
      <c r="Q177" s="225"/>
      <c r="R177" s="225"/>
      <c r="S177" s="225"/>
      <c r="T177" s="22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20" t="s">
        <v>213</v>
      </c>
      <c r="AU177" s="220" t="s">
        <v>91</v>
      </c>
      <c r="AV177" s="15" t="s">
        <v>211</v>
      </c>
      <c r="AW177" s="15" t="s">
        <v>33</v>
      </c>
      <c r="AX177" s="15" t="s">
        <v>87</v>
      </c>
      <c r="AY177" s="220" t="s">
        <v>205</v>
      </c>
    </row>
    <row r="178" s="2" customFormat="1" ht="24.15" customHeight="1">
      <c r="A178" s="38"/>
      <c r="B178" s="188"/>
      <c r="C178" s="189" t="s">
        <v>270</v>
      </c>
      <c r="D178" s="189" t="s">
        <v>207</v>
      </c>
      <c r="E178" s="190" t="s">
        <v>2246</v>
      </c>
      <c r="F178" s="191" t="s">
        <v>2247</v>
      </c>
      <c r="G178" s="192" t="s">
        <v>348</v>
      </c>
      <c r="H178" s="193">
        <v>8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299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299</v>
      </c>
      <c r="BM178" s="200" t="s">
        <v>2248</v>
      </c>
    </row>
    <row r="179" s="14" customFormat="1">
      <c r="A179" s="14"/>
      <c r="B179" s="211"/>
      <c r="C179" s="14"/>
      <c r="D179" s="204" t="s">
        <v>213</v>
      </c>
      <c r="E179" s="212" t="s">
        <v>1</v>
      </c>
      <c r="F179" s="213" t="s">
        <v>2110</v>
      </c>
      <c r="G179" s="14"/>
      <c r="H179" s="214">
        <v>4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33</v>
      </c>
      <c r="AX179" s="14" t="s">
        <v>80</v>
      </c>
      <c r="AY179" s="212" t="s">
        <v>205</v>
      </c>
    </row>
    <row r="180" s="14" customFormat="1">
      <c r="A180" s="14"/>
      <c r="B180" s="211"/>
      <c r="C180" s="14"/>
      <c r="D180" s="204" t="s">
        <v>213</v>
      </c>
      <c r="E180" s="212" t="s">
        <v>1</v>
      </c>
      <c r="F180" s="213" t="s">
        <v>2111</v>
      </c>
      <c r="G180" s="14"/>
      <c r="H180" s="214">
        <v>4</v>
      </c>
      <c r="I180" s="215"/>
      <c r="J180" s="14"/>
      <c r="K180" s="14"/>
      <c r="L180" s="211"/>
      <c r="M180" s="216"/>
      <c r="N180" s="217"/>
      <c r="O180" s="217"/>
      <c r="P180" s="217"/>
      <c r="Q180" s="217"/>
      <c r="R180" s="217"/>
      <c r="S180" s="217"/>
      <c r="T180" s="21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2" t="s">
        <v>213</v>
      </c>
      <c r="AU180" s="212" t="s">
        <v>91</v>
      </c>
      <c r="AV180" s="14" t="s">
        <v>91</v>
      </c>
      <c r="AW180" s="14" t="s">
        <v>33</v>
      </c>
      <c r="AX180" s="14" t="s">
        <v>80</v>
      </c>
      <c r="AY180" s="212" t="s">
        <v>205</v>
      </c>
    </row>
    <row r="181" s="15" customFormat="1">
      <c r="A181" s="15"/>
      <c r="B181" s="219"/>
      <c r="C181" s="15"/>
      <c r="D181" s="204" t="s">
        <v>213</v>
      </c>
      <c r="E181" s="220" t="s">
        <v>1</v>
      </c>
      <c r="F181" s="221" t="s">
        <v>216</v>
      </c>
      <c r="G181" s="15"/>
      <c r="H181" s="222">
        <v>8</v>
      </c>
      <c r="I181" s="223"/>
      <c r="J181" s="15"/>
      <c r="K181" s="15"/>
      <c r="L181" s="219"/>
      <c r="M181" s="224"/>
      <c r="N181" s="225"/>
      <c r="O181" s="225"/>
      <c r="P181" s="225"/>
      <c r="Q181" s="225"/>
      <c r="R181" s="225"/>
      <c r="S181" s="225"/>
      <c r="T181" s="22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20" t="s">
        <v>213</v>
      </c>
      <c r="AU181" s="220" t="s">
        <v>91</v>
      </c>
      <c r="AV181" s="15" t="s">
        <v>211</v>
      </c>
      <c r="AW181" s="15" t="s">
        <v>33</v>
      </c>
      <c r="AX181" s="15" t="s">
        <v>87</v>
      </c>
      <c r="AY181" s="220" t="s">
        <v>205</v>
      </c>
    </row>
    <row r="182" s="2" customFormat="1" ht="24.15" customHeight="1">
      <c r="A182" s="38"/>
      <c r="B182" s="188"/>
      <c r="C182" s="189" t="s">
        <v>275</v>
      </c>
      <c r="D182" s="189" t="s">
        <v>207</v>
      </c>
      <c r="E182" s="190" t="s">
        <v>2249</v>
      </c>
      <c r="F182" s="191" t="s">
        <v>2250</v>
      </c>
      <c r="G182" s="192" t="s">
        <v>348</v>
      </c>
      <c r="H182" s="193">
        <v>8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46</v>
      </c>
      <c r="O182" s="8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299</v>
      </c>
      <c r="AT182" s="200" t="s">
        <v>207</v>
      </c>
      <c r="AU182" s="200" t="s">
        <v>91</v>
      </c>
      <c r="AY182" s="19" t="s">
        <v>205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91</v>
      </c>
      <c r="BK182" s="202">
        <f>ROUND(I182*H182,3)</f>
        <v>0</v>
      </c>
      <c r="BL182" s="19" t="s">
        <v>299</v>
      </c>
      <c r="BM182" s="200" t="s">
        <v>2251</v>
      </c>
    </row>
    <row r="183" s="14" customFormat="1">
      <c r="A183" s="14"/>
      <c r="B183" s="211"/>
      <c r="C183" s="14"/>
      <c r="D183" s="204" t="s">
        <v>213</v>
      </c>
      <c r="E183" s="212" t="s">
        <v>1</v>
      </c>
      <c r="F183" s="213" t="s">
        <v>2110</v>
      </c>
      <c r="G183" s="14"/>
      <c r="H183" s="214">
        <v>4</v>
      </c>
      <c r="I183" s="215"/>
      <c r="J183" s="14"/>
      <c r="K183" s="14"/>
      <c r="L183" s="211"/>
      <c r="M183" s="216"/>
      <c r="N183" s="217"/>
      <c r="O183" s="217"/>
      <c r="P183" s="217"/>
      <c r="Q183" s="217"/>
      <c r="R183" s="217"/>
      <c r="S183" s="217"/>
      <c r="T183" s="21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2" t="s">
        <v>213</v>
      </c>
      <c r="AU183" s="212" t="s">
        <v>91</v>
      </c>
      <c r="AV183" s="14" t="s">
        <v>91</v>
      </c>
      <c r="AW183" s="14" t="s">
        <v>33</v>
      </c>
      <c r="AX183" s="14" t="s">
        <v>80</v>
      </c>
      <c r="AY183" s="212" t="s">
        <v>205</v>
      </c>
    </row>
    <row r="184" s="14" customFormat="1">
      <c r="A184" s="14"/>
      <c r="B184" s="211"/>
      <c r="C184" s="14"/>
      <c r="D184" s="204" t="s">
        <v>213</v>
      </c>
      <c r="E184" s="212" t="s">
        <v>1</v>
      </c>
      <c r="F184" s="213" t="s">
        <v>2111</v>
      </c>
      <c r="G184" s="14"/>
      <c r="H184" s="214">
        <v>4</v>
      </c>
      <c r="I184" s="215"/>
      <c r="J184" s="14"/>
      <c r="K184" s="14"/>
      <c r="L184" s="211"/>
      <c r="M184" s="216"/>
      <c r="N184" s="217"/>
      <c r="O184" s="217"/>
      <c r="P184" s="217"/>
      <c r="Q184" s="217"/>
      <c r="R184" s="217"/>
      <c r="S184" s="217"/>
      <c r="T184" s="21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2" t="s">
        <v>213</v>
      </c>
      <c r="AU184" s="212" t="s">
        <v>91</v>
      </c>
      <c r="AV184" s="14" t="s">
        <v>91</v>
      </c>
      <c r="AW184" s="14" t="s">
        <v>33</v>
      </c>
      <c r="AX184" s="14" t="s">
        <v>80</v>
      </c>
      <c r="AY184" s="212" t="s">
        <v>205</v>
      </c>
    </row>
    <row r="185" s="15" customFormat="1">
      <c r="A185" s="15"/>
      <c r="B185" s="219"/>
      <c r="C185" s="15"/>
      <c r="D185" s="204" t="s">
        <v>213</v>
      </c>
      <c r="E185" s="220" t="s">
        <v>1</v>
      </c>
      <c r="F185" s="221" t="s">
        <v>216</v>
      </c>
      <c r="G185" s="15"/>
      <c r="H185" s="222">
        <v>8</v>
      </c>
      <c r="I185" s="223"/>
      <c r="J185" s="15"/>
      <c r="K185" s="15"/>
      <c r="L185" s="219"/>
      <c r="M185" s="224"/>
      <c r="N185" s="225"/>
      <c r="O185" s="225"/>
      <c r="P185" s="225"/>
      <c r="Q185" s="225"/>
      <c r="R185" s="225"/>
      <c r="S185" s="225"/>
      <c r="T185" s="22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0" t="s">
        <v>213</v>
      </c>
      <c r="AU185" s="220" t="s">
        <v>91</v>
      </c>
      <c r="AV185" s="15" t="s">
        <v>211</v>
      </c>
      <c r="AW185" s="15" t="s">
        <v>33</v>
      </c>
      <c r="AX185" s="15" t="s">
        <v>87</v>
      </c>
      <c r="AY185" s="220" t="s">
        <v>205</v>
      </c>
    </row>
    <row r="186" s="2" customFormat="1" ht="24.15" customHeight="1">
      <c r="A186" s="38"/>
      <c r="B186" s="188"/>
      <c r="C186" s="189" t="s">
        <v>281</v>
      </c>
      <c r="D186" s="189" t="s">
        <v>207</v>
      </c>
      <c r="E186" s="190" t="s">
        <v>2252</v>
      </c>
      <c r="F186" s="191" t="s">
        <v>2253</v>
      </c>
      <c r="G186" s="192" t="s">
        <v>348</v>
      </c>
      <c r="H186" s="193">
        <v>10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299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299</v>
      </c>
      <c r="BM186" s="200" t="s">
        <v>2254</v>
      </c>
    </row>
    <row r="187" s="14" customFormat="1">
      <c r="A187" s="14"/>
      <c r="B187" s="211"/>
      <c r="C187" s="14"/>
      <c r="D187" s="204" t="s">
        <v>213</v>
      </c>
      <c r="E187" s="212" t="s">
        <v>1</v>
      </c>
      <c r="F187" s="213" t="s">
        <v>2255</v>
      </c>
      <c r="G187" s="14"/>
      <c r="H187" s="214">
        <v>5</v>
      </c>
      <c r="I187" s="215"/>
      <c r="J187" s="14"/>
      <c r="K187" s="14"/>
      <c r="L187" s="211"/>
      <c r="M187" s="216"/>
      <c r="N187" s="217"/>
      <c r="O187" s="217"/>
      <c r="P187" s="217"/>
      <c r="Q187" s="217"/>
      <c r="R187" s="217"/>
      <c r="S187" s="217"/>
      <c r="T187" s="21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2" t="s">
        <v>213</v>
      </c>
      <c r="AU187" s="212" t="s">
        <v>91</v>
      </c>
      <c r="AV187" s="14" t="s">
        <v>91</v>
      </c>
      <c r="AW187" s="14" t="s">
        <v>33</v>
      </c>
      <c r="AX187" s="14" t="s">
        <v>80</v>
      </c>
      <c r="AY187" s="212" t="s">
        <v>205</v>
      </c>
    </row>
    <row r="188" s="14" customFormat="1">
      <c r="A188" s="14"/>
      <c r="B188" s="211"/>
      <c r="C188" s="14"/>
      <c r="D188" s="204" t="s">
        <v>213</v>
      </c>
      <c r="E188" s="212" t="s">
        <v>1</v>
      </c>
      <c r="F188" s="213" t="s">
        <v>2256</v>
      </c>
      <c r="G188" s="14"/>
      <c r="H188" s="214">
        <v>5</v>
      </c>
      <c r="I188" s="215"/>
      <c r="J188" s="14"/>
      <c r="K188" s="14"/>
      <c r="L188" s="211"/>
      <c r="M188" s="216"/>
      <c r="N188" s="217"/>
      <c r="O188" s="217"/>
      <c r="P188" s="217"/>
      <c r="Q188" s="217"/>
      <c r="R188" s="217"/>
      <c r="S188" s="217"/>
      <c r="T188" s="21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2" t="s">
        <v>213</v>
      </c>
      <c r="AU188" s="212" t="s">
        <v>91</v>
      </c>
      <c r="AV188" s="14" t="s">
        <v>91</v>
      </c>
      <c r="AW188" s="14" t="s">
        <v>33</v>
      </c>
      <c r="AX188" s="14" t="s">
        <v>80</v>
      </c>
      <c r="AY188" s="212" t="s">
        <v>205</v>
      </c>
    </row>
    <row r="189" s="15" customFormat="1">
      <c r="A189" s="15"/>
      <c r="B189" s="219"/>
      <c r="C189" s="15"/>
      <c r="D189" s="204" t="s">
        <v>213</v>
      </c>
      <c r="E189" s="220" t="s">
        <v>1</v>
      </c>
      <c r="F189" s="221" t="s">
        <v>216</v>
      </c>
      <c r="G189" s="15"/>
      <c r="H189" s="222">
        <v>10</v>
      </c>
      <c r="I189" s="223"/>
      <c r="J189" s="15"/>
      <c r="K189" s="15"/>
      <c r="L189" s="219"/>
      <c r="M189" s="224"/>
      <c r="N189" s="225"/>
      <c r="O189" s="225"/>
      <c r="P189" s="225"/>
      <c r="Q189" s="225"/>
      <c r="R189" s="225"/>
      <c r="S189" s="225"/>
      <c r="T189" s="22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0" t="s">
        <v>213</v>
      </c>
      <c r="AU189" s="220" t="s">
        <v>91</v>
      </c>
      <c r="AV189" s="15" t="s">
        <v>211</v>
      </c>
      <c r="AW189" s="15" t="s">
        <v>33</v>
      </c>
      <c r="AX189" s="15" t="s">
        <v>87</v>
      </c>
      <c r="AY189" s="220" t="s">
        <v>205</v>
      </c>
    </row>
    <row r="190" s="12" customFormat="1" ht="22.8" customHeight="1">
      <c r="A190" s="12"/>
      <c r="B190" s="175"/>
      <c r="C190" s="12"/>
      <c r="D190" s="176" t="s">
        <v>79</v>
      </c>
      <c r="E190" s="186" t="s">
        <v>2135</v>
      </c>
      <c r="F190" s="186" t="s">
        <v>2257</v>
      </c>
      <c r="G190" s="12"/>
      <c r="H190" s="12"/>
      <c r="I190" s="178"/>
      <c r="J190" s="187">
        <f>BK190</f>
        <v>0</v>
      </c>
      <c r="K190" s="12"/>
      <c r="L190" s="175"/>
      <c r="M190" s="180"/>
      <c r="N190" s="181"/>
      <c r="O190" s="181"/>
      <c r="P190" s="182">
        <f>SUM(P191:P202)</f>
        <v>0</v>
      </c>
      <c r="Q190" s="181"/>
      <c r="R190" s="182">
        <f>SUM(R191:R202)</f>
        <v>0</v>
      </c>
      <c r="S190" s="181"/>
      <c r="T190" s="183">
        <f>SUM(T191:T202)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6" t="s">
        <v>91</v>
      </c>
      <c r="AT190" s="184" t="s">
        <v>79</v>
      </c>
      <c r="AU190" s="184" t="s">
        <v>87</v>
      </c>
      <c r="AY190" s="176" t="s">
        <v>205</v>
      </c>
      <c r="BK190" s="185">
        <f>SUM(BK191:BK202)</f>
        <v>0</v>
      </c>
    </row>
    <row r="191" s="2" customFormat="1" ht="21.75" customHeight="1">
      <c r="A191" s="38"/>
      <c r="B191" s="188"/>
      <c r="C191" s="189" t="s">
        <v>287</v>
      </c>
      <c r="D191" s="189" t="s">
        <v>207</v>
      </c>
      <c r="E191" s="190" t="s">
        <v>2258</v>
      </c>
      <c r="F191" s="191" t="s">
        <v>2259</v>
      </c>
      <c r="G191" s="192" t="s">
        <v>348</v>
      </c>
      <c r="H191" s="193">
        <v>8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299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299</v>
      </c>
      <c r="BM191" s="200" t="s">
        <v>2260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2110</v>
      </c>
      <c r="G192" s="14"/>
      <c r="H192" s="214">
        <v>4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4" customFormat="1">
      <c r="A193" s="14"/>
      <c r="B193" s="211"/>
      <c r="C193" s="14"/>
      <c r="D193" s="204" t="s">
        <v>213</v>
      </c>
      <c r="E193" s="212" t="s">
        <v>1</v>
      </c>
      <c r="F193" s="213" t="s">
        <v>2111</v>
      </c>
      <c r="G193" s="14"/>
      <c r="H193" s="214">
        <v>4</v>
      </c>
      <c r="I193" s="215"/>
      <c r="J193" s="14"/>
      <c r="K193" s="14"/>
      <c r="L193" s="211"/>
      <c r="M193" s="216"/>
      <c r="N193" s="217"/>
      <c r="O193" s="217"/>
      <c r="P193" s="217"/>
      <c r="Q193" s="217"/>
      <c r="R193" s="217"/>
      <c r="S193" s="217"/>
      <c r="T193" s="21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2" t="s">
        <v>213</v>
      </c>
      <c r="AU193" s="212" t="s">
        <v>91</v>
      </c>
      <c r="AV193" s="14" t="s">
        <v>91</v>
      </c>
      <c r="AW193" s="14" t="s">
        <v>33</v>
      </c>
      <c r="AX193" s="14" t="s">
        <v>80</v>
      </c>
      <c r="AY193" s="212" t="s">
        <v>205</v>
      </c>
    </row>
    <row r="194" s="15" customFormat="1">
      <c r="A194" s="15"/>
      <c r="B194" s="219"/>
      <c r="C194" s="15"/>
      <c r="D194" s="204" t="s">
        <v>213</v>
      </c>
      <c r="E194" s="220" t="s">
        <v>1</v>
      </c>
      <c r="F194" s="221" t="s">
        <v>216</v>
      </c>
      <c r="G194" s="15"/>
      <c r="H194" s="222">
        <v>8</v>
      </c>
      <c r="I194" s="223"/>
      <c r="J194" s="15"/>
      <c r="K194" s="15"/>
      <c r="L194" s="219"/>
      <c r="M194" s="224"/>
      <c r="N194" s="225"/>
      <c r="O194" s="225"/>
      <c r="P194" s="225"/>
      <c r="Q194" s="225"/>
      <c r="R194" s="225"/>
      <c r="S194" s="225"/>
      <c r="T194" s="22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20" t="s">
        <v>213</v>
      </c>
      <c r="AU194" s="220" t="s">
        <v>91</v>
      </c>
      <c r="AV194" s="15" t="s">
        <v>211</v>
      </c>
      <c r="AW194" s="15" t="s">
        <v>33</v>
      </c>
      <c r="AX194" s="15" t="s">
        <v>87</v>
      </c>
      <c r="AY194" s="220" t="s">
        <v>205</v>
      </c>
    </row>
    <row r="195" s="2" customFormat="1" ht="24.15" customHeight="1">
      <c r="A195" s="38"/>
      <c r="B195" s="188"/>
      <c r="C195" s="189" t="s">
        <v>292</v>
      </c>
      <c r="D195" s="189" t="s">
        <v>207</v>
      </c>
      <c r="E195" s="190" t="s">
        <v>2261</v>
      </c>
      <c r="F195" s="191" t="s">
        <v>2262</v>
      </c>
      <c r="G195" s="192" t="s">
        <v>348</v>
      </c>
      <c r="H195" s="193">
        <v>12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46</v>
      </c>
      <c r="O195" s="8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299</v>
      </c>
      <c r="AT195" s="200" t="s">
        <v>207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299</v>
      </c>
      <c r="BM195" s="200" t="s">
        <v>2263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2264</v>
      </c>
      <c r="G196" s="14"/>
      <c r="H196" s="214">
        <v>6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4" customFormat="1">
      <c r="A197" s="14"/>
      <c r="B197" s="211"/>
      <c r="C197" s="14"/>
      <c r="D197" s="204" t="s">
        <v>213</v>
      </c>
      <c r="E197" s="212" t="s">
        <v>1</v>
      </c>
      <c r="F197" s="213" t="s">
        <v>2265</v>
      </c>
      <c r="G197" s="14"/>
      <c r="H197" s="214">
        <v>6</v>
      </c>
      <c r="I197" s="215"/>
      <c r="J197" s="14"/>
      <c r="K197" s="14"/>
      <c r="L197" s="211"/>
      <c r="M197" s="216"/>
      <c r="N197" s="217"/>
      <c r="O197" s="217"/>
      <c r="P197" s="217"/>
      <c r="Q197" s="217"/>
      <c r="R197" s="217"/>
      <c r="S197" s="217"/>
      <c r="T197" s="21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2" t="s">
        <v>213</v>
      </c>
      <c r="AU197" s="212" t="s">
        <v>91</v>
      </c>
      <c r="AV197" s="14" t="s">
        <v>91</v>
      </c>
      <c r="AW197" s="14" t="s">
        <v>33</v>
      </c>
      <c r="AX197" s="14" t="s">
        <v>80</v>
      </c>
      <c r="AY197" s="212" t="s">
        <v>205</v>
      </c>
    </row>
    <row r="198" s="15" customFormat="1">
      <c r="A198" s="15"/>
      <c r="B198" s="219"/>
      <c r="C198" s="15"/>
      <c r="D198" s="204" t="s">
        <v>213</v>
      </c>
      <c r="E198" s="220" t="s">
        <v>1</v>
      </c>
      <c r="F198" s="221" t="s">
        <v>216</v>
      </c>
      <c r="G198" s="15"/>
      <c r="H198" s="222">
        <v>12</v>
      </c>
      <c r="I198" s="223"/>
      <c r="J198" s="15"/>
      <c r="K198" s="15"/>
      <c r="L198" s="219"/>
      <c r="M198" s="224"/>
      <c r="N198" s="225"/>
      <c r="O198" s="225"/>
      <c r="P198" s="225"/>
      <c r="Q198" s="225"/>
      <c r="R198" s="225"/>
      <c r="S198" s="225"/>
      <c r="T198" s="22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0" t="s">
        <v>213</v>
      </c>
      <c r="AU198" s="220" t="s">
        <v>91</v>
      </c>
      <c r="AV198" s="15" t="s">
        <v>211</v>
      </c>
      <c r="AW198" s="15" t="s">
        <v>33</v>
      </c>
      <c r="AX198" s="15" t="s">
        <v>87</v>
      </c>
      <c r="AY198" s="220" t="s">
        <v>205</v>
      </c>
    </row>
    <row r="199" s="2" customFormat="1" ht="24.15" customHeight="1">
      <c r="A199" s="38"/>
      <c r="B199" s="188"/>
      <c r="C199" s="189" t="s">
        <v>299</v>
      </c>
      <c r="D199" s="189" t="s">
        <v>207</v>
      </c>
      <c r="E199" s="190" t="s">
        <v>2266</v>
      </c>
      <c r="F199" s="191" t="s">
        <v>2267</v>
      </c>
      <c r="G199" s="192" t="s">
        <v>348</v>
      </c>
      <c r="H199" s="193">
        <v>2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299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299</v>
      </c>
      <c r="BM199" s="200" t="s">
        <v>2268</v>
      </c>
    </row>
    <row r="200" s="14" customFormat="1">
      <c r="A200" s="14"/>
      <c r="B200" s="211"/>
      <c r="C200" s="14"/>
      <c r="D200" s="204" t="s">
        <v>213</v>
      </c>
      <c r="E200" s="212" t="s">
        <v>1</v>
      </c>
      <c r="F200" s="213" t="s">
        <v>2238</v>
      </c>
      <c r="G200" s="14"/>
      <c r="H200" s="214">
        <v>1</v>
      </c>
      <c r="I200" s="215"/>
      <c r="J200" s="14"/>
      <c r="K200" s="14"/>
      <c r="L200" s="211"/>
      <c r="M200" s="216"/>
      <c r="N200" s="217"/>
      <c r="O200" s="217"/>
      <c r="P200" s="217"/>
      <c r="Q200" s="217"/>
      <c r="R200" s="217"/>
      <c r="S200" s="217"/>
      <c r="T200" s="21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2" t="s">
        <v>213</v>
      </c>
      <c r="AU200" s="212" t="s">
        <v>91</v>
      </c>
      <c r="AV200" s="14" t="s">
        <v>91</v>
      </c>
      <c r="AW200" s="14" t="s">
        <v>33</v>
      </c>
      <c r="AX200" s="14" t="s">
        <v>80</v>
      </c>
      <c r="AY200" s="212" t="s">
        <v>205</v>
      </c>
    </row>
    <row r="201" s="14" customFormat="1">
      <c r="A201" s="14"/>
      <c r="B201" s="211"/>
      <c r="C201" s="14"/>
      <c r="D201" s="204" t="s">
        <v>213</v>
      </c>
      <c r="E201" s="212" t="s">
        <v>1</v>
      </c>
      <c r="F201" s="213" t="s">
        <v>2239</v>
      </c>
      <c r="G201" s="14"/>
      <c r="H201" s="214">
        <v>1</v>
      </c>
      <c r="I201" s="215"/>
      <c r="J201" s="14"/>
      <c r="K201" s="14"/>
      <c r="L201" s="211"/>
      <c r="M201" s="216"/>
      <c r="N201" s="217"/>
      <c r="O201" s="217"/>
      <c r="P201" s="217"/>
      <c r="Q201" s="217"/>
      <c r="R201" s="217"/>
      <c r="S201" s="217"/>
      <c r="T201" s="21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2" t="s">
        <v>213</v>
      </c>
      <c r="AU201" s="212" t="s">
        <v>91</v>
      </c>
      <c r="AV201" s="14" t="s">
        <v>91</v>
      </c>
      <c r="AW201" s="14" t="s">
        <v>33</v>
      </c>
      <c r="AX201" s="14" t="s">
        <v>80</v>
      </c>
      <c r="AY201" s="212" t="s">
        <v>205</v>
      </c>
    </row>
    <row r="202" s="15" customFormat="1">
      <c r="A202" s="15"/>
      <c r="B202" s="219"/>
      <c r="C202" s="15"/>
      <c r="D202" s="204" t="s">
        <v>213</v>
      </c>
      <c r="E202" s="220" t="s">
        <v>1</v>
      </c>
      <c r="F202" s="221" t="s">
        <v>216</v>
      </c>
      <c r="G202" s="15"/>
      <c r="H202" s="222">
        <v>2</v>
      </c>
      <c r="I202" s="223"/>
      <c r="J202" s="15"/>
      <c r="K202" s="15"/>
      <c r="L202" s="219"/>
      <c r="M202" s="224"/>
      <c r="N202" s="225"/>
      <c r="O202" s="225"/>
      <c r="P202" s="225"/>
      <c r="Q202" s="225"/>
      <c r="R202" s="225"/>
      <c r="S202" s="225"/>
      <c r="T202" s="22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0" t="s">
        <v>213</v>
      </c>
      <c r="AU202" s="220" t="s">
        <v>91</v>
      </c>
      <c r="AV202" s="15" t="s">
        <v>211</v>
      </c>
      <c r="AW202" s="15" t="s">
        <v>33</v>
      </c>
      <c r="AX202" s="15" t="s">
        <v>87</v>
      </c>
      <c r="AY202" s="220" t="s">
        <v>205</v>
      </c>
    </row>
    <row r="203" s="12" customFormat="1" ht="22.8" customHeight="1">
      <c r="A203" s="12"/>
      <c r="B203" s="175"/>
      <c r="C203" s="12"/>
      <c r="D203" s="176" t="s">
        <v>79</v>
      </c>
      <c r="E203" s="186" t="s">
        <v>2269</v>
      </c>
      <c r="F203" s="186" t="s">
        <v>2270</v>
      </c>
      <c r="G203" s="12"/>
      <c r="H203" s="12"/>
      <c r="I203" s="178"/>
      <c r="J203" s="187">
        <f>BK203</f>
        <v>0</v>
      </c>
      <c r="K203" s="12"/>
      <c r="L203" s="175"/>
      <c r="M203" s="180"/>
      <c r="N203" s="181"/>
      <c r="O203" s="181"/>
      <c r="P203" s="182">
        <f>SUM(P204:P208)</f>
        <v>0</v>
      </c>
      <c r="Q203" s="181"/>
      <c r="R203" s="182">
        <f>SUM(R204:R208)</f>
        <v>0</v>
      </c>
      <c r="S203" s="181"/>
      <c r="T203" s="183">
        <f>SUM(T204:T208)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6" t="s">
        <v>91</v>
      </c>
      <c r="AT203" s="184" t="s">
        <v>79</v>
      </c>
      <c r="AU203" s="184" t="s">
        <v>87</v>
      </c>
      <c r="AY203" s="176" t="s">
        <v>205</v>
      </c>
      <c r="BK203" s="185">
        <f>SUM(BK204:BK208)</f>
        <v>0</v>
      </c>
    </row>
    <row r="204" s="2" customFormat="1" ht="16.5" customHeight="1">
      <c r="A204" s="38"/>
      <c r="B204" s="188"/>
      <c r="C204" s="227" t="s">
        <v>306</v>
      </c>
      <c r="D204" s="227" t="s">
        <v>276</v>
      </c>
      <c r="E204" s="228" t="s">
        <v>1925</v>
      </c>
      <c r="F204" s="229" t="s">
        <v>2271</v>
      </c>
      <c r="G204" s="230" t="s">
        <v>284</v>
      </c>
      <c r="H204" s="231">
        <v>33</v>
      </c>
      <c r="I204" s="232"/>
      <c r="J204" s="231">
        <f>ROUND(I204*H204,3)</f>
        <v>0</v>
      </c>
      <c r="K204" s="233"/>
      <c r="L204" s="234"/>
      <c r="M204" s="235" t="s">
        <v>1</v>
      </c>
      <c r="N204" s="236" t="s">
        <v>46</v>
      </c>
      <c r="O204" s="8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0" t="s">
        <v>254</v>
      </c>
      <c r="AT204" s="200" t="s">
        <v>276</v>
      </c>
      <c r="AU204" s="200" t="s">
        <v>91</v>
      </c>
      <c r="AY204" s="19" t="s">
        <v>205</v>
      </c>
      <c r="BE204" s="201">
        <f>IF(N204="základná",J204,0)</f>
        <v>0</v>
      </c>
      <c r="BF204" s="201">
        <f>IF(N204="znížená",J204,0)</f>
        <v>0</v>
      </c>
      <c r="BG204" s="201">
        <f>IF(N204="zákl. prenesená",J204,0)</f>
        <v>0</v>
      </c>
      <c r="BH204" s="201">
        <f>IF(N204="zníž. prenesená",J204,0)</f>
        <v>0</v>
      </c>
      <c r="BI204" s="201">
        <f>IF(N204="nulová",J204,0)</f>
        <v>0</v>
      </c>
      <c r="BJ204" s="19" t="s">
        <v>91</v>
      </c>
      <c r="BK204" s="202">
        <f>ROUND(I204*H204,3)</f>
        <v>0</v>
      </c>
      <c r="BL204" s="19" t="s">
        <v>211</v>
      </c>
      <c r="BM204" s="200" t="s">
        <v>91</v>
      </c>
    </row>
    <row r="205" s="2" customFormat="1" ht="16.5" customHeight="1">
      <c r="A205" s="38"/>
      <c r="B205" s="188"/>
      <c r="C205" s="227" t="s">
        <v>310</v>
      </c>
      <c r="D205" s="227" t="s">
        <v>276</v>
      </c>
      <c r="E205" s="228" t="s">
        <v>2272</v>
      </c>
      <c r="F205" s="229" t="s">
        <v>2273</v>
      </c>
      <c r="G205" s="230" t="s">
        <v>284</v>
      </c>
      <c r="H205" s="231">
        <v>14</v>
      </c>
      <c r="I205" s="232"/>
      <c r="J205" s="231">
        <f>ROUND(I205*H205,3)</f>
        <v>0</v>
      </c>
      <c r="K205" s="233"/>
      <c r="L205" s="234"/>
      <c r="M205" s="235" t="s">
        <v>1</v>
      </c>
      <c r="N205" s="236" t="s">
        <v>46</v>
      </c>
      <c r="O205" s="8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254</v>
      </c>
      <c r="AT205" s="200" t="s">
        <v>276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2274</v>
      </c>
    </row>
    <row r="206" s="2" customFormat="1" ht="49.05" customHeight="1">
      <c r="A206" s="38"/>
      <c r="B206" s="188"/>
      <c r="C206" s="227" t="s">
        <v>316</v>
      </c>
      <c r="D206" s="227" t="s">
        <v>276</v>
      </c>
      <c r="E206" s="228" t="s">
        <v>2275</v>
      </c>
      <c r="F206" s="229" t="s">
        <v>2276</v>
      </c>
      <c r="G206" s="230" t="s">
        <v>348</v>
      </c>
      <c r="H206" s="231">
        <v>2</v>
      </c>
      <c r="I206" s="232"/>
      <c r="J206" s="231">
        <f>ROUND(I206*H206,3)</f>
        <v>0</v>
      </c>
      <c r="K206" s="233"/>
      <c r="L206" s="234"/>
      <c r="M206" s="235" t="s">
        <v>1</v>
      </c>
      <c r="N206" s="236" t="s">
        <v>46</v>
      </c>
      <c r="O206" s="8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254</v>
      </c>
      <c r="AT206" s="200" t="s">
        <v>276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2277</v>
      </c>
    </row>
    <row r="207" s="2" customFormat="1" ht="49.05" customHeight="1">
      <c r="A207" s="38"/>
      <c r="B207" s="188"/>
      <c r="C207" s="227" t="s">
        <v>321</v>
      </c>
      <c r="D207" s="227" t="s">
        <v>276</v>
      </c>
      <c r="E207" s="228" t="s">
        <v>2278</v>
      </c>
      <c r="F207" s="229" t="s">
        <v>2279</v>
      </c>
      <c r="G207" s="230" t="s">
        <v>348</v>
      </c>
      <c r="H207" s="231">
        <v>2</v>
      </c>
      <c r="I207" s="232"/>
      <c r="J207" s="231">
        <f>ROUND(I207*H207,3)</f>
        <v>0</v>
      </c>
      <c r="K207" s="233"/>
      <c r="L207" s="234"/>
      <c r="M207" s="235" t="s">
        <v>1</v>
      </c>
      <c r="N207" s="236" t="s">
        <v>46</v>
      </c>
      <c r="O207" s="8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0" t="s">
        <v>254</v>
      </c>
      <c r="AT207" s="200" t="s">
        <v>276</v>
      </c>
      <c r="AU207" s="200" t="s">
        <v>91</v>
      </c>
      <c r="AY207" s="19" t="s">
        <v>205</v>
      </c>
      <c r="BE207" s="201">
        <f>IF(N207="základná",J207,0)</f>
        <v>0</v>
      </c>
      <c r="BF207" s="201">
        <f>IF(N207="znížená",J207,0)</f>
        <v>0</v>
      </c>
      <c r="BG207" s="201">
        <f>IF(N207="zákl. prenesená",J207,0)</f>
        <v>0</v>
      </c>
      <c r="BH207" s="201">
        <f>IF(N207="zníž. prenesená",J207,0)</f>
        <v>0</v>
      </c>
      <c r="BI207" s="201">
        <f>IF(N207="nulová",J207,0)</f>
        <v>0</v>
      </c>
      <c r="BJ207" s="19" t="s">
        <v>91</v>
      </c>
      <c r="BK207" s="202">
        <f>ROUND(I207*H207,3)</f>
        <v>0</v>
      </c>
      <c r="BL207" s="19" t="s">
        <v>211</v>
      </c>
      <c r="BM207" s="200" t="s">
        <v>2280</v>
      </c>
    </row>
    <row r="208" s="2" customFormat="1" ht="16.5" customHeight="1">
      <c r="A208" s="38"/>
      <c r="B208" s="188"/>
      <c r="C208" s="227" t="s">
        <v>327</v>
      </c>
      <c r="D208" s="227" t="s">
        <v>276</v>
      </c>
      <c r="E208" s="228" t="s">
        <v>1927</v>
      </c>
      <c r="F208" s="229" t="s">
        <v>2281</v>
      </c>
      <c r="G208" s="230" t="s">
        <v>941</v>
      </c>
      <c r="H208" s="231">
        <v>1</v>
      </c>
      <c r="I208" s="232"/>
      <c r="J208" s="231">
        <f>ROUND(I208*H208,3)</f>
        <v>0</v>
      </c>
      <c r="K208" s="233"/>
      <c r="L208" s="234"/>
      <c r="M208" s="235" t="s">
        <v>1</v>
      </c>
      <c r="N208" s="236" t="s">
        <v>46</v>
      </c>
      <c r="O208" s="8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254</v>
      </c>
      <c r="AT208" s="200" t="s">
        <v>276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211</v>
      </c>
    </row>
    <row r="209" s="12" customFormat="1" ht="22.8" customHeight="1">
      <c r="A209" s="12"/>
      <c r="B209" s="175"/>
      <c r="C209" s="12"/>
      <c r="D209" s="176" t="s">
        <v>79</v>
      </c>
      <c r="E209" s="186" t="s">
        <v>2282</v>
      </c>
      <c r="F209" s="186" t="s">
        <v>2283</v>
      </c>
      <c r="G209" s="12"/>
      <c r="H209" s="12"/>
      <c r="I209" s="178"/>
      <c r="J209" s="187">
        <f>BK209</f>
        <v>0</v>
      </c>
      <c r="K209" s="12"/>
      <c r="L209" s="175"/>
      <c r="M209" s="180"/>
      <c r="N209" s="181"/>
      <c r="O209" s="181"/>
      <c r="P209" s="182">
        <f>SUM(P210:P221)</f>
        <v>0</v>
      </c>
      <c r="Q209" s="181"/>
      <c r="R209" s="182">
        <f>SUM(R210:R221)</f>
        <v>0</v>
      </c>
      <c r="S209" s="181"/>
      <c r="T209" s="183">
        <f>SUM(T210:T221)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6" t="s">
        <v>91</v>
      </c>
      <c r="AT209" s="184" t="s">
        <v>79</v>
      </c>
      <c r="AU209" s="184" t="s">
        <v>87</v>
      </c>
      <c r="AY209" s="176" t="s">
        <v>205</v>
      </c>
      <c r="BK209" s="185">
        <f>SUM(BK210:BK221)</f>
        <v>0</v>
      </c>
    </row>
    <row r="210" s="2" customFormat="1" ht="21.75" customHeight="1">
      <c r="A210" s="38"/>
      <c r="B210" s="188"/>
      <c r="C210" s="227" t="s">
        <v>333</v>
      </c>
      <c r="D210" s="227" t="s">
        <v>276</v>
      </c>
      <c r="E210" s="228" t="s">
        <v>1929</v>
      </c>
      <c r="F210" s="229" t="s">
        <v>2284</v>
      </c>
      <c r="G210" s="230" t="s">
        <v>284</v>
      </c>
      <c r="H210" s="231">
        <v>74</v>
      </c>
      <c r="I210" s="232"/>
      <c r="J210" s="231">
        <f>ROUND(I210*H210,3)</f>
        <v>0</v>
      </c>
      <c r="K210" s="233"/>
      <c r="L210" s="234"/>
      <c r="M210" s="235" t="s">
        <v>1</v>
      </c>
      <c r="N210" s="236" t="s">
        <v>46</v>
      </c>
      <c r="O210" s="82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0" t="s">
        <v>254</v>
      </c>
      <c r="AT210" s="200" t="s">
        <v>276</v>
      </c>
      <c r="AU210" s="200" t="s">
        <v>91</v>
      </c>
      <c r="AY210" s="19" t="s">
        <v>205</v>
      </c>
      <c r="BE210" s="201">
        <f>IF(N210="základná",J210,0)</f>
        <v>0</v>
      </c>
      <c r="BF210" s="201">
        <f>IF(N210="znížená",J210,0)</f>
        <v>0</v>
      </c>
      <c r="BG210" s="201">
        <f>IF(N210="zákl. prenesená",J210,0)</f>
        <v>0</v>
      </c>
      <c r="BH210" s="201">
        <f>IF(N210="zníž. prenesená",J210,0)</f>
        <v>0</v>
      </c>
      <c r="BI210" s="201">
        <f>IF(N210="nulová",J210,0)</f>
        <v>0</v>
      </c>
      <c r="BJ210" s="19" t="s">
        <v>91</v>
      </c>
      <c r="BK210" s="202">
        <f>ROUND(I210*H210,3)</f>
        <v>0</v>
      </c>
      <c r="BL210" s="19" t="s">
        <v>211</v>
      </c>
      <c r="BM210" s="200" t="s">
        <v>244</v>
      </c>
    </row>
    <row r="211" s="2" customFormat="1" ht="21.75" customHeight="1">
      <c r="A211" s="38"/>
      <c r="B211" s="188"/>
      <c r="C211" s="227" t="s">
        <v>7</v>
      </c>
      <c r="D211" s="227" t="s">
        <v>276</v>
      </c>
      <c r="E211" s="228" t="s">
        <v>1931</v>
      </c>
      <c r="F211" s="229" t="s">
        <v>2285</v>
      </c>
      <c r="G211" s="230" t="s">
        <v>284</v>
      </c>
      <c r="H211" s="231">
        <v>12</v>
      </c>
      <c r="I211" s="232"/>
      <c r="J211" s="231">
        <f>ROUND(I211*H211,3)</f>
        <v>0</v>
      </c>
      <c r="K211" s="233"/>
      <c r="L211" s="234"/>
      <c r="M211" s="235" t="s">
        <v>1</v>
      </c>
      <c r="N211" s="236" t="s">
        <v>46</v>
      </c>
      <c r="O211" s="82"/>
      <c r="P211" s="198">
        <f>O211*H211</f>
        <v>0</v>
      </c>
      <c r="Q211" s="198">
        <v>0</v>
      </c>
      <c r="R211" s="198">
        <f>Q211*H211</f>
        <v>0</v>
      </c>
      <c r="S211" s="198">
        <v>0</v>
      </c>
      <c r="T211" s="19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0" t="s">
        <v>254</v>
      </c>
      <c r="AT211" s="200" t="s">
        <v>276</v>
      </c>
      <c r="AU211" s="200" t="s">
        <v>91</v>
      </c>
      <c r="AY211" s="19" t="s">
        <v>205</v>
      </c>
      <c r="BE211" s="201">
        <f>IF(N211="základná",J211,0)</f>
        <v>0</v>
      </c>
      <c r="BF211" s="201">
        <f>IF(N211="znížená",J211,0)</f>
        <v>0</v>
      </c>
      <c r="BG211" s="201">
        <f>IF(N211="zákl. prenesená",J211,0)</f>
        <v>0</v>
      </c>
      <c r="BH211" s="201">
        <f>IF(N211="zníž. prenesená",J211,0)</f>
        <v>0</v>
      </c>
      <c r="BI211" s="201">
        <f>IF(N211="nulová",J211,0)</f>
        <v>0</v>
      </c>
      <c r="BJ211" s="19" t="s">
        <v>91</v>
      </c>
      <c r="BK211" s="202">
        <f>ROUND(I211*H211,3)</f>
        <v>0</v>
      </c>
      <c r="BL211" s="19" t="s">
        <v>211</v>
      </c>
      <c r="BM211" s="200" t="s">
        <v>254</v>
      </c>
    </row>
    <row r="212" s="2" customFormat="1" ht="16.5" customHeight="1">
      <c r="A212" s="38"/>
      <c r="B212" s="188"/>
      <c r="C212" s="227" t="s">
        <v>355</v>
      </c>
      <c r="D212" s="227" t="s">
        <v>276</v>
      </c>
      <c r="E212" s="228" t="s">
        <v>1933</v>
      </c>
      <c r="F212" s="229" t="s">
        <v>2286</v>
      </c>
      <c r="G212" s="230" t="s">
        <v>941</v>
      </c>
      <c r="H212" s="231">
        <v>1</v>
      </c>
      <c r="I212" s="232"/>
      <c r="J212" s="231">
        <f>ROUND(I212*H212,3)</f>
        <v>0</v>
      </c>
      <c r="K212" s="233"/>
      <c r="L212" s="234"/>
      <c r="M212" s="235" t="s">
        <v>1</v>
      </c>
      <c r="N212" s="236" t="s">
        <v>46</v>
      </c>
      <c r="O212" s="8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254</v>
      </c>
      <c r="AT212" s="200" t="s">
        <v>276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262</v>
      </c>
    </row>
    <row r="213" s="2" customFormat="1" ht="16.5" customHeight="1">
      <c r="A213" s="38"/>
      <c r="B213" s="188"/>
      <c r="C213" s="189" t="s">
        <v>361</v>
      </c>
      <c r="D213" s="189" t="s">
        <v>207</v>
      </c>
      <c r="E213" s="190" t="s">
        <v>2287</v>
      </c>
      <c r="F213" s="191" t="s">
        <v>2288</v>
      </c>
      <c r="G213" s="192" t="s">
        <v>210</v>
      </c>
      <c r="H213" s="193">
        <v>55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2289</v>
      </c>
    </row>
    <row r="214" s="2" customFormat="1" ht="21.75" customHeight="1">
      <c r="A214" s="38"/>
      <c r="B214" s="188"/>
      <c r="C214" s="189" t="s">
        <v>366</v>
      </c>
      <c r="D214" s="189" t="s">
        <v>207</v>
      </c>
      <c r="E214" s="190" t="s">
        <v>2290</v>
      </c>
      <c r="F214" s="191" t="s">
        <v>2291</v>
      </c>
      <c r="G214" s="192" t="s">
        <v>210</v>
      </c>
      <c r="H214" s="193">
        <v>55</v>
      </c>
      <c r="I214" s="194"/>
      <c r="J214" s="193">
        <f>ROUND(I214*H214,3)</f>
        <v>0</v>
      </c>
      <c r="K214" s="195"/>
      <c r="L214" s="39"/>
      <c r="M214" s="196" t="s">
        <v>1</v>
      </c>
      <c r="N214" s="197" t="s">
        <v>46</v>
      </c>
      <c r="O214" s="82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0" t="s">
        <v>211</v>
      </c>
      <c r="AT214" s="200" t="s">
        <v>207</v>
      </c>
      <c r="AU214" s="200" t="s">
        <v>91</v>
      </c>
      <c r="AY214" s="19" t="s">
        <v>205</v>
      </c>
      <c r="BE214" s="201">
        <f>IF(N214="základná",J214,0)</f>
        <v>0</v>
      </c>
      <c r="BF214" s="201">
        <f>IF(N214="znížená",J214,0)</f>
        <v>0</v>
      </c>
      <c r="BG214" s="201">
        <f>IF(N214="zákl. prenesená",J214,0)</f>
        <v>0</v>
      </c>
      <c r="BH214" s="201">
        <f>IF(N214="zníž. prenesená",J214,0)</f>
        <v>0</v>
      </c>
      <c r="BI214" s="201">
        <f>IF(N214="nulová",J214,0)</f>
        <v>0</v>
      </c>
      <c r="BJ214" s="19" t="s">
        <v>91</v>
      </c>
      <c r="BK214" s="202">
        <f>ROUND(I214*H214,3)</f>
        <v>0</v>
      </c>
      <c r="BL214" s="19" t="s">
        <v>211</v>
      </c>
      <c r="BM214" s="200" t="s">
        <v>2292</v>
      </c>
    </row>
    <row r="215" s="2" customFormat="1" ht="24.15" customHeight="1">
      <c r="A215" s="38"/>
      <c r="B215" s="188"/>
      <c r="C215" s="189" t="s">
        <v>375</v>
      </c>
      <c r="D215" s="189" t="s">
        <v>207</v>
      </c>
      <c r="E215" s="190" t="s">
        <v>2293</v>
      </c>
      <c r="F215" s="191" t="s">
        <v>2294</v>
      </c>
      <c r="G215" s="192" t="s">
        <v>210</v>
      </c>
      <c r="H215" s="193">
        <v>55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211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2295</v>
      </c>
    </row>
    <row r="216" s="2" customFormat="1" ht="24.15" customHeight="1">
      <c r="A216" s="38"/>
      <c r="B216" s="188"/>
      <c r="C216" s="189" t="s">
        <v>380</v>
      </c>
      <c r="D216" s="189" t="s">
        <v>207</v>
      </c>
      <c r="E216" s="190" t="s">
        <v>2296</v>
      </c>
      <c r="F216" s="191" t="s">
        <v>2297</v>
      </c>
      <c r="G216" s="192" t="s">
        <v>210</v>
      </c>
      <c r="H216" s="193">
        <v>55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46</v>
      </c>
      <c r="O216" s="82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211</v>
      </c>
      <c r="AT216" s="200" t="s">
        <v>207</v>
      </c>
      <c r="AU216" s="200" t="s">
        <v>91</v>
      </c>
      <c r="AY216" s="19" t="s">
        <v>205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91</v>
      </c>
      <c r="BK216" s="202">
        <f>ROUND(I216*H216,3)</f>
        <v>0</v>
      </c>
      <c r="BL216" s="19" t="s">
        <v>211</v>
      </c>
      <c r="BM216" s="200" t="s">
        <v>2298</v>
      </c>
    </row>
    <row r="217" s="2" customFormat="1" ht="24.15" customHeight="1">
      <c r="A217" s="38"/>
      <c r="B217" s="188"/>
      <c r="C217" s="189" t="s">
        <v>385</v>
      </c>
      <c r="D217" s="189" t="s">
        <v>207</v>
      </c>
      <c r="E217" s="190" t="s">
        <v>2299</v>
      </c>
      <c r="F217" s="191" t="s">
        <v>2300</v>
      </c>
      <c r="G217" s="192" t="s">
        <v>210</v>
      </c>
      <c r="H217" s="193">
        <v>16.199999999999999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46</v>
      </c>
      <c r="O217" s="82"/>
      <c r="P217" s="198">
        <f>O217*H217</f>
        <v>0</v>
      </c>
      <c r="Q217" s="198">
        <v>0</v>
      </c>
      <c r="R217" s="198">
        <f>Q217*H217</f>
        <v>0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211</v>
      </c>
      <c r="AT217" s="200" t="s">
        <v>207</v>
      </c>
      <c r="AU217" s="200" t="s">
        <v>91</v>
      </c>
      <c r="AY217" s="19" t="s">
        <v>205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91</v>
      </c>
      <c r="BK217" s="202">
        <f>ROUND(I217*H217,3)</f>
        <v>0</v>
      </c>
      <c r="BL217" s="19" t="s">
        <v>211</v>
      </c>
      <c r="BM217" s="200" t="s">
        <v>2301</v>
      </c>
    </row>
    <row r="218" s="2" customFormat="1" ht="16.5" customHeight="1">
      <c r="A218" s="38"/>
      <c r="B218" s="188"/>
      <c r="C218" s="227" t="s">
        <v>390</v>
      </c>
      <c r="D218" s="227" t="s">
        <v>276</v>
      </c>
      <c r="E218" s="228" t="s">
        <v>2302</v>
      </c>
      <c r="F218" s="229" t="s">
        <v>2303</v>
      </c>
      <c r="G218" s="230" t="s">
        <v>313</v>
      </c>
      <c r="H218" s="231">
        <v>29.16</v>
      </c>
      <c r="I218" s="232"/>
      <c r="J218" s="231">
        <f>ROUND(I218*H218,3)</f>
        <v>0</v>
      </c>
      <c r="K218" s="233"/>
      <c r="L218" s="234"/>
      <c r="M218" s="235" t="s">
        <v>1</v>
      </c>
      <c r="N218" s="236" t="s">
        <v>46</v>
      </c>
      <c r="O218" s="8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254</v>
      </c>
      <c r="AT218" s="200" t="s">
        <v>276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211</v>
      </c>
      <c r="BM218" s="200" t="s">
        <v>2304</v>
      </c>
    </row>
    <row r="219" s="2" customFormat="1" ht="24.15" customHeight="1">
      <c r="A219" s="38"/>
      <c r="B219" s="188"/>
      <c r="C219" s="189" t="s">
        <v>395</v>
      </c>
      <c r="D219" s="189" t="s">
        <v>207</v>
      </c>
      <c r="E219" s="190" t="s">
        <v>2305</v>
      </c>
      <c r="F219" s="191" t="s">
        <v>2306</v>
      </c>
      <c r="G219" s="192" t="s">
        <v>210</v>
      </c>
      <c r="H219" s="193">
        <v>38.799999999999997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46</v>
      </c>
      <c r="O219" s="8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211</v>
      </c>
      <c r="AT219" s="200" t="s">
        <v>207</v>
      </c>
      <c r="AU219" s="200" t="s">
        <v>91</v>
      </c>
      <c r="AY219" s="19" t="s">
        <v>205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91</v>
      </c>
      <c r="BK219" s="202">
        <f>ROUND(I219*H219,3)</f>
        <v>0</v>
      </c>
      <c r="BL219" s="19" t="s">
        <v>211</v>
      </c>
      <c r="BM219" s="200" t="s">
        <v>2307</v>
      </c>
    </row>
    <row r="220" s="2" customFormat="1" ht="21.75" customHeight="1">
      <c r="A220" s="38"/>
      <c r="B220" s="188"/>
      <c r="C220" s="189" t="s">
        <v>401</v>
      </c>
      <c r="D220" s="189" t="s">
        <v>207</v>
      </c>
      <c r="E220" s="190" t="s">
        <v>2308</v>
      </c>
      <c r="F220" s="191" t="s">
        <v>264</v>
      </c>
      <c r="G220" s="192" t="s">
        <v>265</v>
      </c>
      <c r="H220" s="193">
        <v>51.600000000000001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46</v>
      </c>
      <c r="O220" s="82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211</v>
      </c>
      <c r="AT220" s="200" t="s">
        <v>207</v>
      </c>
      <c r="AU220" s="200" t="s">
        <v>91</v>
      </c>
      <c r="AY220" s="19" t="s">
        <v>205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91</v>
      </c>
      <c r="BK220" s="202">
        <f>ROUND(I220*H220,3)</f>
        <v>0</v>
      </c>
      <c r="BL220" s="19" t="s">
        <v>211</v>
      </c>
      <c r="BM220" s="200" t="s">
        <v>2309</v>
      </c>
    </row>
    <row r="221" s="2" customFormat="1" ht="33" customHeight="1">
      <c r="A221" s="38"/>
      <c r="B221" s="188"/>
      <c r="C221" s="189" t="s">
        <v>408</v>
      </c>
      <c r="D221" s="189" t="s">
        <v>207</v>
      </c>
      <c r="E221" s="190" t="s">
        <v>2310</v>
      </c>
      <c r="F221" s="191" t="s">
        <v>2311</v>
      </c>
      <c r="G221" s="192" t="s">
        <v>265</v>
      </c>
      <c r="H221" s="193">
        <v>7.7400000000000002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2312</v>
      </c>
    </row>
    <row r="222" s="12" customFormat="1" ht="22.8" customHeight="1">
      <c r="A222" s="12"/>
      <c r="B222" s="175"/>
      <c r="C222" s="12"/>
      <c r="D222" s="176" t="s">
        <v>79</v>
      </c>
      <c r="E222" s="186" t="s">
        <v>2313</v>
      </c>
      <c r="F222" s="186" t="s">
        <v>2314</v>
      </c>
      <c r="G222" s="12"/>
      <c r="H222" s="12"/>
      <c r="I222" s="178"/>
      <c r="J222" s="187">
        <f>BK222</f>
        <v>0</v>
      </c>
      <c r="K222" s="12"/>
      <c r="L222" s="175"/>
      <c r="M222" s="180"/>
      <c r="N222" s="181"/>
      <c r="O222" s="181"/>
      <c r="P222" s="182">
        <f>SUM(P223:P234)</f>
        <v>0</v>
      </c>
      <c r="Q222" s="181"/>
      <c r="R222" s="182">
        <f>SUM(R223:R234)</f>
        <v>0</v>
      </c>
      <c r="S222" s="181"/>
      <c r="T222" s="183">
        <f>SUM(T223:T234)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6" t="s">
        <v>91</v>
      </c>
      <c r="AT222" s="184" t="s">
        <v>79</v>
      </c>
      <c r="AU222" s="184" t="s">
        <v>87</v>
      </c>
      <c r="AY222" s="176" t="s">
        <v>205</v>
      </c>
      <c r="BK222" s="185">
        <f>SUM(BK223:BK234)</f>
        <v>0</v>
      </c>
    </row>
    <row r="223" s="2" customFormat="1" ht="16.5" customHeight="1">
      <c r="A223" s="38"/>
      <c r="B223" s="188"/>
      <c r="C223" s="227" t="s">
        <v>414</v>
      </c>
      <c r="D223" s="227" t="s">
        <v>276</v>
      </c>
      <c r="E223" s="228" t="s">
        <v>1935</v>
      </c>
      <c r="F223" s="229" t="s">
        <v>2315</v>
      </c>
      <c r="G223" s="230" t="s">
        <v>284</v>
      </c>
      <c r="H223" s="231">
        <v>132.30000000000001</v>
      </c>
      <c r="I223" s="232"/>
      <c r="J223" s="231">
        <f>ROUND(I223*H223,3)</f>
        <v>0</v>
      </c>
      <c r="K223" s="233"/>
      <c r="L223" s="234"/>
      <c r="M223" s="235" t="s">
        <v>1</v>
      </c>
      <c r="N223" s="236" t="s">
        <v>46</v>
      </c>
      <c r="O223" s="8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254</v>
      </c>
      <c r="AT223" s="200" t="s">
        <v>276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211</v>
      </c>
      <c r="BM223" s="200" t="s">
        <v>275</v>
      </c>
    </row>
    <row r="224" s="2" customFormat="1" ht="16.5" customHeight="1">
      <c r="A224" s="38"/>
      <c r="B224" s="188"/>
      <c r="C224" s="227" t="s">
        <v>419</v>
      </c>
      <c r="D224" s="227" t="s">
        <v>276</v>
      </c>
      <c r="E224" s="228" t="s">
        <v>1937</v>
      </c>
      <c r="F224" s="229" t="s">
        <v>2316</v>
      </c>
      <c r="G224" s="230" t="s">
        <v>284</v>
      </c>
      <c r="H224" s="231">
        <v>12</v>
      </c>
      <c r="I224" s="232"/>
      <c r="J224" s="231">
        <f>ROUND(I224*H224,3)</f>
        <v>0</v>
      </c>
      <c r="K224" s="233"/>
      <c r="L224" s="234"/>
      <c r="M224" s="235" t="s">
        <v>1</v>
      </c>
      <c r="N224" s="236" t="s">
        <v>46</v>
      </c>
      <c r="O224" s="82"/>
      <c r="P224" s="198">
        <f>O224*H224</f>
        <v>0</v>
      </c>
      <c r="Q224" s="198">
        <v>0</v>
      </c>
      <c r="R224" s="198">
        <f>Q224*H224</f>
        <v>0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254</v>
      </c>
      <c r="AT224" s="200" t="s">
        <v>276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287</v>
      </c>
    </row>
    <row r="225" s="2" customFormat="1" ht="16.5" customHeight="1">
      <c r="A225" s="38"/>
      <c r="B225" s="188"/>
      <c r="C225" s="227" t="s">
        <v>423</v>
      </c>
      <c r="D225" s="227" t="s">
        <v>276</v>
      </c>
      <c r="E225" s="228" t="s">
        <v>1939</v>
      </c>
      <c r="F225" s="229" t="s">
        <v>2317</v>
      </c>
      <c r="G225" s="230" t="s">
        <v>284</v>
      </c>
      <c r="H225" s="231">
        <v>78</v>
      </c>
      <c r="I225" s="232"/>
      <c r="J225" s="231">
        <f>ROUND(I225*H225,3)</f>
        <v>0</v>
      </c>
      <c r="K225" s="233"/>
      <c r="L225" s="234"/>
      <c r="M225" s="235" t="s">
        <v>1</v>
      </c>
      <c r="N225" s="236" t="s">
        <v>46</v>
      </c>
      <c r="O225" s="82"/>
      <c r="P225" s="198">
        <f>O225*H225</f>
        <v>0</v>
      </c>
      <c r="Q225" s="198">
        <v>0</v>
      </c>
      <c r="R225" s="198">
        <f>Q225*H225</f>
        <v>0</v>
      </c>
      <c r="S225" s="198">
        <v>0</v>
      </c>
      <c r="T225" s="19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0" t="s">
        <v>254</v>
      </c>
      <c r="AT225" s="200" t="s">
        <v>276</v>
      </c>
      <c r="AU225" s="200" t="s">
        <v>91</v>
      </c>
      <c r="AY225" s="19" t="s">
        <v>205</v>
      </c>
      <c r="BE225" s="201">
        <f>IF(N225="základná",J225,0)</f>
        <v>0</v>
      </c>
      <c r="BF225" s="201">
        <f>IF(N225="znížená",J225,0)</f>
        <v>0</v>
      </c>
      <c r="BG225" s="201">
        <f>IF(N225="zákl. prenesená",J225,0)</f>
        <v>0</v>
      </c>
      <c r="BH225" s="201">
        <f>IF(N225="zníž. prenesená",J225,0)</f>
        <v>0</v>
      </c>
      <c r="BI225" s="201">
        <f>IF(N225="nulová",J225,0)</f>
        <v>0</v>
      </c>
      <c r="BJ225" s="19" t="s">
        <v>91</v>
      </c>
      <c r="BK225" s="202">
        <f>ROUND(I225*H225,3)</f>
        <v>0</v>
      </c>
      <c r="BL225" s="19" t="s">
        <v>211</v>
      </c>
      <c r="BM225" s="200" t="s">
        <v>299</v>
      </c>
    </row>
    <row r="226" s="2" customFormat="1" ht="16.5" customHeight="1">
      <c r="A226" s="38"/>
      <c r="B226" s="188"/>
      <c r="C226" s="227" t="s">
        <v>443</v>
      </c>
      <c r="D226" s="227" t="s">
        <v>276</v>
      </c>
      <c r="E226" s="228" t="s">
        <v>1941</v>
      </c>
      <c r="F226" s="229" t="s">
        <v>2318</v>
      </c>
      <c r="G226" s="230" t="s">
        <v>348</v>
      </c>
      <c r="H226" s="231">
        <v>1</v>
      </c>
      <c r="I226" s="232"/>
      <c r="J226" s="231">
        <f>ROUND(I226*H226,3)</f>
        <v>0</v>
      </c>
      <c r="K226" s="233"/>
      <c r="L226" s="234"/>
      <c r="M226" s="235" t="s">
        <v>1</v>
      </c>
      <c r="N226" s="236" t="s">
        <v>46</v>
      </c>
      <c r="O226" s="8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0" t="s">
        <v>254</v>
      </c>
      <c r="AT226" s="200" t="s">
        <v>276</v>
      </c>
      <c r="AU226" s="200" t="s">
        <v>91</v>
      </c>
      <c r="AY226" s="19" t="s">
        <v>205</v>
      </c>
      <c r="BE226" s="201">
        <f>IF(N226="základná",J226,0)</f>
        <v>0</v>
      </c>
      <c r="BF226" s="201">
        <f>IF(N226="znížená",J226,0)</f>
        <v>0</v>
      </c>
      <c r="BG226" s="201">
        <f>IF(N226="zákl. prenesená",J226,0)</f>
        <v>0</v>
      </c>
      <c r="BH226" s="201">
        <f>IF(N226="zníž. prenesená",J226,0)</f>
        <v>0</v>
      </c>
      <c r="BI226" s="201">
        <f>IF(N226="nulová",J226,0)</f>
        <v>0</v>
      </c>
      <c r="BJ226" s="19" t="s">
        <v>91</v>
      </c>
      <c r="BK226" s="202">
        <f>ROUND(I226*H226,3)</f>
        <v>0</v>
      </c>
      <c r="BL226" s="19" t="s">
        <v>211</v>
      </c>
      <c r="BM226" s="200" t="s">
        <v>310</v>
      </c>
    </row>
    <row r="227" s="2" customFormat="1" ht="16.5" customHeight="1">
      <c r="A227" s="38"/>
      <c r="B227" s="188"/>
      <c r="C227" s="227" t="s">
        <v>461</v>
      </c>
      <c r="D227" s="227" t="s">
        <v>276</v>
      </c>
      <c r="E227" s="228" t="s">
        <v>1943</v>
      </c>
      <c r="F227" s="229" t="s">
        <v>2286</v>
      </c>
      <c r="G227" s="230" t="s">
        <v>941</v>
      </c>
      <c r="H227" s="231">
        <v>1</v>
      </c>
      <c r="I227" s="232"/>
      <c r="J227" s="231">
        <f>ROUND(I227*H227,3)</f>
        <v>0</v>
      </c>
      <c r="K227" s="233"/>
      <c r="L227" s="234"/>
      <c r="M227" s="235" t="s">
        <v>1</v>
      </c>
      <c r="N227" s="236" t="s">
        <v>46</v>
      </c>
      <c r="O227" s="82"/>
      <c r="P227" s="198">
        <f>O227*H227</f>
        <v>0</v>
      </c>
      <c r="Q227" s="198">
        <v>0</v>
      </c>
      <c r="R227" s="198">
        <f>Q227*H227</f>
        <v>0</v>
      </c>
      <c r="S227" s="198">
        <v>0</v>
      </c>
      <c r="T227" s="19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0" t="s">
        <v>254</v>
      </c>
      <c r="AT227" s="200" t="s">
        <v>276</v>
      </c>
      <c r="AU227" s="200" t="s">
        <v>91</v>
      </c>
      <c r="AY227" s="19" t="s">
        <v>205</v>
      </c>
      <c r="BE227" s="201">
        <f>IF(N227="základná",J227,0)</f>
        <v>0</v>
      </c>
      <c r="BF227" s="201">
        <f>IF(N227="znížená",J227,0)</f>
        <v>0</v>
      </c>
      <c r="BG227" s="201">
        <f>IF(N227="zákl. prenesená",J227,0)</f>
        <v>0</v>
      </c>
      <c r="BH227" s="201">
        <f>IF(N227="zníž. prenesená",J227,0)</f>
        <v>0</v>
      </c>
      <c r="BI227" s="201">
        <f>IF(N227="nulová",J227,0)</f>
        <v>0</v>
      </c>
      <c r="BJ227" s="19" t="s">
        <v>91</v>
      </c>
      <c r="BK227" s="202">
        <f>ROUND(I227*H227,3)</f>
        <v>0</v>
      </c>
      <c r="BL227" s="19" t="s">
        <v>211</v>
      </c>
      <c r="BM227" s="200" t="s">
        <v>321</v>
      </c>
    </row>
    <row r="228" s="2" customFormat="1" ht="16.5" customHeight="1">
      <c r="A228" s="38"/>
      <c r="B228" s="188"/>
      <c r="C228" s="227" t="s">
        <v>465</v>
      </c>
      <c r="D228" s="227" t="s">
        <v>276</v>
      </c>
      <c r="E228" s="228" t="s">
        <v>1945</v>
      </c>
      <c r="F228" s="229" t="s">
        <v>2319</v>
      </c>
      <c r="G228" s="230" t="s">
        <v>348</v>
      </c>
      <c r="H228" s="231">
        <v>5</v>
      </c>
      <c r="I228" s="232"/>
      <c r="J228" s="231">
        <f>ROUND(I228*H228,3)</f>
        <v>0</v>
      </c>
      <c r="K228" s="233"/>
      <c r="L228" s="234"/>
      <c r="M228" s="235" t="s">
        <v>1</v>
      </c>
      <c r="N228" s="236" t="s">
        <v>46</v>
      </c>
      <c r="O228" s="8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254</v>
      </c>
      <c r="AT228" s="200" t="s">
        <v>276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211</v>
      </c>
      <c r="BM228" s="200" t="s">
        <v>333</v>
      </c>
    </row>
    <row r="229" s="2" customFormat="1" ht="16.5" customHeight="1">
      <c r="A229" s="38"/>
      <c r="B229" s="188"/>
      <c r="C229" s="227" t="s">
        <v>470</v>
      </c>
      <c r="D229" s="227" t="s">
        <v>276</v>
      </c>
      <c r="E229" s="228" t="s">
        <v>1948</v>
      </c>
      <c r="F229" s="229" t="s">
        <v>2320</v>
      </c>
      <c r="G229" s="230" t="s">
        <v>348</v>
      </c>
      <c r="H229" s="231">
        <v>1</v>
      </c>
      <c r="I229" s="232"/>
      <c r="J229" s="231">
        <f>ROUND(I229*H229,3)</f>
        <v>0</v>
      </c>
      <c r="K229" s="233"/>
      <c r="L229" s="234"/>
      <c r="M229" s="235" t="s">
        <v>1</v>
      </c>
      <c r="N229" s="236" t="s">
        <v>46</v>
      </c>
      <c r="O229" s="8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254</v>
      </c>
      <c r="AT229" s="200" t="s">
        <v>276</v>
      </c>
      <c r="AU229" s="200" t="s">
        <v>91</v>
      </c>
      <c r="AY229" s="19" t="s">
        <v>205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91</v>
      </c>
      <c r="BK229" s="202">
        <f>ROUND(I229*H229,3)</f>
        <v>0</v>
      </c>
      <c r="BL229" s="19" t="s">
        <v>211</v>
      </c>
      <c r="BM229" s="200" t="s">
        <v>355</v>
      </c>
    </row>
    <row r="230" s="2" customFormat="1" ht="16.5" customHeight="1">
      <c r="A230" s="38"/>
      <c r="B230" s="188"/>
      <c r="C230" s="227" t="s">
        <v>476</v>
      </c>
      <c r="D230" s="227" t="s">
        <v>276</v>
      </c>
      <c r="E230" s="228" t="s">
        <v>1950</v>
      </c>
      <c r="F230" s="229" t="s">
        <v>2321</v>
      </c>
      <c r="G230" s="230" t="s">
        <v>348</v>
      </c>
      <c r="H230" s="231">
        <v>4</v>
      </c>
      <c r="I230" s="232"/>
      <c r="J230" s="231">
        <f>ROUND(I230*H230,3)</f>
        <v>0</v>
      </c>
      <c r="K230" s="233"/>
      <c r="L230" s="234"/>
      <c r="M230" s="235" t="s">
        <v>1</v>
      </c>
      <c r="N230" s="236" t="s">
        <v>46</v>
      </c>
      <c r="O230" s="82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254</v>
      </c>
      <c r="AT230" s="200" t="s">
        <v>276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211</v>
      </c>
      <c r="BM230" s="200" t="s">
        <v>366</v>
      </c>
    </row>
    <row r="231" s="2" customFormat="1" ht="16.5" customHeight="1">
      <c r="A231" s="38"/>
      <c r="B231" s="188"/>
      <c r="C231" s="227" t="s">
        <v>483</v>
      </c>
      <c r="D231" s="227" t="s">
        <v>276</v>
      </c>
      <c r="E231" s="228" t="s">
        <v>1952</v>
      </c>
      <c r="F231" s="229" t="s">
        <v>2322</v>
      </c>
      <c r="G231" s="230" t="s">
        <v>348</v>
      </c>
      <c r="H231" s="231">
        <v>2</v>
      </c>
      <c r="I231" s="232"/>
      <c r="J231" s="231">
        <f>ROUND(I231*H231,3)</f>
        <v>0</v>
      </c>
      <c r="K231" s="233"/>
      <c r="L231" s="234"/>
      <c r="M231" s="235" t="s">
        <v>1</v>
      </c>
      <c r="N231" s="236" t="s">
        <v>46</v>
      </c>
      <c r="O231" s="82"/>
      <c r="P231" s="198">
        <f>O231*H231</f>
        <v>0</v>
      </c>
      <c r="Q231" s="198">
        <v>0</v>
      </c>
      <c r="R231" s="198">
        <f>Q231*H231</f>
        <v>0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254</v>
      </c>
      <c r="AT231" s="200" t="s">
        <v>276</v>
      </c>
      <c r="AU231" s="200" t="s">
        <v>91</v>
      </c>
      <c r="AY231" s="19" t="s">
        <v>205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91</v>
      </c>
      <c r="BK231" s="202">
        <f>ROUND(I231*H231,3)</f>
        <v>0</v>
      </c>
      <c r="BL231" s="19" t="s">
        <v>211</v>
      </c>
      <c r="BM231" s="200" t="s">
        <v>380</v>
      </c>
    </row>
    <row r="232" s="2" customFormat="1" ht="16.5" customHeight="1">
      <c r="A232" s="38"/>
      <c r="B232" s="188"/>
      <c r="C232" s="227" t="s">
        <v>489</v>
      </c>
      <c r="D232" s="227" t="s">
        <v>276</v>
      </c>
      <c r="E232" s="228" t="s">
        <v>1954</v>
      </c>
      <c r="F232" s="229" t="s">
        <v>2323</v>
      </c>
      <c r="G232" s="230" t="s">
        <v>348</v>
      </c>
      <c r="H232" s="231">
        <v>5</v>
      </c>
      <c r="I232" s="232"/>
      <c r="J232" s="231">
        <f>ROUND(I232*H232,3)</f>
        <v>0</v>
      </c>
      <c r="K232" s="233"/>
      <c r="L232" s="234"/>
      <c r="M232" s="235" t="s">
        <v>1</v>
      </c>
      <c r="N232" s="236" t="s">
        <v>46</v>
      </c>
      <c r="O232" s="8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254</v>
      </c>
      <c r="AT232" s="200" t="s">
        <v>276</v>
      </c>
      <c r="AU232" s="200" t="s">
        <v>91</v>
      </c>
      <c r="AY232" s="19" t="s">
        <v>205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91</v>
      </c>
      <c r="BK232" s="202">
        <f>ROUND(I232*H232,3)</f>
        <v>0</v>
      </c>
      <c r="BL232" s="19" t="s">
        <v>211</v>
      </c>
      <c r="BM232" s="200" t="s">
        <v>390</v>
      </c>
    </row>
    <row r="233" s="2" customFormat="1" ht="16.5" customHeight="1">
      <c r="A233" s="38"/>
      <c r="B233" s="188"/>
      <c r="C233" s="227" t="s">
        <v>495</v>
      </c>
      <c r="D233" s="227" t="s">
        <v>276</v>
      </c>
      <c r="E233" s="228" t="s">
        <v>2324</v>
      </c>
      <c r="F233" s="229" t="s">
        <v>2325</v>
      </c>
      <c r="G233" s="230" t="s">
        <v>348</v>
      </c>
      <c r="H233" s="231">
        <v>9</v>
      </c>
      <c r="I233" s="232"/>
      <c r="J233" s="231">
        <f>ROUND(I233*H233,3)</f>
        <v>0</v>
      </c>
      <c r="K233" s="233"/>
      <c r="L233" s="234"/>
      <c r="M233" s="235" t="s">
        <v>1</v>
      </c>
      <c r="N233" s="236" t="s">
        <v>46</v>
      </c>
      <c r="O233" s="82"/>
      <c r="P233" s="198">
        <f>O233*H233</f>
        <v>0</v>
      </c>
      <c r="Q233" s="198">
        <v>0</v>
      </c>
      <c r="R233" s="198">
        <f>Q233*H233</f>
        <v>0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254</v>
      </c>
      <c r="AT233" s="200" t="s">
        <v>276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211</v>
      </c>
      <c r="BM233" s="200" t="s">
        <v>2326</v>
      </c>
    </row>
    <row r="234" s="2" customFormat="1" ht="21.75" customHeight="1">
      <c r="A234" s="38"/>
      <c r="B234" s="188"/>
      <c r="C234" s="227" t="s">
        <v>500</v>
      </c>
      <c r="D234" s="227" t="s">
        <v>276</v>
      </c>
      <c r="E234" s="228" t="s">
        <v>2327</v>
      </c>
      <c r="F234" s="229" t="s">
        <v>2328</v>
      </c>
      <c r="G234" s="230" t="s">
        <v>348</v>
      </c>
      <c r="H234" s="231">
        <v>5</v>
      </c>
      <c r="I234" s="232"/>
      <c r="J234" s="231">
        <f>ROUND(I234*H234,3)</f>
        <v>0</v>
      </c>
      <c r="K234" s="233"/>
      <c r="L234" s="234"/>
      <c r="M234" s="235" t="s">
        <v>1</v>
      </c>
      <c r="N234" s="236" t="s">
        <v>46</v>
      </c>
      <c r="O234" s="8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254</v>
      </c>
      <c r="AT234" s="200" t="s">
        <v>276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211</v>
      </c>
      <c r="BM234" s="200" t="s">
        <v>2329</v>
      </c>
    </row>
    <row r="235" s="12" customFormat="1" ht="22.8" customHeight="1">
      <c r="A235" s="12"/>
      <c r="B235" s="175"/>
      <c r="C235" s="12"/>
      <c r="D235" s="176" t="s">
        <v>79</v>
      </c>
      <c r="E235" s="186" t="s">
        <v>2330</v>
      </c>
      <c r="F235" s="186" t="s">
        <v>2331</v>
      </c>
      <c r="G235" s="12"/>
      <c r="H235" s="12"/>
      <c r="I235" s="178"/>
      <c r="J235" s="187">
        <f>BK235</f>
        <v>0</v>
      </c>
      <c r="K235" s="12"/>
      <c r="L235" s="175"/>
      <c r="M235" s="180"/>
      <c r="N235" s="181"/>
      <c r="O235" s="181"/>
      <c r="P235" s="182">
        <f>SUM(P236:P257)</f>
        <v>0</v>
      </c>
      <c r="Q235" s="181"/>
      <c r="R235" s="182">
        <f>SUM(R236:R257)</f>
        <v>0</v>
      </c>
      <c r="S235" s="181"/>
      <c r="T235" s="183">
        <f>SUM(T236:T257)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6" t="s">
        <v>91</v>
      </c>
      <c r="AT235" s="184" t="s">
        <v>79</v>
      </c>
      <c r="AU235" s="184" t="s">
        <v>87</v>
      </c>
      <c r="AY235" s="176" t="s">
        <v>205</v>
      </c>
      <c r="BK235" s="185">
        <f>SUM(BK236:BK257)</f>
        <v>0</v>
      </c>
    </row>
    <row r="236" s="2" customFormat="1" ht="16.5" customHeight="1">
      <c r="A236" s="38"/>
      <c r="B236" s="188"/>
      <c r="C236" s="227" t="s">
        <v>506</v>
      </c>
      <c r="D236" s="227" t="s">
        <v>276</v>
      </c>
      <c r="E236" s="228" t="s">
        <v>2332</v>
      </c>
      <c r="F236" s="229" t="s">
        <v>2333</v>
      </c>
      <c r="G236" s="230" t="s">
        <v>284</v>
      </c>
      <c r="H236" s="231">
        <v>5</v>
      </c>
      <c r="I236" s="232"/>
      <c r="J236" s="231">
        <f>ROUND(I236*H236,3)</f>
        <v>0</v>
      </c>
      <c r="K236" s="233"/>
      <c r="L236" s="234"/>
      <c r="M236" s="235" t="s">
        <v>1</v>
      </c>
      <c r="N236" s="236" t="s">
        <v>46</v>
      </c>
      <c r="O236" s="8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254</v>
      </c>
      <c r="AT236" s="200" t="s">
        <v>276</v>
      </c>
      <c r="AU236" s="200" t="s">
        <v>91</v>
      </c>
      <c r="AY236" s="19" t="s">
        <v>205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91</v>
      </c>
      <c r="BK236" s="202">
        <f>ROUND(I236*H236,3)</f>
        <v>0</v>
      </c>
      <c r="BL236" s="19" t="s">
        <v>211</v>
      </c>
      <c r="BM236" s="200" t="s">
        <v>401</v>
      </c>
    </row>
    <row r="237" s="2" customFormat="1" ht="16.5" customHeight="1">
      <c r="A237" s="38"/>
      <c r="B237" s="188"/>
      <c r="C237" s="227" t="s">
        <v>513</v>
      </c>
      <c r="D237" s="227" t="s">
        <v>276</v>
      </c>
      <c r="E237" s="228" t="s">
        <v>2334</v>
      </c>
      <c r="F237" s="229" t="s">
        <v>2335</v>
      </c>
      <c r="G237" s="230" t="s">
        <v>348</v>
      </c>
      <c r="H237" s="231">
        <v>1</v>
      </c>
      <c r="I237" s="232"/>
      <c r="J237" s="231">
        <f>ROUND(I237*H237,3)</f>
        <v>0</v>
      </c>
      <c r="K237" s="233"/>
      <c r="L237" s="234"/>
      <c r="M237" s="235" t="s">
        <v>1</v>
      </c>
      <c r="N237" s="236" t="s">
        <v>46</v>
      </c>
      <c r="O237" s="82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254</v>
      </c>
      <c r="AT237" s="200" t="s">
        <v>276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211</v>
      </c>
      <c r="BM237" s="200" t="s">
        <v>2336</v>
      </c>
    </row>
    <row r="238" s="2" customFormat="1" ht="16.5" customHeight="1">
      <c r="A238" s="38"/>
      <c r="B238" s="188"/>
      <c r="C238" s="227" t="s">
        <v>517</v>
      </c>
      <c r="D238" s="227" t="s">
        <v>276</v>
      </c>
      <c r="E238" s="228" t="s">
        <v>2337</v>
      </c>
      <c r="F238" s="229" t="s">
        <v>2338</v>
      </c>
      <c r="G238" s="230" t="s">
        <v>348</v>
      </c>
      <c r="H238" s="231">
        <v>1</v>
      </c>
      <c r="I238" s="232"/>
      <c r="J238" s="231">
        <f>ROUND(I238*H238,3)</f>
        <v>0</v>
      </c>
      <c r="K238" s="233"/>
      <c r="L238" s="234"/>
      <c r="M238" s="235" t="s">
        <v>1</v>
      </c>
      <c r="N238" s="236" t="s">
        <v>46</v>
      </c>
      <c r="O238" s="8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0" t="s">
        <v>254</v>
      </c>
      <c r="AT238" s="200" t="s">
        <v>276</v>
      </c>
      <c r="AU238" s="200" t="s">
        <v>91</v>
      </c>
      <c r="AY238" s="19" t="s">
        <v>205</v>
      </c>
      <c r="BE238" s="201">
        <f>IF(N238="základná",J238,0)</f>
        <v>0</v>
      </c>
      <c r="BF238" s="201">
        <f>IF(N238="znížená",J238,0)</f>
        <v>0</v>
      </c>
      <c r="BG238" s="201">
        <f>IF(N238="zákl. prenesená",J238,0)</f>
        <v>0</v>
      </c>
      <c r="BH238" s="201">
        <f>IF(N238="zníž. prenesená",J238,0)</f>
        <v>0</v>
      </c>
      <c r="BI238" s="201">
        <f>IF(N238="nulová",J238,0)</f>
        <v>0</v>
      </c>
      <c r="BJ238" s="19" t="s">
        <v>91</v>
      </c>
      <c r="BK238" s="202">
        <f>ROUND(I238*H238,3)</f>
        <v>0</v>
      </c>
      <c r="BL238" s="19" t="s">
        <v>211</v>
      </c>
      <c r="BM238" s="200" t="s">
        <v>414</v>
      </c>
    </row>
    <row r="239" s="2" customFormat="1" ht="16.5" customHeight="1">
      <c r="A239" s="38"/>
      <c r="B239" s="188"/>
      <c r="C239" s="227" t="s">
        <v>521</v>
      </c>
      <c r="D239" s="227" t="s">
        <v>276</v>
      </c>
      <c r="E239" s="228" t="s">
        <v>2339</v>
      </c>
      <c r="F239" s="229" t="s">
        <v>2340</v>
      </c>
      <c r="G239" s="230" t="s">
        <v>348</v>
      </c>
      <c r="H239" s="231">
        <v>8</v>
      </c>
      <c r="I239" s="232"/>
      <c r="J239" s="231">
        <f>ROUND(I239*H239,3)</f>
        <v>0</v>
      </c>
      <c r="K239" s="233"/>
      <c r="L239" s="234"/>
      <c r="M239" s="235" t="s">
        <v>1</v>
      </c>
      <c r="N239" s="236" t="s">
        <v>46</v>
      </c>
      <c r="O239" s="82"/>
      <c r="P239" s="198">
        <f>O239*H239</f>
        <v>0</v>
      </c>
      <c r="Q239" s="198">
        <v>0</v>
      </c>
      <c r="R239" s="198">
        <f>Q239*H239</f>
        <v>0</v>
      </c>
      <c r="S239" s="198">
        <v>0</v>
      </c>
      <c r="T239" s="19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0" t="s">
        <v>254</v>
      </c>
      <c r="AT239" s="200" t="s">
        <v>276</v>
      </c>
      <c r="AU239" s="200" t="s">
        <v>91</v>
      </c>
      <c r="AY239" s="19" t="s">
        <v>205</v>
      </c>
      <c r="BE239" s="201">
        <f>IF(N239="základná",J239,0)</f>
        <v>0</v>
      </c>
      <c r="BF239" s="201">
        <f>IF(N239="znížená",J239,0)</f>
        <v>0</v>
      </c>
      <c r="BG239" s="201">
        <f>IF(N239="zákl. prenesená",J239,0)</f>
        <v>0</v>
      </c>
      <c r="BH239" s="201">
        <f>IF(N239="zníž. prenesená",J239,0)</f>
        <v>0</v>
      </c>
      <c r="BI239" s="201">
        <f>IF(N239="nulová",J239,0)</f>
        <v>0</v>
      </c>
      <c r="BJ239" s="19" t="s">
        <v>91</v>
      </c>
      <c r="BK239" s="202">
        <f>ROUND(I239*H239,3)</f>
        <v>0</v>
      </c>
      <c r="BL239" s="19" t="s">
        <v>211</v>
      </c>
      <c r="BM239" s="200" t="s">
        <v>423</v>
      </c>
    </row>
    <row r="240" s="2" customFormat="1" ht="16.5" customHeight="1">
      <c r="A240" s="38"/>
      <c r="B240" s="188"/>
      <c r="C240" s="227" t="s">
        <v>525</v>
      </c>
      <c r="D240" s="227" t="s">
        <v>276</v>
      </c>
      <c r="E240" s="228" t="s">
        <v>2341</v>
      </c>
      <c r="F240" s="229" t="s">
        <v>2342</v>
      </c>
      <c r="G240" s="230" t="s">
        <v>348</v>
      </c>
      <c r="H240" s="231">
        <v>2</v>
      </c>
      <c r="I240" s="232"/>
      <c r="J240" s="231">
        <f>ROUND(I240*H240,3)</f>
        <v>0</v>
      </c>
      <c r="K240" s="233"/>
      <c r="L240" s="234"/>
      <c r="M240" s="235" t="s">
        <v>1</v>
      </c>
      <c r="N240" s="236" t="s">
        <v>46</v>
      </c>
      <c r="O240" s="82"/>
      <c r="P240" s="198">
        <f>O240*H240</f>
        <v>0</v>
      </c>
      <c r="Q240" s="198">
        <v>0</v>
      </c>
      <c r="R240" s="198">
        <f>Q240*H240</f>
        <v>0</v>
      </c>
      <c r="S240" s="198">
        <v>0</v>
      </c>
      <c r="T240" s="199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0" t="s">
        <v>254</v>
      </c>
      <c r="AT240" s="200" t="s">
        <v>276</v>
      </c>
      <c r="AU240" s="200" t="s">
        <v>91</v>
      </c>
      <c r="AY240" s="19" t="s">
        <v>205</v>
      </c>
      <c r="BE240" s="201">
        <f>IF(N240="základná",J240,0)</f>
        <v>0</v>
      </c>
      <c r="BF240" s="201">
        <f>IF(N240="znížená",J240,0)</f>
        <v>0</v>
      </c>
      <c r="BG240" s="201">
        <f>IF(N240="zákl. prenesená",J240,0)</f>
        <v>0</v>
      </c>
      <c r="BH240" s="201">
        <f>IF(N240="zníž. prenesená",J240,0)</f>
        <v>0</v>
      </c>
      <c r="BI240" s="201">
        <f>IF(N240="nulová",J240,0)</f>
        <v>0</v>
      </c>
      <c r="BJ240" s="19" t="s">
        <v>91</v>
      </c>
      <c r="BK240" s="202">
        <f>ROUND(I240*H240,3)</f>
        <v>0</v>
      </c>
      <c r="BL240" s="19" t="s">
        <v>211</v>
      </c>
      <c r="BM240" s="200" t="s">
        <v>461</v>
      </c>
    </row>
    <row r="241" s="2" customFormat="1" ht="16.5" customHeight="1">
      <c r="A241" s="38"/>
      <c r="B241" s="188"/>
      <c r="C241" s="227" t="s">
        <v>533</v>
      </c>
      <c r="D241" s="227" t="s">
        <v>276</v>
      </c>
      <c r="E241" s="228" t="s">
        <v>2343</v>
      </c>
      <c r="F241" s="229" t="s">
        <v>2344</v>
      </c>
      <c r="G241" s="230" t="s">
        <v>348</v>
      </c>
      <c r="H241" s="231">
        <v>3</v>
      </c>
      <c r="I241" s="232"/>
      <c r="J241" s="231">
        <f>ROUND(I241*H241,3)</f>
        <v>0</v>
      </c>
      <c r="K241" s="233"/>
      <c r="L241" s="234"/>
      <c r="M241" s="235" t="s">
        <v>1</v>
      </c>
      <c r="N241" s="236" t="s">
        <v>46</v>
      </c>
      <c r="O241" s="82"/>
      <c r="P241" s="198">
        <f>O241*H241</f>
        <v>0</v>
      </c>
      <c r="Q241" s="198">
        <v>0</v>
      </c>
      <c r="R241" s="198">
        <f>Q241*H241</f>
        <v>0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254</v>
      </c>
      <c r="AT241" s="200" t="s">
        <v>276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470</v>
      </c>
    </row>
    <row r="242" s="2" customFormat="1" ht="24.15" customHeight="1">
      <c r="A242" s="38"/>
      <c r="B242" s="188"/>
      <c r="C242" s="227" t="s">
        <v>537</v>
      </c>
      <c r="D242" s="227" t="s">
        <v>276</v>
      </c>
      <c r="E242" s="228" t="s">
        <v>2345</v>
      </c>
      <c r="F242" s="229" t="s">
        <v>2346</v>
      </c>
      <c r="G242" s="230" t="s">
        <v>284</v>
      </c>
      <c r="H242" s="231">
        <v>258</v>
      </c>
      <c r="I242" s="232"/>
      <c r="J242" s="231">
        <f>ROUND(I242*H242,3)</f>
        <v>0</v>
      </c>
      <c r="K242" s="233"/>
      <c r="L242" s="234"/>
      <c r="M242" s="235" t="s">
        <v>1</v>
      </c>
      <c r="N242" s="236" t="s">
        <v>46</v>
      </c>
      <c r="O242" s="82"/>
      <c r="P242" s="198">
        <f>O242*H242</f>
        <v>0</v>
      </c>
      <c r="Q242" s="198">
        <v>0</v>
      </c>
      <c r="R242" s="198">
        <f>Q242*H242</f>
        <v>0</v>
      </c>
      <c r="S242" s="198">
        <v>0</v>
      </c>
      <c r="T242" s="199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0" t="s">
        <v>254</v>
      </c>
      <c r="AT242" s="200" t="s">
        <v>276</v>
      </c>
      <c r="AU242" s="200" t="s">
        <v>91</v>
      </c>
      <c r="AY242" s="19" t="s">
        <v>205</v>
      </c>
      <c r="BE242" s="201">
        <f>IF(N242="základná",J242,0)</f>
        <v>0</v>
      </c>
      <c r="BF242" s="201">
        <f>IF(N242="znížená",J242,0)</f>
        <v>0</v>
      </c>
      <c r="BG242" s="201">
        <f>IF(N242="zákl. prenesená",J242,0)</f>
        <v>0</v>
      </c>
      <c r="BH242" s="201">
        <f>IF(N242="zníž. prenesená",J242,0)</f>
        <v>0</v>
      </c>
      <c r="BI242" s="201">
        <f>IF(N242="nulová",J242,0)</f>
        <v>0</v>
      </c>
      <c r="BJ242" s="19" t="s">
        <v>91</v>
      </c>
      <c r="BK242" s="202">
        <f>ROUND(I242*H242,3)</f>
        <v>0</v>
      </c>
      <c r="BL242" s="19" t="s">
        <v>211</v>
      </c>
      <c r="BM242" s="200" t="s">
        <v>483</v>
      </c>
    </row>
    <row r="243" s="2" customFormat="1" ht="24.15" customHeight="1">
      <c r="A243" s="38"/>
      <c r="B243" s="188"/>
      <c r="C243" s="227" t="s">
        <v>541</v>
      </c>
      <c r="D243" s="227" t="s">
        <v>276</v>
      </c>
      <c r="E243" s="228" t="s">
        <v>2347</v>
      </c>
      <c r="F243" s="229" t="s">
        <v>2348</v>
      </c>
      <c r="G243" s="230" t="s">
        <v>284</v>
      </c>
      <c r="H243" s="231">
        <v>256</v>
      </c>
      <c r="I243" s="232"/>
      <c r="J243" s="231">
        <f>ROUND(I243*H243,3)</f>
        <v>0</v>
      </c>
      <c r="K243" s="233"/>
      <c r="L243" s="234"/>
      <c r="M243" s="235" t="s">
        <v>1</v>
      </c>
      <c r="N243" s="236" t="s">
        <v>46</v>
      </c>
      <c r="O243" s="82"/>
      <c r="P243" s="198">
        <f>O243*H243</f>
        <v>0</v>
      </c>
      <c r="Q243" s="198">
        <v>0</v>
      </c>
      <c r="R243" s="198">
        <f>Q243*H243</f>
        <v>0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254</v>
      </c>
      <c r="AT243" s="200" t="s">
        <v>276</v>
      </c>
      <c r="AU243" s="200" t="s">
        <v>91</v>
      </c>
      <c r="AY243" s="19" t="s">
        <v>205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91</v>
      </c>
      <c r="BK243" s="202">
        <f>ROUND(I243*H243,3)</f>
        <v>0</v>
      </c>
      <c r="BL243" s="19" t="s">
        <v>211</v>
      </c>
      <c r="BM243" s="200" t="s">
        <v>495</v>
      </c>
    </row>
    <row r="244" s="2" customFormat="1" ht="24.15" customHeight="1">
      <c r="A244" s="38"/>
      <c r="B244" s="188"/>
      <c r="C244" s="227" t="s">
        <v>553</v>
      </c>
      <c r="D244" s="227" t="s">
        <v>276</v>
      </c>
      <c r="E244" s="228" t="s">
        <v>2349</v>
      </c>
      <c r="F244" s="229" t="s">
        <v>2350</v>
      </c>
      <c r="G244" s="230" t="s">
        <v>284</v>
      </c>
      <c r="H244" s="231">
        <v>68</v>
      </c>
      <c r="I244" s="232"/>
      <c r="J244" s="231">
        <f>ROUND(I244*H244,3)</f>
        <v>0</v>
      </c>
      <c r="K244" s="233"/>
      <c r="L244" s="234"/>
      <c r="M244" s="235" t="s">
        <v>1</v>
      </c>
      <c r="N244" s="236" t="s">
        <v>46</v>
      </c>
      <c r="O244" s="82"/>
      <c r="P244" s="198">
        <f>O244*H244</f>
        <v>0</v>
      </c>
      <c r="Q244" s="198">
        <v>0</v>
      </c>
      <c r="R244" s="198">
        <f>Q244*H244</f>
        <v>0</v>
      </c>
      <c r="S244" s="198">
        <v>0</v>
      </c>
      <c r="T244" s="19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0" t="s">
        <v>254</v>
      </c>
      <c r="AT244" s="200" t="s">
        <v>276</v>
      </c>
      <c r="AU244" s="200" t="s">
        <v>91</v>
      </c>
      <c r="AY244" s="19" t="s">
        <v>205</v>
      </c>
      <c r="BE244" s="201">
        <f>IF(N244="základná",J244,0)</f>
        <v>0</v>
      </c>
      <c r="BF244" s="201">
        <f>IF(N244="znížená",J244,0)</f>
        <v>0</v>
      </c>
      <c r="BG244" s="201">
        <f>IF(N244="zákl. prenesená",J244,0)</f>
        <v>0</v>
      </c>
      <c r="BH244" s="201">
        <f>IF(N244="zníž. prenesená",J244,0)</f>
        <v>0</v>
      </c>
      <c r="BI244" s="201">
        <f>IF(N244="nulová",J244,0)</f>
        <v>0</v>
      </c>
      <c r="BJ244" s="19" t="s">
        <v>91</v>
      </c>
      <c r="BK244" s="202">
        <f>ROUND(I244*H244,3)</f>
        <v>0</v>
      </c>
      <c r="BL244" s="19" t="s">
        <v>211</v>
      </c>
      <c r="BM244" s="200" t="s">
        <v>506</v>
      </c>
    </row>
    <row r="245" s="2" customFormat="1" ht="24.15" customHeight="1">
      <c r="A245" s="38"/>
      <c r="B245" s="188"/>
      <c r="C245" s="227" t="s">
        <v>559</v>
      </c>
      <c r="D245" s="227" t="s">
        <v>276</v>
      </c>
      <c r="E245" s="228" t="s">
        <v>2351</v>
      </c>
      <c r="F245" s="229" t="s">
        <v>2352</v>
      </c>
      <c r="G245" s="230" t="s">
        <v>284</v>
      </c>
      <c r="H245" s="231">
        <v>34</v>
      </c>
      <c r="I245" s="232"/>
      <c r="J245" s="231">
        <f>ROUND(I245*H245,3)</f>
        <v>0</v>
      </c>
      <c r="K245" s="233"/>
      <c r="L245" s="234"/>
      <c r="M245" s="235" t="s">
        <v>1</v>
      </c>
      <c r="N245" s="236" t="s">
        <v>46</v>
      </c>
      <c r="O245" s="82"/>
      <c r="P245" s="198">
        <f>O245*H245</f>
        <v>0</v>
      </c>
      <c r="Q245" s="198">
        <v>0</v>
      </c>
      <c r="R245" s="198">
        <f>Q245*H245</f>
        <v>0</v>
      </c>
      <c r="S245" s="198">
        <v>0</v>
      </c>
      <c r="T245" s="199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0" t="s">
        <v>254</v>
      </c>
      <c r="AT245" s="200" t="s">
        <v>276</v>
      </c>
      <c r="AU245" s="200" t="s">
        <v>91</v>
      </c>
      <c r="AY245" s="19" t="s">
        <v>205</v>
      </c>
      <c r="BE245" s="201">
        <f>IF(N245="základná",J245,0)</f>
        <v>0</v>
      </c>
      <c r="BF245" s="201">
        <f>IF(N245="znížená",J245,0)</f>
        <v>0</v>
      </c>
      <c r="BG245" s="201">
        <f>IF(N245="zákl. prenesená",J245,0)</f>
        <v>0</v>
      </c>
      <c r="BH245" s="201">
        <f>IF(N245="zníž. prenesená",J245,0)</f>
        <v>0</v>
      </c>
      <c r="BI245" s="201">
        <f>IF(N245="nulová",J245,0)</f>
        <v>0</v>
      </c>
      <c r="BJ245" s="19" t="s">
        <v>91</v>
      </c>
      <c r="BK245" s="202">
        <f>ROUND(I245*H245,3)</f>
        <v>0</v>
      </c>
      <c r="BL245" s="19" t="s">
        <v>211</v>
      </c>
      <c r="BM245" s="200" t="s">
        <v>517</v>
      </c>
    </row>
    <row r="246" s="2" customFormat="1" ht="16.5" customHeight="1">
      <c r="A246" s="38"/>
      <c r="B246" s="188"/>
      <c r="C246" s="227" t="s">
        <v>564</v>
      </c>
      <c r="D246" s="227" t="s">
        <v>276</v>
      </c>
      <c r="E246" s="228" t="s">
        <v>2353</v>
      </c>
      <c r="F246" s="229" t="s">
        <v>2354</v>
      </c>
      <c r="G246" s="230" t="s">
        <v>284</v>
      </c>
      <c r="H246" s="231">
        <v>258</v>
      </c>
      <c r="I246" s="232"/>
      <c r="J246" s="231">
        <f>ROUND(I246*H246,3)</f>
        <v>0</v>
      </c>
      <c r="K246" s="233"/>
      <c r="L246" s="234"/>
      <c r="M246" s="235" t="s">
        <v>1</v>
      </c>
      <c r="N246" s="236" t="s">
        <v>46</v>
      </c>
      <c r="O246" s="82"/>
      <c r="P246" s="198">
        <f>O246*H246</f>
        <v>0</v>
      </c>
      <c r="Q246" s="198">
        <v>0</v>
      </c>
      <c r="R246" s="198">
        <f>Q246*H246</f>
        <v>0</v>
      </c>
      <c r="S246" s="198">
        <v>0</v>
      </c>
      <c r="T246" s="199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0" t="s">
        <v>254</v>
      </c>
      <c r="AT246" s="200" t="s">
        <v>276</v>
      </c>
      <c r="AU246" s="200" t="s">
        <v>91</v>
      </c>
      <c r="AY246" s="19" t="s">
        <v>205</v>
      </c>
      <c r="BE246" s="201">
        <f>IF(N246="základná",J246,0)</f>
        <v>0</v>
      </c>
      <c r="BF246" s="201">
        <f>IF(N246="znížená",J246,0)</f>
        <v>0</v>
      </c>
      <c r="BG246" s="201">
        <f>IF(N246="zákl. prenesená",J246,0)</f>
        <v>0</v>
      </c>
      <c r="BH246" s="201">
        <f>IF(N246="zníž. prenesená",J246,0)</f>
        <v>0</v>
      </c>
      <c r="BI246" s="201">
        <f>IF(N246="nulová",J246,0)</f>
        <v>0</v>
      </c>
      <c r="BJ246" s="19" t="s">
        <v>91</v>
      </c>
      <c r="BK246" s="202">
        <f>ROUND(I246*H246,3)</f>
        <v>0</v>
      </c>
      <c r="BL246" s="19" t="s">
        <v>211</v>
      </c>
      <c r="BM246" s="200" t="s">
        <v>525</v>
      </c>
    </row>
    <row r="247" s="2" customFormat="1" ht="16.5" customHeight="1">
      <c r="A247" s="38"/>
      <c r="B247" s="188"/>
      <c r="C247" s="227" t="s">
        <v>570</v>
      </c>
      <c r="D247" s="227" t="s">
        <v>276</v>
      </c>
      <c r="E247" s="228" t="s">
        <v>2355</v>
      </c>
      <c r="F247" s="229" t="s">
        <v>2356</v>
      </c>
      <c r="G247" s="230" t="s">
        <v>284</v>
      </c>
      <c r="H247" s="231">
        <v>256</v>
      </c>
      <c r="I247" s="232"/>
      <c r="J247" s="231">
        <f>ROUND(I247*H247,3)</f>
        <v>0</v>
      </c>
      <c r="K247" s="233"/>
      <c r="L247" s="234"/>
      <c r="M247" s="235" t="s">
        <v>1</v>
      </c>
      <c r="N247" s="236" t="s">
        <v>46</v>
      </c>
      <c r="O247" s="82"/>
      <c r="P247" s="198">
        <f>O247*H247</f>
        <v>0</v>
      </c>
      <c r="Q247" s="198">
        <v>0</v>
      </c>
      <c r="R247" s="198">
        <f>Q247*H247</f>
        <v>0</v>
      </c>
      <c r="S247" s="198">
        <v>0</v>
      </c>
      <c r="T247" s="199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00" t="s">
        <v>254</v>
      </c>
      <c r="AT247" s="200" t="s">
        <v>276</v>
      </c>
      <c r="AU247" s="200" t="s">
        <v>91</v>
      </c>
      <c r="AY247" s="19" t="s">
        <v>205</v>
      </c>
      <c r="BE247" s="201">
        <f>IF(N247="základná",J247,0)</f>
        <v>0</v>
      </c>
      <c r="BF247" s="201">
        <f>IF(N247="znížená",J247,0)</f>
        <v>0</v>
      </c>
      <c r="BG247" s="201">
        <f>IF(N247="zákl. prenesená",J247,0)</f>
        <v>0</v>
      </c>
      <c r="BH247" s="201">
        <f>IF(N247="zníž. prenesená",J247,0)</f>
        <v>0</v>
      </c>
      <c r="BI247" s="201">
        <f>IF(N247="nulová",J247,0)</f>
        <v>0</v>
      </c>
      <c r="BJ247" s="19" t="s">
        <v>91</v>
      </c>
      <c r="BK247" s="202">
        <f>ROUND(I247*H247,3)</f>
        <v>0</v>
      </c>
      <c r="BL247" s="19" t="s">
        <v>211</v>
      </c>
      <c r="BM247" s="200" t="s">
        <v>537</v>
      </c>
    </row>
    <row r="248" s="2" customFormat="1" ht="16.5" customHeight="1">
      <c r="A248" s="38"/>
      <c r="B248" s="188"/>
      <c r="C248" s="227" t="s">
        <v>574</v>
      </c>
      <c r="D248" s="227" t="s">
        <v>276</v>
      </c>
      <c r="E248" s="228" t="s">
        <v>2357</v>
      </c>
      <c r="F248" s="229" t="s">
        <v>2358</v>
      </c>
      <c r="G248" s="230" t="s">
        <v>284</v>
      </c>
      <c r="H248" s="231">
        <v>68</v>
      </c>
      <c r="I248" s="232"/>
      <c r="J248" s="231">
        <f>ROUND(I248*H248,3)</f>
        <v>0</v>
      </c>
      <c r="K248" s="233"/>
      <c r="L248" s="234"/>
      <c r="M248" s="235" t="s">
        <v>1</v>
      </c>
      <c r="N248" s="236" t="s">
        <v>46</v>
      </c>
      <c r="O248" s="82"/>
      <c r="P248" s="198">
        <f>O248*H248</f>
        <v>0</v>
      </c>
      <c r="Q248" s="198">
        <v>0</v>
      </c>
      <c r="R248" s="198">
        <f>Q248*H248</f>
        <v>0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254</v>
      </c>
      <c r="AT248" s="200" t="s">
        <v>276</v>
      </c>
      <c r="AU248" s="200" t="s">
        <v>91</v>
      </c>
      <c r="AY248" s="19" t="s">
        <v>205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91</v>
      </c>
      <c r="BK248" s="202">
        <f>ROUND(I248*H248,3)</f>
        <v>0</v>
      </c>
      <c r="BL248" s="19" t="s">
        <v>211</v>
      </c>
      <c r="BM248" s="200" t="s">
        <v>553</v>
      </c>
    </row>
    <row r="249" s="2" customFormat="1" ht="16.5" customHeight="1">
      <c r="A249" s="38"/>
      <c r="B249" s="188"/>
      <c r="C249" s="227" t="s">
        <v>579</v>
      </c>
      <c r="D249" s="227" t="s">
        <v>276</v>
      </c>
      <c r="E249" s="228" t="s">
        <v>2359</v>
      </c>
      <c r="F249" s="229" t="s">
        <v>2360</v>
      </c>
      <c r="G249" s="230" t="s">
        <v>284</v>
      </c>
      <c r="H249" s="231">
        <v>34</v>
      </c>
      <c r="I249" s="232"/>
      <c r="J249" s="231">
        <f>ROUND(I249*H249,3)</f>
        <v>0</v>
      </c>
      <c r="K249" s="233"/>
      <c r="L249" s="234"/>
      <c r="M249" s="235" t="s">
        <v>1</v>
      </c>
      <c r="N249" s="236" t="s">
        <v>46</v>
      </c>
      <c r="O249" s="82"/>
      <c r="P249" s="198">
        <f>O249*H249</f>
        <v>0</v>
      </c>
      <c r="Q249" s="198">
        <v>0</v>
      </c>
      <c r="R249" s="198">
        <f>Q249*H249</f>
        <v>0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254</v>
      </c>
      <c r="AT249" s="200" t="s">
        <v>276</v>
      </c>
      <c r="AU249" s="200" t="s">
        <v>91</v>
      </c>
      <c r="AY249" s="19" t="s">
        <v>205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91</v>
      </c>
      <c r="BK249" s="202">
        <f>ROUND(I249*H249,3)</f>
        <v>0</v>
      </c>
      <c r="BL249" s="19" t="s">
        <v>211</v>
      </c>
      <c r="BM249" s="200" t="s">
        <v>564</v>
      </c>
    </row>
    <row r="250" s="2" customFormat="1" ht="21.75" customHeight="1">
      <c r="A250" s="38"/>
      <c r="B250" s="188"/>
      <c r="C250" s="227" t="s">
        <v>584</v>
      </c>
      <c r="D250" s="227" t="s">
        <v>276</v>
      </c>
      <c r="E250" s="228" t="s">
        <v>2361</v>
      </c>
      <c r="F250" s="229" t="s">
        <v>2362</v>
      </c>
      <c r="G250" s="230" t="s">
        <v>284</v>
      </c>
      <c r="H250" s="231">
        <v>15</v>
      </c>
      <c r="I250" s="232"/>
      <c r="J250" s="231">
        <f>ROUND(I250*H250,3)</f>
        <v>0</v>
      </c>
      <c r="K250" s="233"/>
      <c r="L250" s="234"/>
      <c r="M250" s="235" t="s">
        <v>1</v>
      </c>
      <c r="N250" s="236" t="s">
        <v>46</v>
      </c>
      <c r="O250" s="82"/>
      <c r="P250" s="198">
        <f>O250*H250</f>
        <v>0</v>
      </c>
      <c r="Q250" s="198">
        <v>0</v>
      </c>
      <c r="R250" s="198">
        <f>Q250*H250</f>
        <v>0</v>
      </c>
      <c r="S250" s="198">
        <v>0</v>
      </c>
      <c r="T250" s="199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0" t="s">
        <v>254</v>
      </c>
      <c r="AT250" s="200" t="s">
        <v>276</v>
      </c>
      <c r="AU250" s="200" t="s">
        <v>91</v>
      </c>
      <c r="AY250" s="19" t="s">
        <v>205</v>
      </c>
      <c r="BE250" s="201">
        <f>IF(N250="základná",J250,0)</f>
        <v>0</v>
      </c>
      <c r="BF250" s="201">
        <f>IF(N250="znížená",J250,0)</f>
        <v>0</v>
      </c>
      <c r="BG250" s="201">
        <f>IF(N250="zákl. prenesená",J250,0)</f>
        <v>0</v>
      </c>
      <c r="BH250" s="201">
        <f>IF(N250="zníž. prenesená",J250,0)</f>
        <v>0</v>
      </c>
      <c r="BI250" s="201">
        <f>IF(N250="nulová",J250,0)</f>
        <v>0</v>
      </c>
      <c r="BJ250" s="19" t="s">
        <v>91</v>
      </c>
      <c r="BK250" s="202">
        <f>ROUND(I250*H250,3)</f>
        <v>0</v>
      </c>
      <c r="BL250" s="19" t="s">
        <v>211</v>
      </c>
      <c r="BM250" s="200" t="s">
        <v>2363</v>
      </c>
    </row>
    <row r="251" s="2" customFormat="1" ht="21.75" customHeight="1">
      <c r="A251" s="38"/>
      <c r="B251" s="188"/>
      <c r="C251" s="227" t="s">
        <v>588</v>
      </c>
      <c r="D251" s="227" t="s">
        <v>276</v>
      </c>
      <c r="E251" s="228" t="s">
        <v>2364</v>
      </c>
      <c r="F251" s="229" t="s">
        <v>2365</v>
      </c>
      <c r="G251" s="230" t="s">
        <v>284</v>
      </c>
      <c r="H251" s="231">
        <v>17</v>
      </c>
      <c r="I251" s="232"/>
      <c r="J251" s="231">
        <f>ROUND(I251*H251,3)</f>
        <v>0</v>
      </c>
      <c r="K251" s="233"/>
      <c r="L251" s="234"/>
      <c r="M251" s="235" t="s">
        <v>1</v>
      </c>
      <c r="N251" s="236" t="s">
        <v>46</v>
      </c>
      <c r="O251" s="82"/>
      <c r="P251" s="198">
        <f>O251*H251</f>
        <v>0</v>
      </c>
      <c r="Q251" s="198">
        <v>0</v>
      </c>
      <c r="R251" s="198">
        <f>Q251*H251</f>
        <v>0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254</v>
      </c>
      <c r="AT251" s="200" t="s">
        <v>276</v>
      </c>
      <c r="AU251" s="200" t="s">
        <v>91</v>
      </c>
      <c r="AY251" s="19" t="s">
        <v>205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91</v>
      </c>
      <c r="BK251" s="202">
        <f>ROUND(I251*H251,3)</f>
        <v>0</v>
      </c>
      <c r="BL251" s="19" t="s">
        <v>211</v>
      </c>
      <c r="BM251" s="200" t="s">
        <v>2366</v>
      </c>
    </row>
    <row r="252" s="2" customFormat="1" ht="16.5" customHeight="1">
      <c r="A252" s="38"/>
      <c r="B252" s="188"/>
      <c r="C252" s="227" t="s">
        <v>594</v>
      </c>
      <c r="D252" s="227" t="s">
        <v>276</v>
      </c>
      <c r="E252" s="228" t="s">
        <v>2367</v>
      </c>
      <c r="F252" s="229" t="s">
        <v>2368</v>
      </c>
      <c r="G252" s="230" t="s">
        <v>284</v>
      </c>
      <c r="H252" s="231">
        <v>15</v>
      </c>
      <c r="I252" s="232"/>
      <c r="J252" s="231">
        <f>ROUND(I252*H252,3)</f>
        <v>0</v>
      </c>
      <c r="K252" s="233"/>
      <c r="L252" s="234"/>
      <c r="M252" s="235" t="s">
        <v>1</v>
      </c>
      <c r="N252" s="236" t="s">
        <v>46</v>
      </c>
      <c r="O252" s="82"/>
      <c r="P252" s="198">
        <f>O252*H252</f>
        <v>0</v>
      </c>
      <c r="Q252" s="198">
        <v>0</v>
      </c>
      <c r="R252" s="198">
        <f>Q252*H252</f>
        <v>0</v>
      </c>
      <c r="S252" s="198">
        <v>0</v>
      </c>
      <c r="T252" s="199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0" t="s">
        <v>254</v>
      </c>
      <c r="AT252" s="200" t="s">
        <v>276</v>
      </c>
      <c r="AU252" s="200" t="s">
        <v>91</v>
      </c>
      <c r="AY252" s="19" t="s">
        <v>205</v>
      </c>
      <c r="BE252" s="201">
        <f>IF(N252="základná",J252,0)</f>
        <v>0</v>
      </c>
      <c r="BF252" s="201">
        <f>IF(N252="znížená",J252,0)</f>
        <v>0</v>
      </c>
      <c r="BG252" s="201">
        <f>IF(N252="zákl. prenesená",J252,0)</f>
        <v>0</v>
      </c>
      <c r="BH252" s="201">
        <f>IF(N252="zníž. prenesená",J252,0)</f>
        <v>0</v>
      </c>
      <c r="BI252" s="201">
        <f>IF(N252="nulová",J252,0)</f>
        <v>0</v>
      </c>
      <c r="BJ252" s="19" t="s">
        <v>91</v>
      </c>
      <c r="BK252" s="202">
        <f>ROUND(I252*H252,3)</f>
        <v>0</v>
      </c>
      <c r="BL252" s="19" t="s">
        <v>211</v>
      </c>
      <c r="BM252" s="200" t="s">
        <v>2369</v>
      </c>
    </row>
    <row r="253" s="2" customFormat="1" ht="16.5" customHeight="1">
      <c r="A253" s="38"/>
      <c r="B253" s="188"/>
      <c r="C253" s="227" t="s">
        <v>599</v>
      </c>
      <c r="D253" s="227" t="s">
        <v>276</v>
      </c>
      <c r="E253" s="228" t="s">
        <v>2370</v>
      </c>
      <c r="F253" s="229" t="s">
        <v>2371</v>
      </c>
      <c r="G253" s="230" t="s">
        <v>284</v>
      </c>
      <c r="H253" s="231">
        <v>17</v>
      </c>
      <c r="I253" s="232"/>
      <c r="J253" s="231">
        <f>ROUND(I253*H253,3)</f>
        <v>0</v>
      </c>
      <c r="K253" s="233"/>
      <c r="L253" s="234"/>
      <c r="M253" s="235" t="s">
        <v>1</v>
      </c>
      <c r="N253" s="236" t="s">
        <v>46</v>
      </c>
      <c r="O253" s="8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00" t="s">
        <v>254</v>
      </c>
      <c r="AT253" s="200" t="s">
        <v>276</v>
      </c>
      <c r="AU253" s="200" t="s">
        <v>91</v>
      </c>
      <c r="AY253" s="19" t="s">
        <v>205</v>
      </c>
      <c r="BE253" s="201">
        <f>IF(N253="základná",J253,0)</f>
        <v>0</v>
      </c>
      <c r="BF253" s="201">
        <f>IF(N253="znížená",J253,0)</f>
        <v>0</v>
      </c>
      <c r="BG253" s="201">
        <f>IF(N253="zákl. prenesená",J253,0)</f>
        <v>0</v>
      </c>
      <c r="BH253" s="201">
        <f>IF(N253="zníž. prenesená",J253,0)</f>
        <v>0</v>
      </c>
      <c r="BI253" s="201">
        <f>IF(N253="nulová",J253,0)</f>
        <v>0</v>
      </c>
      <c r="BJ253" s="19" t="s">
        <v>91</v>
      </c>
      <c r="BK253" s="202">
        <f>ROUND(I253*H253,3)</f>
        <v>0</v>
      </c>
      <c r="BL253" s="19" t="s">
        <v>211</v>
      </c>
      <c r="BM253" s="200" t="s">
        <v>2372</v>
      </c>
    </row>
    <row r="254" s="2" customFormat="1" ht="16.5" customHeight="1">
      <c r="A254" s="38"/>
      <c r="B254" s="188"/>
      <c r="C254" s="227" t="s">
        <v>603</v>
      </c>
      <c r="D254" s="227" t="s">
        <v>276</v>
      </c>
      <c r="E254" s="228" t="s">
        <v>2373</v>
      </c>
      <c r="F254" s="229" t="s">
        <v>2374</v>
      </c>
      <c r="G254" s="230" t="s">
        <v>348</v>
      </c>
      <c r="H254" s="231">
        <v>1</v>
      </c>
      <c r="I254" s="232"/>
      <c r="J254" s="231">
        <f>ROUND(I254*H254,3)</f>
        <v>0</v>
      </c>
      <c r="K254" s="233"/>
      <c r="L254" s="234"/>
      <c r="M254" s="235" t="s">
        <v>1</v>
      </c>
      <c r="N254" s="236" t="s">
        <v>46</v>
      </c>
      <c r="O254" s="8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0" t="s">
        <v>254</v>
      </c>
      <c r="AT254" s="200" t="s">
        <v>276</v>
      </c>
      <c r="AU254" s="200" t="s">
        <v>91</v>
      </c>
      <c r="AY254" s="19" t="s">
        <v>205</v>
      </c>
      <c r="BE254" s="201">
        <f>IF(N254="základná",J254,0)</f>
        <v>0</v>
      </c>
      <c r="BF254" s="201">
        <f>IF(N254="znížená",J254,0)</f>
        <v>0</v>
      </c>
      <c r="BG254" s="201">
        <f>IF(N254="zákl. prenesená",J254,0)</f>
        <v>0</v>
      </c>
      <c r="BH254" s="201">
        <f>IF(N254="zníž. prenesená",J254,0)</f>
        <v>0</v>
      </c>
      <c r="BI254" s="201">
        <f>IF(N254="nulová",J254,0)</f>
        <v>0</v>
      </c>
      <c r="BJ254" s="19" t="s">
        <v>91</v>
      </c>
      <c r="BK254" s="202">
        <f>ROUND(I254*H254,3)</f>
        <v>0</v>
      </c>
      <c r="BL254" s="19" t="s">
        <v>211</v>
      </c>
      <c r="BM254" s="200" t="s">
        <v>574</v>
      </c>
    </row>
    <row r="255" s="2" customFormat="1" ht="16.5" customHeight="1">
      <c r="A255" s="38"/>
      <c r="B255" s="188"/>
      <c r="C255" s="227" t="s">
        <v>607</v>
      </c>
      <c r="D255" s="227" t="s">
        <v>276</v>
      </c>
      <c r="E255" s="228" t="s">
        <v>2375</v>
      </c>
      <c r="F255" s="229" t="s">
        <v>2376</v>
      </c>
      <c r="G255" s="230" t="s">
        <v>348</v>
      </c>
      <c r="H255" s="231">
        <v>2</v>
      </c>
      <c r="I255" s="232"/>
      <c r="J255" s="231">
        <f>ROUND(I255*H255,3)</f>
        <v>0</v>
      </c>
      <c r="K255" s="233"/>
      <c r="L255" s="234"/>
      <c r="M255" s="235" t="s">
        <v>1</v>
      </c>
      <c r="N255" s="236" t="s">
        <v>46</v>
      </c>
      <c r="O255" s="82"/>
      <c r="P255" s="198">
        <f>O255*H255</f>
        <v>0</v>
      </c>
      <c r="Q255" s="198">
        <v>0</v>
      </c>
      <c r="R255" s="198">
        <f>Q255*H255</f>
        <v>0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254</v>
      </c>
      <c r="AT255" s="200" t="s">
        <v>276</v>
      </c>
      <c r="AU255" s="200" t="s">
        <v>91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211</v>
      </c>
      <c r="BM255" s="200" t="s">
        <v>584</v>
      </c>
    </row>
    <row r="256" s="2" customFormat="1" ht="16.5" customHeight="1">
      <c r="A256" s="38"/>
      <c r="B256" s="188"/>
      <c r="C256" s="227" t="s">
        <v>611</v>
      </c>
      <c r="D256" s="227" t="s">
        <v>276</v>
      </c>
      <c r="E256" s="228" t="s">
        <v>2377</v>
      </c>
      <c r="F256" s="229" t="s">
        <v>2378</v>
      </c>
      <c r="G256" s="230" t="s">
        <v>348</v>
      </c>
      <c r="H256" s="231">
        <v>1</v>
      </c>
      <c r="I256" s="232"/>
      <c r="J256" s="231">
        <f>ROUND(I256*H256,3)</f>
        <v>0</v>
      </c>
      <c r="K256" s="233"/>
      <c r="L256" s="234"/>
      <c r="M256" s="235" t="s">
        <v>1</v>
      </c>
      <c r="N256" s="236" t="s">
        <v>46</v>
      </c>
      <c r="O256" s="82"/>
      <c r="P256" s="198">
        <f>O256*H256</f>
        <v>0</v>
      </c>
      <c r="Q256" s="198">
        <v>0</v>
      </c>
      <c r="R256" s="198">
        <f>Q256*H256</f>
        <v>0</v>
      </c>
      <c r="S256" s="198">
        <v>0</v>
      </c>
      <c r="T256" s="199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0" t="s">
        <v>254</v>
      </c>
      <c r="AT256" s="200" t="s">
        <v>276</v>
      </c>
      <c r="AU256" s="200" t="s">
        <v>91</v>
      </c>
      <c r="AY256" s="19" t="s">
        <v>205</v>
      </c>
      <c r="BE256" s="201">
        <f>IF(N256="základná",J256,0)</f>
        <v>0</v>
      </c>
      <c r="BF256" s="201">
        <f>IF(N256="znížená",J256,0)</f>
        <v>0</v>
      </c>
      <c r="BG256" s="201">
        <f>IF(N256="zákl. prenesená",J256,0)</f>
        <v>0</v>
      </c>
      <c r="BH256" s="201">
        <f>IF(N256="zníž. prenesená",J256,0)</f>
        <v>0</v>
      </c>
      <c r="BI256" s="201">
        <f>IF(N256="nulová",J256,0)</f>
        <v>0</v>
      </c>
      <c r="BJ256" s="19" t="s">
        <v>91</v>
      </c>
      <c r="BK256" s="202">
        <f>ROUND(I256*H256,3)</f>
        <v>0</v>
      </c>
      <c r="BL256" s="19" t="s">
        <v>211</v>
      </c>
      <c r="BM256" s="200" t="s">
        <v>594</v>
      </c>
    </row>
    <row r="257" s="2" customFormat="1" ht="16.5" customHeight="1">
      <c r="A257" s="38"/>
      <c r="B257" s="188"/>
      <c r="C257" s="227" t="s">
        <v>616</v>
      </c>
      <c r="D257" s="227" t="s">
        <v>276</v>
      </c>
      <c r="E257" s="228" t="s">
        <v>2379</v>
      </c>
      <c r="F257" s="229" t="s">
        <v>2380</v>
      </c>
      <c r="G257" s="230" t="s">
        <v>941</v>
      </c>
      <c r="H257" s="231">
        <v>1</v>
      </c>
      <c r="I257" s="232"/>
      <c r="J257" s="231">
        <f>ROUND(I257*H257,3)</f>
        <v>0</v>
      </c>
      <c r="K257" s="233"/>
      <c r="L257" s="234"/>
      <c r="M257" s="235" t="s">
        <v>1</v>
      </c>
      <c r="N257" s="236" t="s">
        <v>46</v>
      </c>
      <c r="O257" s="82"/>
      <c r="P257" s="198">
        <f>O257*H257</f>
        <v>0</v>
      </c>
      <c r="Q257" s="198">
        <v>0</v>
      </c>
      <c r="R257" s="198">
        <f>Q257*H257</f>
        <v>0</v>
      </c>
      <c r="S257" s="198">
        <v>0</v>
      </c>
      <c r="T257" s="199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00" t="s">
        <v>254</v>
      </c>
      <c r="AT257" s="200" t="s">
        <v>276</v>
      </c>
      <c r="AU257" s="200" t="s">
        <v>91</v>
      </c>
      <c r="AY257" s="19" t="s">
        <v>205</v>
      </c>
      <c r="BE257" s="201">
        <f>IF(N257="základná",J257,0)</f>
        <v>0</v>
      </c>
      <c r="BF257" s="201">
        <f>IF(N257="znížená",J257,0)</f>
        <v>0</v>
      </c>
      <c r="BG257" s="201">
        <f>IF(N257="zákl. prenesená",J257,0)</f>
        <v>0</v>
      </c>
      <c r="BH257" s="201">
        <f>IF(N257="zníž. prenesená",J257,0)</f>
        <v>0</v>
      </c>
      <c r="BI257" s="201">
        <f>IF(N257="nulová",J257,0)</f>
        <v>0</v>
      </c>
      <c r="BJ257" s="19" t="s">
        <v>91</v>
      </c>
      <c r="BK257" s="202">
        <f>ROUND(I257*H257,3)</f>
        <v>0</v>
      </c>
      <c r="BL257" s="19" t="s">
        <v>211</v>
      </c>
      <c r="BM257" s="200" t="s">
        <v>611</v>
      </c>
    </row>
    <row r="258" s="12" customFormat="1" ht="22.8" customHeight="1">
      <c r="A258" s="12"/>
      <c r="B258" s="175"/>
      <c r="C258" s="12"/>
      <c r="D258" s="176" t="s">
        <v>79</v>
      </c>
      <c r="E258" s="186" t="s">
        <v>2381</v>
      </c>
      <c r="F258" s="186" t="s">
        <v>2382</v>
      </c>
      <c r="G258" s="12"/>
      <c r="H258" s="12"/>
      <c r="I258" s="178"/>
      <c r="J258" s="187">
        <f>BK258</f>
        <v>0</v>
      </c>
      <c r="K258" s="12"/>
      <c r="L258" s="175"/>
      <c r="M258" s="180"/>
      <c r="N258" s="181"/>
      <c r="O258" s="181"/>
      <c r="P258" s="182">
        <f>SUM(P259:P262)</f>
        <v>0</v>
      </c>
      <c r="Q258" s="181"/>
      <c r="R258" s="182">
        <f>SUM(R259:R262)</f>
        <v>0</v>
      </c>
      <c r="S258" s="181"/>
      <c r="T258" s="183">
        <f>SUM(T259:T262)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76" t="s">
        <v>91</v>
      </c>
      <c r="AT258" s="184" t="s">
        <v>79</v>
      </c>
      <c r="AU258" s="184" t="s">
        <v>87</v>
      </c>
      <c r="AY258" s="176" t="s">
        <v>205</v>
      </c>
      <c r="BK258" s="185">
        <f>SUM(BK259:BK262)</f>
        <v>0</v>
      </c>
    </row>
    <row r="259" s="2" customFormat="1" ht="16.5" customHeight="1">
      <c r="A259" s="38"/>
      <c r="B259" s="188"/>
      <c r="C259" s="227" t="s">
        <v>624</v>
      </c>
      <c r="D259" s="227" t="s">
        <v>276</v>
      </c>
      <c r="E259" s="228" t="s">
        <v>2383</v>
      </c>
      <c r="F259" s="229" t="s">
        <v>2384</v>
      </c>
      <c r="G259" s="230" t="s">
        <v>348</v>
      </c>
      <c r="H259" s="231">
        <v>10</v>
      </c>
      <c r="I259" s="232"/>
      <c r="J259" s="231">
        <f>ROUND(I259*H259,3)</f>
        <v>0</v>
      </c>
      <c r="K259" s="233"/>
      <c r="L259" s="234"/>
      <c r="M259" s="235" t="s">
        <v>1</v>
      </c>
      <c r="N259" s="236" t="s">
        <v>46</v>
      </c>
      <c r="O259" s="82"/>
      <c r="P259" s="198">
        <f>O259*H259</f>
        <v>0</v>
      </c>
      <c r="Q259" s="198">
        <v>0</v>
      </c>
      <c r="R259" s="198">
        <f>Q259*H259</f>
        <v>0</v>
      </c>
      <c r="S259" s="198">
        <v>0</v>
      </c>
      <c r="T259" s="19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0" t="s">
        <v>254</v>
      </c>
      <c r="AT259" s="200" t="s">
        <v>276</v>
      </c>
      <c r="AU259" s="200" t="s">
        <v>91</v>
      </c>
      <c r="AY259" s="19" t="s">
        <v>205</v>
      </c>
      <c r="BE259" s="201">
        <f>IF(N259="základná",J259,0)</f>
        <v>0</v>
      </c>
      <c r="BF259" s="201">
        <f>IF(N259="znížená",J259,0)</f>
        <v>0</v>
      </c>
      <c r="BG259" s="201">
        <f>IF(N259="zákl. prenesená",J259,0)</f>
        <v>0</v>
      </c>
      <c r="BH259" s="201">
        <f>IF(N259="zníž. prenesená",J259,0)</f>
        <v>0</v>
      </c>
      <c r="BI259" s="201">
        <f>IF(N259="nulová",J259,0)</f>
        <v>0</v>
      </c>
      <c r="BJ259" s="19" t="s">
        <v>91</v>
      </c>
      <c r="BK259" s="202">
        <f>ROUND(I259*H259,3)</f>
        <v>0</v>
      </c>
      <c r="BL259" s="19" t="s">
        <v>211</v>
      </c>
      <c r="BM259" s="200" t="s">
        <v>624</v>
      </c>
    </row>
    <row r="260" s="2" customFormat="1" ht="21.75" customHeight="1">
      <c r="A260" s="38"/>
      <c r="B260" s="188"/>
      <c r="C260" s="227" t="s">
        <v>628</v>
      </c>
      <c r="D260" s="227" t="s">
        <v>276</v>
      </c>
      <c r="E260" s="228" t="s">
        <v>2385</v>
      </c>
      <c r="F260" s="229" t="s">
        <v>2386</v>
      </c>
      <c r="G260" s="230" t="s">
        <v>348</v>
      </c>
      <c r="H260" s="231">
        <v>2</v>
      </c>
      <c r="I260" s="232"/>
      <c r="J260" s="231">
        <f>ROUND(I260*H260,3)</f>
        <v>0</v>
      </c>
      <c r="K260" s="233"/>
      <c r="L260" s="234"/>
      <c r="M260" s="235" t="s">
        <v>1</v>
      </c>
      <c r="N260" s="236" t="s">
        <v>46</v>
      </c>
      <c r="O260" s="82"/>
      <c r="P260" s="198">
        <f>O260*H260</f>
        <v>0</v>
      </c>
      <c r="Q260" s="198">
        <v>0</v>
      </c>
      <c r="R260" s="198">
        <f>Q260*H260</f>
        <v>0</v>
      </c>
      <c r="S260" s="198">
        <v>0</v>
      </c>
      <c r="T260" s="199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0" t="s">
        <v>254</v>
      </c>
      <c r="AT260" s="200" t="s">
        <v>276</v>
      </c>
      <c r="AU260" s="200" t="s">
        <v>91</v>
      </c>
      <c r="AY260" s="19" t="s">
        <v>205</v>
      </c>
      <c r="BE260" s="201">
        <f>IF(N260="základná",J260,0)</f>
        <v>0</v>
      </c>
      <c r="BF260" s="201">
        <f>IF(N260="znížená",J260,0)</f>
        <v>0</v>
      </c>
      <c r="BG260" s="201">
        <f>IF(N260="zákl. prenesená",J260,0)</f>
        <v>0</v>
      </c>
      <c r="BH260" s="201">
        <f>IF(N260="zníž. prenesená",J260,0)</f>
        <v>0</v>
      </c>
      <c r="BI260" s="201">
        <f>IF(N260="nulová",J260,0)</f>
        <v>0</v>
      </c>
      <c r="BJ260" s="19" t="s">
        <v>91</v>
      </c>
      <c r="BK260" s="202">
        <f>ROUND(I260*H260,3)</f>
        <v>0</v>
      </c>
      <c r="BL260" s="19" t="s">
        <v>211</v>
      </c>
      <c r="BM260" s="200" t="s">
        <v>2387</v>
      </c>
    </row>
    <row r="261" s="2" customFormat="1" ht="16.5" customHeight="1">
      <c r="A261" s="38"/>
      <c r="B261" s="188"/>
      <c r="C261" s="227" t="s">
        <v>642</v>
      </c>
      <c r="D261" s="227" t="s">
        <v>276</v>
      </c>
      <c r="E261" s="228" t="s">
        <v>2388</v>
      </c>
      <c r="F261" s="229" t="s">
        <v>2389</v>
      </c>
      <c r="G261" s="230" t="s">
        <v>941</v>
      </c>
      <c r="H261" s="231">
        <v>1</v>
      </c>
      <c r="I261" s="232"/>
      <c r="J261" s="231">
        <f>ROUND(I261*H261,3)</f>
        <v>0</v>
      </c>
      <c r="K261" s="233"/>
      <c r="L261" s="234"/>
      <c r="M261" s="235" t="s">
        <v>1</v>
      </c>
      <c r="N261" s="236" t="s">
        <v>46</v>
      </c>
      <c r="O261" s="82"/>
      <c r="P261" s="198">
        <f>O261*H261</f>
        <v>0</v>
      </c>
      <c r="Q261" s="198">
        <v>0</v>
      </c>
      <c r="R261" s="198">
        <f>Q261*H261</f>
        <v>0</v>
      </c>
      <c r="S261" s="198">
        <v>0</v>
      </c>
      <c r="T261" s="199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00" t="s">
        <v>254</v>
      </c>
      <c r="AT261" s="200" t="s">
        <v>276</v>
      </c>
      <c r="AU261" s="200" t="s">
        <v>91</v>
      </c>
      <c r="AY261" s="19" t="s">
        <v>205</v>
      </c>
      <c r="BE261" s="201">
        <f>IF(N261="základná",J261,0)</f>
        <v>0</v>
      </c>
      <c r="BF261" s="201">
        <f>IF(N261="znížená",J261,0)</f>
        <v>0</v>
      </c>
      <c r="BG261" s="201">
        <f>IF(N261="zákl. prenesená",J261,0)</f>
        <v>0</v>
      </c>
      <c r="BH261" s="201">
        <f>IF(N261="zníž. prenesená",J261,0)</f>
        <v>0</v>
      </c>
      <c r="BI261" s="201">
        <f>IF(N261="nulová",J261,0)</f>
        <v>0</v>
      </c>
      <c r="BJ261" s="19" t="s">
        <v>91</v>
      </c>
      <c r="BK261" s="202">
        <f>ROUND(I261*H261,3)</f>
        <v>0</v>
      </c>
      <c r="BL261" s="19" t="s">
        <v>211</v>
      </c>
      <c r="BM261" s="200" t="s">
        <v>2390</v>
      </c>
    </row>
    <row r="262" s="2" customFormat="1" ht="16.5" customHeight="1">
      <c r="A262" s="38"/>
      <c r="B262" s="188"/>
      <c r="C262" s="227" t="s">
        <v>659</v>
      </c>
      <c r="D262" s="227" t="s">
        <v>276</v>
      </c>
      <c r="E262" s="228" t="s">
        <v>2391</v>
      </c>
      <c r="F262" s="229" t="s">
        <v>2392</v>
      </c>
      <c r="G262" s="230" t="s">
        <v>941</v>
      </c>
      <c r="H262" s="231">
        <v>1</v>
      </c>
      <c r="I262" s="232"/>
      <c r="J262" s="231">
        <f>ROUND(I262*H262,3)</f>
        <v>0</v>
      </c>
      <c r="K262" s="233"/>
      <c r="L262" s="234"/>
      <c r="M262" s="235" t="s">
        <v>1</v>
      </c>
      <c r="N262" s="236" t="s">
        <v>46</v>
      </c>
      <c r="O262" s="82"/>
      <c r="P262" s="198">
        <f>O262*H262</f>
        <v>0</v>
      </c>
      <c r="Q262" s="198">
        <v>0</v>
      </c>
      <c r="R262" s="198">
        <f>Q262*H262</f>
        <v>0</v>
      </c>
      <c r="S262" s="198">
        <v>0</v>
      </c>
      <c r="T262" s="199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0" t="s">
        <v>254</v>
      </c>
      <c r="AT262" s="200" t="s">
        <v>276</v>
      </c>
      <c r="AU262" s="200" t="s">
        <v>91</v>
      </c>
      <c r="AY262" s="19" t="s">
        <v>205</v>
      </c>
      <c r="BE262" s="201">
        <f>IF(N262="základná",J262,0)</f>
        <v>0</v>
      </c>
      <c r="BF262" s="201">
        <f>IF(N262="znížená",J262,0)</f>
        <v>0</v>
      </c>
      <c r="BG262" s="201">
        <f>IF(N262="zákl. prenesená",J262,0)</f>
        <v>0</v>
      </c>
      <c r="BH262" s="201">
        <f>IF(N262="zníž. prenesená",J262,0)</f>
        <v>0</v>
      </c>
      <c r="BI262" s="201">
        <f>IF(N262="nulová",J262,0)</f>
        <v>0</v>
      </c>
      <c r="BJ262" s="19" t="s">
        <v>91</v>
      </c>
      <c r="BK262" s="202">
        <f>ROUND(I262*H262,3)</f>
        <v>0</v>
      </c>
      <c r="BL262" s="19" t="s">
        <v>211</v>
      </c>
      <c r="BM262" s="200" t="s">
        <v>2393</v>
      </c>
    </row>
    <row r="263" s="12" customFormat="1" ht="22.8" customHeight="1">
      <c r="A263" s="12"/>
      <c r="B263" s="175"/>
      <c r="C263" s="12"/>
      <c r="D263" s="176" t="s">
        <v>79</v>
      </c>
      <c r="E263" s="186" t="s">
        <v>2394</v>
      </c>
      <c r="F263" s="186" t="s">
        <v>2395</v>
      </c>
      <c r="G263" s="12"/>
      <c r="H263" s="12"/>
      <c r="I263" s="178"/>
      <c r="J263" s="187">
        <f>BK263</f>
        <v>0</v>
      </c>
      <c r="K263" s="12"/>
      <c r="L263" s="175"/>
      <c r="M263" s="180"/>
      <c r="N263" s="181"/>
      <c r="O263" s="181"/>
      <c r="P263" s="182">
        <f>SUM(P264:P266)</f>
        <v>0</v>
      </c>
      <c r="Q263" s="181"/>
      <c r="R263" s="182">
        <f>SUM(R264:R266)</f>
        <v>0</v>
      </c>
      <c r="S263" s="181"/>
      <c r="T263" s="183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6" t="s">
        <v>91</v>
      </c>
      <c r="AT263" s="184" t="s">
        <v>79</v>
      </c>
      <c r="AU263" s="184" t="s">
        <v>87</v>
      </c>
      <c r="AY263" s="176" t="s">
        <v>205</v>
      </c>
      <c r="BK263" s="185">
        <f>SUM(BK264:BK266)</f>
        <v>0</v>
      </c>
    </row>
    <row r="264" s="2" customFormat="1" ht="16.5" customHeight="1">
      <c r="A264" s="38"/>
      <c r="B264" s="188"/>
      <c r="C264" s="189" t="s">
        <v>664</v>
      </c>
      <c r="D264" s="189" t="s">
        <v>207</v>
      </c>
      <c r="E264" s="190" t="s">
        <v>2396</v>
      </c>
      <c r="F264" s="191" t="s">
        <v>2397</v>
      </c>
      <c r="G264" s="192" t="s">
        <v>941</v>
      </c>
      <c r="H264" s="193">
        <v>1</v>
      </c>
      <c r="I264" s="194"/>
      <c r="J264" s="193">
        <f>ROUND(I264*H264,3)</f>
        <v>0</v>
      </c>
      <c r="K264" s="195"/>
      <c r="L264" s="39"/>
      <c r="M264" s="196" t="s">
        <v>1</v>
      </c>
      <c r="N264" s="197" t="s">
        <v>46</v>
      </c>
      <c r="O264" s="82"/>
      <c r="P264" s="198">
        <f>O264*H264</f>
        <v>0</v>
      </c>
      <c r="Q264" s="198">
        <v>0</v>
      </c>
      <c r="R264" s="198">
        <f>Q264*H264</f>
        <v>0</v>
      </c>
      <c r="S264" s="198">
        <v>0</v>
      </c>
      <c r="T264" s="199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0" t="s">
        <v>211</v>
      </c>
      <c r="AT264" s="200" t="s">
        <v>207</v>
      </c>
      <c r="AU264" s="200" t="s">
        <v>91</v>
      </c>
      <c r="AY264" s="19" t="s">
        <v>205</v>
      </c>
      <c r="BE264" s="201">
        <f>IF(N264="základná",J264,0)</f>
        <v>0</v>
      </c>
      <c r="BF264" s="201">
        <f>IF(N264="znížená",J264,0)</f>
        <v>0</v>
      </c>
      <c r="BG264" s="201">
        <f>IF(N264="zákl. prenesená",J264,0)</f>
        <v>0</v>
      </c>
      <c r="BH264" s="201">
        <f>IF(N264="zníž. prenesená",J264,0)</f>
        <v>0</v>
      </c>
      <c r="BI264" s="201">
        <f>IF(N264="nulová",J264,0)</f>
        <v>0</v>
      </c>
      <c r="BJ264" s="19" t="s">
        <v>91</v>
      </c>
      <c r="BK264" s="202">
        <f>ROUND(I264*H264,3)</f>
        <v>0</v>
      </c>
      <c r="BL264" s="19" t="s">
        <v>211</v>
      </c>
      <c r="BM264" s="200" t="s">
        <v>642</v>
      </c>
    </row>
    <row r="265" s="2" customFormat="1" ht="16.5" customHeight="1">
      <c r="A265" s="38"/>
      <c r="B265" s="188"/>
      <c r="C265" s="189" t="s">
        <v>671</v>
      </c>
      <c r="D265" s="189" t="s">
        <v>207</v>
      </c>
      <c r="E265" s="190" t="s">
        <v>2398</v>
      </c>
      <c r="F265" s="191" t="s">
        <v>2399</v>
      </c>
      <c r="G265" s="192" t="s">
        <v>941</v>
      </c>
      <c r="H265" s="193">
        <v>1</v>
      </c>
      <c r="I265" s="194"/>
      <c r="J265" s="193">
        <f>ROUND(I265*H265,3)</f>
        <v>0</v>
      </c>
      <c r="K265" s="195"/>
      <c r="L265" s="39"/>
      <c r="M265" s="196" t="s">
        <v>1</v>
      </c>
      <c r="N265" s="197" t="s">
        <v>46</v>
      </c>
      <c r="O265" s="82"/>
      <c r="P265" s="198">
        <f>O265*H265</f>
        <v>0</v>
      </c>
      <c r="Q265" s="198">
        <v>0</v>
      </c>
      <c r="R265" s="198">
        <f>Q265*H265</f>
        <v>0</v>
      </c>
      <c r="S265" s="198">
        <v>0</v>
      </c>
      <c r="T265" s="199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00" t="s">
        <v>211</v>
      </c>
      <c r="AT265" s="200" t="s">
        <v>207</v>
      </c>
      <c r="AU265" s="200" t="s">
        <v>91</v>
      </c>
      <c r="AY265" s="19" t="s">
        <v>205</v>
      </c>
      <c r="BE265" s="201">
        <f>IF(N265="základná",J265,0)</f>
        <v>0</v>
      </c>
      <c r="BF265" s="201">
        <f>IF(N265="znížená",J265,0)</f>
        <v>0</v>
      </c>
      <c r="BG265" s="201">
        <f>IF(N265="zákl. prenesená",J265,0)</f>
        <v>0</v>
      </c>
      <c r="BH265" s="201">
        <f>IF(N265="zníž. prenesená",J265,0)</f>
        <v>0</v>
      </c>
      <c r="BI265" s="201">
        <f>IF(N265="nulová",J265,0)</f>
        <v>0</v>
      </c>
      <c r="BJ265" s="19" t="s">
        <v>91</v>
      </c>
      <c r="BK265" s="202">
        <f>ROUND(I265*H265,3)</f>
        <v>0</v>
      </c>
      <c r="BL265" s="19" t="s">
        <v>211</v>
      </c>
      <c r="BM265" s="200" t="s">
        <v>664</v>
      </c>
    </row>
    <row r="266" s="2" customFormat="1" ht="16.5" customHeight="1">
      <c r="A266" s="38"/>
      <c r="B266" s="188"/>
      <c r="C266" s="189" t="s">
        <v>680</v>
      </c>
      <c r="D266" s="189" t="s">
        <v>207</v>
      </c>
      <c r="E266" s="190" t="s">
        <v>2400</v>
      </c>
      <c r="F266" s="191" t="s">
        <v>2401</v>
      </c>
      <c r="G266" s="192" t="s">
        <v>941</v>
      </c>
      <c r="H266" s="193">
        <v>1</v>
      </c>
      <c r="I266" s="194"/>
      <c r="J266" s="193">
        <f>ROUND(I266*H266,3)</f>
        <v>0</v>
      </c>
      <c r="K266" s="195"/>
      <c r="L266" s="39"/>
      <c r="M266" s="196" t="s">
        <v>1</v>
      </c>
      <c r="N266" s="197" t="s">
        <v>46</v>
      </c>
      <c r="O266" s="82"/>
      <c r="P266" s="198">
        <f>O266*H266</f>
        <v>0</v>
      </c>
      <c r="Q266" s="198">
        <v>0</v>
      </c>
      <c r="R266" s="198">
        <f>Q266*H266</f>
        <v>0</v>
      </c>
      <c r="S266" s="198">
        <v>0</v>
      </c>
      <c r="T266" s="199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0" t="s">
        <v>211</v>
      </c>
      <c r="AT266" s="200" t="s">
        <v>207</v>
      </c>
      <c r="AU266" s="200" t="s">
        <v>91</v>
      </c>
      <c r="AY266" s="19" t="s">
        <v>205</v>
      </c>
      <c r="BE266" s="201">
        <f>IF(N266="základná",J266,0)</f>
        <v>0</v>
      </c>
      <c r="BF266" s="201">
        <f>IF(N266="znížená",J266,0)</f>
        <v>0</v>
      </c>
      <c r="BG266" s="201">
        <f>IF(N266="zákl. prenesená",J266,0)</f>
        <v>0</v>
      </c>
      <c r="BH266" s="201">
        <f>IF(N266="zníž. prenesená",J266,0)</f>
        <v>0</v>
      </c>
      <c r="BI266" s="201">
        <f>IF(N266="nulová",J266,0)</f>
        <v>0</v>
      </c>
      <c r="BJ266" s="19" t="s">
        <v>91</v>
      </c>
      <c r="BK266" s="202">
        <f>ROUND(I266*H266,3)</f>
        <v>0</v>
      </c>
      <c r="BL266" s="19" t="s">
        <v>211</v>
      </c>
      <c r="BM266" s="200" t="s">
        <v>680</v>
      </c>
    </row>
    <row r="267" s="12" customFormat="1" ht="22.8" customHeight="1">
      <c r="A267" s="12"/>
      <c r="B267" s="175"/>
      <c r="C267" s="12"/>
      <c r="D267" s="176" t="s">
        <v>79</v>
      </c>
      <c r="E267" s="186" t="s">
        <v>2402</v>
      </c>
      <c r="F267" s="186" t="s">
        <v>2403</v>
      </c>
      <c r="G267" s="12"/>
      <c r="H267" s="12"/>
      <c r="I267" s="178"/>
      <c r="J267" s="187">
        <f>BK267</f>
        <v>0</v>
      </c>
      <c r="K267" s="12"/>
      <c r="L267" s="175"/>
      <c r="M267" s="180"/>
      <c r="N267" s="181"/>
      <c r="O267" s="181"/>
      <c r="P267" s="182">
        <f>SUM(P268:P270)</f>
        <v>0</v>
      </c>
      <c r="Q267" s="181"/>
      <c r="R267" s="182">
        <f>SUM(R268:R270)</f>
        <v>0</v>
      </c>
      <c r="S267" s="181"/>
      <c r="T267" s="183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6" t="s">
        <v>91</v>
      </c>
      <c r="AT267" s="184" t="s">
        <v>79</v>
      </c>
      <c r="AU267" s="184" t="s">
        <v>87</v>
      </c>
      <c r="AY267" s="176" t="s">
        <v>205</v>
      </c>
      <c r="BK267" s="185">
        <f>SUM(BK268:BK270)</f>
        <v>0</v>
      </c>
    </row>
    <row r="268" s="2" customFormat="1" ht="16.5" customHeight="1">
      <c r="A268" s="38"/>
      <c r="B268" s="188"/>
      <c r="C268" s="189" t="s">
        <v>687</v>
      </c>
      <c r="D268" s="189" t="s">
        <v>207</v>
      </c>
      <c r="E268" s="190" t="s">
        <v>2404</v>
      </c>
      <c r="F268" s="191" t="s">
        <v>2405</v>
      </c>
      <c r="G268" s="192" t="s">
        <v>284</v>
      </c>
      <c r="H268" s="193">
        <v>355</v>
      </c>
      <c r="I268" s="194"/>
      <c r="J268" s="193">
        <f>ROUND(I268*H268,3)</f>
        <v>0</v>
      </c>
      <c r="K268" s="195"/>
      <c r="L268" s="39"/>
      <c r="M268" s="196" t="s">
        <v>1</v>
      </c>
      <c r="N268" s="197" t="s">
        <v>46</v>
      </c>
      <c r="O268" s="82"/>
      <c r="P268" s="198">
        <f>O268*H268</f>
        <v>0</v>
      </c>
      <c r="Q268" s="198">
        <v>0</v>
      </c>
      <c r="R268" s="198">
        <f>Q268*H268</f>
        <v>0</v>
      </c>
      <c r="S268" s="198">
        <v>0</v>
      </c>
      <c r="T268" s="199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0" t="s">
        <v>211</v>
      </c>
      <c r="AT268" s="200" t="s">
        <v>207</v>
      </c>
      <c r="AU268" s="200" t="s">
        <v>91</v>
      </c>
      <c r="AY268" s="19" t="s">
        <v>205</v>
      </c>
      <c r="BE268" s="201">
        <f>IF(N268="základná",J268,0)</f>
        <v>0</v>
      </c>
      <c r="BF268" s="201">
        <f>IF(N268="znížená",J268,0)</f>
        <v>0</v>
      </c>
      <c r="BG268" s="201">
        <f>IF(N268="zákl. prenesená",J268,0)</f>
        <v>0</v>
      </c>
      <c r="BH268" s="201">
        <f>IF(N268="zníž. prenesená",J268,0)</f>
        <v>0</v>
      </c>
      <c r="BI268" s="201">
        <f>IF(N268="nulová",J268,0)</f>
        <v>0</v>
      </c>
      <c r="BJ268" s="19" t="s">
        <v>91</v>
      </c>
      <c r="BK268" s="202">
        <f>ROUND(I268*H268,3)</f>
        <v>0</v>
      </c>
      <c r="BL268" s="19" t="s">
        <v>211</v>
      </c>
      <c r="BM268" s="200" t="s">
        <v>692</v>
      </c>
    </row>
    <row r="269" s="2" customFormat="1" ht="16.5" customHeight="1">
      <c r="A269" s="38"/>
      <c r="B269" s="188"/>
      <c r="C269" s="189" t="s">
        <v>692</v>
      </c>
      <c r="D269" s="189" t="s">
        <v>207</v>
      </c>
      <c r="E269" s="190" t="s">
        <v>2406</v>
      </c>
      <c r="F269" s="191" t="s">
        <v>2407</v>
      </c>
      <c r="G269" s="192" t="s">
        <v>284</v>
      </c>
      <c r="H269" s="193">
        <v>648</v>
      </c>
      <c r="I269" s="194"/>
      <c r="J269" s="193">
        <f>ROUND(I269*H269,3)</f>
        <v>0</v>
      </c>
      <c r="K269" s="195"/>
      <c r="L269" s="39"/>
      <c r="M269" s="196" t="s">
        <v>1</v>
      </c>
      <c r="N269" s="197" t="s">
        <v>46</v>
      </c>
      <c r="O269" s="82"/>
      <c r="P269" s="198">
        <f>O269*H269</f>
        <v>0</v>
      </c>
      <c r="Q269" s="198">
        <v>0</v>
      </c>
      <c r="R269" s="198">
        <f>Q269*H269</f>
        <v>0</v>
      </c>
      <c r="S269" s="198">
        <v>0</v>
      </c>
      <c r="T269" s="199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0" t="s">
        <v>211</v>
      </c>
      <c r="AT269" s="200" t="s">
        <v>207</v>
      </c>
      <c r="AU269" s="200" t="s">
        <v>91</v>
      </c>
      <c r="AY269" s="19" t="s">
        <v>205</v>
      </c>
      <c r="BE269" s="201">
        <f>IF(N269="základná",J269,0)</f>
        <v>0</v>
      </c>
      <c r="BF269" s="201">
        <f>IF(N269="znížená",J269,0)</f>
        <v>0</v>
      </c>
      <c r="BG269" s="201">
        <f>IF(N269="zákl. prenesená",J269,0)</f>
        <v>0</v>
      </c>
      <c r="BH269" s="201">
        <f>IF(N269="zníž. prenesená",J269,0)</f>
        <v>0</v>
      </c>
      <c r="BI269" s="201">
        <f>IF(N269="nulová",J269,0)</f>
        <v>0</v>
      </c>
      <c r="BJ269" s="19" t="s">
        <v>91</v>
      </c>
      <c r="BK269" s="202">
        <f>ROUND(I269*H269,3)</f>
        <v>0</v>
      </c>
      <c r="BL269" s="19" t="s">
        <v>211</v>
      </c>
      <c r="BM269" s="200" t="s">
        <v>720</v>
      </c>
    </row>
    <row r="270" s="2" customFormat="1" ht="16.5" customHeight="1">
      <c r="A270" s="38"/>
      <c r="B270" s="188"/>
      <c r="C270" s="189" t="s">
        <v>697</v>
      </c>
      <c r="D270" s="189" t="s">
        <v>207</v>
      </c>
      <c r="E270" s="190" t="s">
        <v>2408</v>
      </c>
      <c r="F270" s="191" t="s">
        <v>2409</v>
      </c>
      <c r="G270" s="192" t="s">
        <v>284</v>
      </c>
      <c r="H270" s="193">
        <v>648</v>
      </c>
      <c r="I270" s="194"/>
      <c r="J270" s="193">
        <f>ROUND(I270*H270,3)</f>
        <v>0</v>
      </c>
      <c r="K270" s="195"/>
      <c r="L270" s="39"/>
      <c r="M270" s="245" t="s">
        <v>1</v>
      </c>
      <c r="N270" s="246" t="s">
        <v>46</v>
      </c>
      <c r="O270" s="247"/>
      <c r="P270" s="248">
        <f>O270*H270</f>
        <v>0</v>
      </c>
      <c r="Q270" s="248">
        <v>0</v>
      </c>
      <c r="R270" s="248">
        <f>Q270*H270</f>
        <v>0</v>
      </c>
      <c r="S270" s="248">
        <v>0</v>
      </c>
      <c r="T270" s="249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0" t="s">
        <v>211</v>
      </c>
      <c r="AT270" s="200" t="s">
        <v>207</v>
      </c>
      <c r="AU270" s="200" t="s">
        <v>91</v>
      </c>
      <c r="AY270" s="19" t="s">
        <v>205</v>
      </c>
      <c r="BE270" s="201">
        <f>IF(N270="základná",J270,0)</f>
        <v>0</v>
      </c>
      <c r="BF270" s="201">
        <f>IF(N270="znížená",J270,0)</f>
        <v>0</v>
      </c>
      <c r="BG270" s="201">
        <f>IF(N270="zákl. prenesená",J270,0)</f>
        <v>0</v>
      </c>
      <c r="BH270" s="201">
        <f>IF(N270="zníž. prenesená",J270,0)</f>
        <v>0</v>
      </c>
      <c r="BI270" s="201">
        <f>IF(N270="nulová",J270,0)</f>
        <v>0</v>
      </c>
      <c r="BJ270" s="19" t="s">
        <v>91</v>
      </c>
      <c r="BK270" s="202">
        <f>ROUND(I270*H270,3)</f>
        <v>0</v>
      </c>
      <c r="BL270" s="19" t="s">
        <v>211</v>
      </c>
      <c r="BM270" s="200" t="s">
        <v>730</v>
      </c>
    </row>
    <row r="271" s="2" customFormat="1" ht="6.96" customHeight="1">
      <c r="A271" s="38"/>
      <c r="B271" s="65"/>
      <c r="C271" s="66"/>
      <c r="D271" s="66"/>
      <c r="E271" s="66"/>
      <c r="F271" s="66"/>
      <c r="G271" s="66"/>
      <c r="H271" s="66"/>
      <c r="I271" s="66"/>
      <c r="J271" s="66"/>
      <c r="K271" s="66"/>
      <c r="L271" s="39"/>
      <c r="M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</row>
  </sheetData>
  <autoFilter ref="C129:K2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161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2410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1716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ROUND(J122,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ROUND((SUM(BE122:BE140)),  2)</f>
        <v>0</v>
      </c>
      <c r="G35" s="141"/>
      <c r="H35" s="141"/>
      <c r="I35" s="142">
        <v>0.23000000000000001</v>
      </c>
      <c r="J35" s="140">
        <f>ROUND(((SUM(BE122:BE140))*I35),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ROUND((SUM(BF122:BF140)),  2)</f>
        <v>0</v>
      </c>
      <c r="G36" s="141"/>
      <c r="H36" s="141"/>
      <c r="I36" s="142">
        <v>0.23000000000000001</v>
      </c>
      <c r="J36" s="140">
        <f>ROUND(((SUM(BF122:BF140))*I36),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ROUND((SUM(BG122:BG140)),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ROUND((SUM(BH122:BH140)),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ROUND((SUM(BI122:BI140)),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161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01.5 - ELEKTRICKÁ POŽIARNA SIGNALIZÁCIA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Michal Végh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J122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2411</v>
      </c>
      <c r="E99" s="158"/>
      <c r="F99" s="158"/>
      <c r="G99" s="158"/>
      <c r="H99" s="158"/>
      <c r="I99" s="158"/>
      <c r="J99" s="159">
        <f>J123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2412</v>
      </c>
      <c r="E100" s="162"/>
      <c r="F100" s="162"/>
      <c r="G100" s="162"/>
      <c r="H100" s="162"/>
      <c r="I100" s="162"/>
      <c r="J100" s="163">
        <f>J124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191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14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34" t="str">
        <f>E7</f>
        <v>Dve novostavby zariadení pre seniorov Trnkov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1" customFormat="1" ht="12" customHeight="1">
      <c r="B111" s="22"/>
      <c r="C111" s="32" t="s">
        <v>160</v>
      </c>
      <c r="L111" s="22"/>
    </row>
    <row r="112" s="2" customFormat="1" ht="16.5" customHeight="1">
      <c r="A112" s="38"/>
      <c r="B112" s="39"/>
      <c r="C112" s="38"/>
      <c r="D112" s="38"/>
      <c r="E112" s="134" t="s">
        <v>161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1714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72" t="str">
        <f>E11</f>
        <v>SO 01.5 - ELEKTRICKÁ POŽIARNA SIGNALIZÁCIA</v>
      </c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18</v>
      </c>
      <c r="D116" s="38"/>
      <c r="E116" s="38"/>
      <c r="F116" s="27" t="str">
        <f>F14</f>
        <v xml:space="preserve">k.ú. Trnkov </v>
      </c>
      <c r="G116" s="38"/>
      <c r="H116" s="38"/>
      <c r="I116" s="32" t="s">
        <v>20</v>
      </c>
      <c r="J116" s="74" t="str">
        <f>IF(J14="","",J14)</f>
        <v>13. 9. 2024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22</v>
      </c>
      <c r="D118" s="38"/>
      <c r="E118" s="38"/>
      <c r="F118" s="27" t="str">
        <f>E17</f>
        <v>ÚSVIT - ML, n.o.</v>
      </c>
      <c r="G118" s="38"/>
      <c r="H118" s="38"/>
      <c r="I118" s="32" t="s">
        <v>29</v>
      </c>
      <c r="J118" s="36" t="str">
        <f>E23</f>
        <v xml:space="preserve">mkolektiv architektura s.r.o. 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38"/>
      <c r="E119" s="38"/>
      <c r="F119" s="27" t="str">
        <f>IF(E20="","",E20)</f>
        <v>Vyplň údaj</v>
      </c>
      <c r="G119" s="38"/>
      <c r="H119" s="38"/>
      <c r="I119" s="32" t="s">
        <v>35</v>
      </c>
      <c r="J119" s="36" t="str">
        <f>E26</f>
        <v>Ing. Michal Végh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192</v>
      </c>
      <c r="D121" s="167" t="s">
        <v>65</v>
      </c>
      <c r="E121" s="167" t="s">
        <v>61</v>
      </c>
      <c r="F121" s="167" t="s">
        <v>62</v>
      </c>
      <c r="G121" s="167" t="s">
        <v>193</v>
      </c>
      <c r="H121" s="167" t="s">
        <v>194</v>
      </c>
      <c r="I121" s="167" t="s">
        <v>195</v>
      </c>
      <c r="J121" s="168" t="s">
        <v>164</v>
      </c>
      <c r="K121" s="169" t="s">
        <v>196</v>
      </c>
      <c r="L121" s="170"/>
      <c r="M121" s="91" t="s">
        <v>1</v>
      </c>
      <c r="N121" s="92" t="s">
        <v>44</v>
      </c>
      <c r="O121" s="92" t="s">
        <v>197</v>
      </c>
      <c r="P121" s="92" t="s">
        <v>198</v>
      </c>
      <c r="Q121" s="92" t="s">
        <v>199</v>
      </c>
      <c r="R121" s="92" t="s">
        <v>200</v>
      </c>
      <c r="S121" s="92" t="s">
        <v>201</v>
      </c>
      <c r="T121" s="93" t="s">
        <v>202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8" t="s">
        <v>165</v>
      </c>
      <c r="D122" s="38"/>
      <c r="E122" s="38"/>
      <c r="F122" s="38"/>
      <c r="G122" s="38"/>
      <c r="H122" s="38"/>
      <c r="I122" s="38"/>
      <c r="J122" s="171">
        <f>BK122</f>
        <v>0</v>
      </c>
      <c r="K122" s="38"/>
      <c r="L122" s="39"/>
      <c r="M122" s="94"/>
      <c r="N122" s="78"/>
      <c r="O122" s="95"/>
      <c r="P122" s="172">
        <f>P123</f>
        <v>0</v>
      </c>
      <c r="Q122" s="95"/>
      <c r="R122" s="172">
        <f>R123</f>
        <v>0</v>
      </c>
      <c r="S122" s="95"/>
      <c r="T122" s="173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79</v>
      </c>
      <c r="AU122" s="19" t="s">
        <v>166</v>
      </c>
      <c r="BK122" s="174">
        <f>BK123</f>
        <v>0</v>
      </c>
    </row>
    <row r="123" s="12" customFormat="1" ht="25.92" customHeight="1">
      <c r="A123" s="12"/>
      <c r="B123" s="175"/>
      <c r="C123" s="12"/>
      <c r="D123" s="176" t="s">
        <v>79</v>
      </c>
      <c r="E123" s="177" t="s">
        <v>276</v>
      </c>
      <c r="F123" s="177" t="s">
        <v>276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P124</f>
        <v>0</v>
      </c>
      <c r="Q123" s="181"/>
      <c r="R123" s="182">
        <f>R124</f>
        <v>0</v>
      </c>
      <c r="S123" s="181"/>
      <c r="T123" s="18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221</v>
      </c>
      <c r="AT123" s="184" t="s">
        <v>79</v>
      </c>
      <c r="AU123" s="184" t="s">
        <v>80</v>
      </c>
      <c r="AY123" s="176" t="s">
        <v>205</v>
      </c>
      <c r="BK123" s="185">
        <f>BK124</f>
        <v>0</v>
      </c>
    </row>
    <row r="124" s="12" customFormat="1" ht="22.8" customHeight="1">
      <c r="A124" s="12"/>
      <c r="B124" s="175"/>
      <c r="C124" s="12"/>
      <c r="D124" s="176" t="s">
        <v>79</v>
      </c>
      <c r="E124" s="186" t="s">
        <v>2413</v>
      </c>
      <c r="F124" s="186" t="s">
        <v>2414</v>
      </c>
      <c r="G124" s="12"/>
      <c r="H124" s="12"/>
      <c r="I124" s="178"/>
      <c r="J124" s="187">
        <f>BK124</f>
        <v>0</v>
      </c>
      <c r="K124" s="12"/>
      <c r="L124" s="175"/>
      <c r="M124" s="180"/>
      <c r="N124" s="181"/>
      <c r="O124" s="181"/>
      <c r="P124" s="182">
        <f>SUM(P125:P140)</f>
        <v>0</v>
      </c>
      <c r="Q124" s="181"/>
      <c r="R124" s="182">
        <f>SUM(R125:R140)</f>
        <v>0</v>
      </c>
      <c r="S124" s="181"/>
      <c r="T124" s="183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221</v>
      </c>
      <c r="AT124" s="184" t="s">
        <v>79</v>
      </c>
      <c r="AU124" s="184" t="s">
        <v>87</v>
      </c>
      <c r="AY124" s="176" t="s">
        <v>205</v>
      </c>
      <c r="BK124" s="185">
        <f>SUM(BK125:BK140)</f>
        <v>0</v>
      </c>
    </row>
    <row r="125" s="2" customFormat="1" ht="16.5" customHeight="1">
      <c r="A125" s="38"/>
      <c r="B125" s="188"/>
      <c r="C125" s="189" t="s">
        <v>87</v>
      </c>
      <c r="D125" s="189" t="s">
        <v>207</v>
      </c>
      <c r="E125" s="190" t="s">
        <v>2415</v>
      </c>
      <c r="F125" s="191" t="s">
        <v>2416</v>
      </c>
      <c r="G125" s="192" t="s">
        <v>348</v>
      </c>
      <c r="H125" s="193">
        <v>1</v>
      </c>
      <c r="I125" s="194"/>
      <c r="J125" s="193">
        <f>ROUND(I125*H125,3)</f>
        <v>0</v>
      </c>
      <c r="K125" s="195"/>
      <c r="L125" s="39"/>
      <c r="M125" s="196" t="s">
        <v>1</v>
      </c>
      <c r="N125" s="197" t="s">
        <v>46</v>
      </c>
      <c r="O125" s="8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0" t="s">
        <v>603</v>
      </c>
      <c r="AT125" s="200" t="s">
        <v>207</v>
      </c>
      <c r="AU125" s="200" t="s">
        <v>91</v>
      </c>
      <c r="AY125" s="19" t="s">
        <v>205</v>
      </c>
      <c r="BE125" s="201">
        <f>IF(N125="základná",J125,0)</f>
        <v>0</v>
      </c>
      <c r="BF125" s="201">
        <f>IF(N125="znížená",J125,0)</f>
        <v>0</v>
      </c>
      <c r="BG125" s="201">
        <f>IF(N125="zákl. prenesená",J125,0)</f>
        <v>0</v>
      </c>
      <c r="BH125" s="201">
        <f>IF(N125="zníž. prenesená",J125,0)</f>
        <v>0</v>
      </c>
      <c r="BI125" s="201">
        <f>IF(N125="nulová",J125,0)</f>
        <v>0</v>
      </c>
      <c r="BJ125" s="19" t="s">
        <v>91</v>
      </c>
      <c r="BK125" s="202">
        <f>ROUND(I125*H125,3)</f>
        <v>0</v>
      </c>
      <c r="BL125" s="19" t="s">
        <v>603</v>
      </c>
      <c r="BM125" s="200" t="s">
        <v>2417</v>
      </c>
    </row>
    <row r="126" s="2" customFormat="1" ht="16.5" customHeight="1">
      <c r="A126" s="38"/>
      <c r="B126" s="188"/>
      <c r="C126" s="189" t="s">
        <v>91</v>
      </c>
      <c r="D126" s="189" t="s">
        <v>207</v>
      </c>
      <c r="E126" s="190" t="s">
        <v>2418</v>
      </c>
      <c r="F126" s="191" t="s">
        <v>2419</v>
      </c>
      <c r="G126" s="192" t="s">
        <v>348</v>
      </c>
      <c r="H126" s="193">
        <v>1</v>
      </c>
      <c r="I126" s="194"/>
      <c r="J126" s="193">
        <f>ROUND(I126*H126,3)</f>
        <v>0</v>
      </c>
      <c r="K126" s="195"/>
      <c r="L126" s="39"/>
      <c r="M126" s="196" t="s">
        <v>1</v>
      </c>
      <c r="N126" s="197" t="s">
        <v>46</v>
      </c>
      <c r="O126" s="8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0" t="s">
        <v>603</v>
      </c>
      <c r="AT126" s="200" t="s">
        <v>207</v>
      </c>
      <c r="AU126" s="200" t="s">
        <v>91</v>
      </c>
      <c r="AY126" s="19" t="s">
        <v>205</v>
      </c>
      <c r="BE126" s="201">
        <f>IF(N126="základná",J126,0)</f>
        <v>0</v>
      </c>
      <c r="BF126" s="201">
        <f>IF(N126="znížená",J126,0)</f>
        <v>0</v>
      </c>
      <c r="BG126" s="201">
        <f>IF(N126="zákl. prenesená",J126,0)</f>
        <v>0</v>
      </c>
      <c r="BH126" s="201">
        <f>IF(N126="zníž. prenesená",J126,0)</f>
        <v>0</v>
      </c>
      <c r="BI126" s="201">
        <f>IF(N126="nulová",J126,0)</f>
        <v>0</v>
      </c>
      <c r="BJ126" s="19" t="s">
        <v>91</v>
      </c>
      <c r="BK126" s="202">
        <f>ROUND(I126*H126,3)</f>
        <v>0</v>
      </c>
      <c r="BL126" s="19" t="s">
        <v>603</v>
      </c>
      <c r="BM126" s="200" t="s">
        <v>2420</v>
      </c>
    </row>
    <row r="127" s="2" customFormat="1" ht="16.5" customHeight="1">
      <c r="A127" s="38"/>
      <c r="B127" s="188"/>
      <c r="C127" s="189" t="s">
        <v>221</v>
      </c>
      <c r="D127" s="189" t="s">
        <v>207</v>
      </c>
      <c r="E127" s="190" t="s">
        <v>2421</v>
      </c>
      <c r="F127" s="191" t="s">
        <v>2422</v>
      </c>
      <c r="G127" s="192" t="s">
        <v>348</v>
      </c>
      <c r="H127" s="193">
        <v>1</v>
      </c>
      <c r="I127" s="194"/>
      <c r="J127" s="193">
        <f>ROUND(I127*H127,3)</f>
        <v>0</v>
      </c>
      <c r="K127" s="195"/>
      <c r="L127" s="39"/>
      <c r="M127" s="196" t="s">
        <v>1</v>
      </c>
      <c r="N127" s="197" t="s">
        <v>46</v>
      </c>
      <c r="O127" s="8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0" t="s">
        <v>603</v>
      </c>
      <c r="AT127" s="200" t="s">
        <v>207</v>
      </c>
      <c r="AU127" s="200" t="s">
        <v>91</v>
      </c>
      <c r="AY127" s="19" t="s">
        <v>205</v>
      </c>
      <c r="BE127" s="201">
        <f>IF(N127="základná",J127,0)</f>
        <v>0</v>
      </c>
      <c r="BF127" s="201">
        <f>IF(N127="znížená",J127,0)</f>
        <v>0</v>
      </c>
      <c r="BG127" s="201">
        <f>IF(N127="zákl. prenesená",J127,0)</f>
        <v>0</v>
      </c>
      <c r="BH127" s="201">
        <f>IF(N127="zníž. prenesená",J127,0)</f>
        <v>0</v>
      </c>
      <c r="BI127" s="201">
        <f>IF(N127="nulová",J127,0)</f>
        <v>0</v>
      </c>
      <c r="BJ127" s="19" t="s">
        <v>91</v>
      </c>
      <c r="BK127" s="202">
        <f>ROUND(I127*H127,3)</f>
        <v>0</v>
      </c>
      <c r="BL127" s="19" t="s">
        <v>603</v>
      </c>
      <c r="BM127" s="200" t="s">
        <v>2423</v>
      </c>
    </row>
    <row r="128" s="2" customFormat="1" ht="16.5" customHeight="1">
      <c r="A128" s="38"/>
      <c r="B128" s="188"/>
      <c r="C128" s="189" t="s">
        <v>211</v>
      </c>
      <c r="D128" s="189" t="s">
        <v>207</v>
      </c>
      <c r="E128" s="190" t="s">
        <v>2424</v>
      </c>
      <c r="F128" s="191" t="s">
        <v>2425</v>
      </c>
      <c r="G128" s="192" t="s">
        <v>348</v>
      </c>
      <c r="H128" s="193">
        <v>1</v>
      </c>
      <c r="I128" s="194"/>
      <c r="J128" s="193">
        <f>ROUND(I128*H128,3)</f>
        <v>0</v>
      </c>
      <c r="K128" s="195"/>
      <c r="L128" s="39"/>
      <c r="M128" s="196" t="s">
        <v>1</v>
      </c>
      <c r="N128" s="197" t="s">
        <v>46</v>
      </c>
      <c r="O128" s="8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0" t="s">
        <v>603</v>
      </c>
      <c r="AT128" s="200" t="s">
        <v>207</v>
      </c>
      <c r="AU128" s="200" t="s">
        <v>91</v>
      </c>
      <c r="AY128" s="19" t="s">
        <v>205</v>
      </c>
      <c r="BE128" s="201">
        <f>IF(N128="základná",J128,0)</f>
        <v>0</v>
      </c>
      <c r="BF128" s="201">
        <f>IF(N128="znížená",J128,0)</f>
        <v>0</v>
      </c>
      <c r="BG128" s="201">
        <f>IF(N128="zákl. prenesená",J128,0)</f>
        <v>0</v>
      </c>
      <c r="BH128" s="201">
        <f>IF(N128="zníž. prenesená",J128,0)</f>
        <v>0</v>
      </c>
      <c r="BI128" s="201">
        <f>IF(N128="nulová",J128,0)</f>
        <v>0</v>
      </c>
      <c r="BJ128" s="19" t="s">
        <v>91</v>
      </c>
      <c r="BK128" s="202">
        <f>ROUND(I128*H128,3)</f>
        <v>0</v>
      </c>
      <c r="BL128" s="19" t="s">
        <v>603</v>
      </c>
      <c r="BM128" s="200" t="s">
        <v>2426</v>
      </c>
    </row>
    <row r="129" s="2" customFormat="1" ht="16.5" customHeight="1">
      <c r="A129" s="38"/>
      <c r="B129" s="188"/>
      <c r="C129" s="189" t="s">
        <v>231</v>
      </c>
      <c r="D129" s="189" t="s">
        <v>207</v>
      </c>
      <c r="E129" s="190" t="s">
        <v>2427</v>
      </c>
      <c r="F129" s="191" t="s">
        <v>2428</v>
      </c>
      <c r="G129" s="192" t="s">
        <v>348</v>
      </c>
      <c r="H129" s="193">
        <v>2</v>
      </c>
      <c r="I129" s="194"/>
      <c r="J129" s="193">
        <f>ROUND(I129*H129,3)</f>
        <v>0</v>
      </c>
      <c r="K129" s="195"/>
      <c r="L129" s="39"/>
      <c r="M129" s="196" t="s">
        <v>1</v>
      </c>
      <c r="N129" s="197" t="s">
        <v>46</v>
      </c>
      <c r="O129" s="8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0" t="s">
        <v>603</v>
      </c>
      <c r="AT129" s="200" t="s">
        <v>207</v>
      </c>
      <c r="AU129" s="200" t="s">
        <v>91</v>
      </c>
      <c r="AY129" s="19" t="s">
        <v>205</v>
      </c>
      <c r="BE129" s="201">
        <f>IF(N129="základná",J129,0)</f>
        <v>0</v>
      </c>
      <c r="BF129" s="201">
        <f>IF(N129="znížená",J129,0)</f>
        <v>0</v>
      </c>
      <c r="BG129" s="201">
        <f>IF(N129="zákl. prenesená",J129,0)</f>
        <v>0</v>
      </c>
      <c r="BH129" s="201">
        <f>IF(N129="zníž. prenesená",J129,0)</f>
        <v>0</v>
      </c>
      <c r="BI129" s="201">
        <f>IF(N129="nulová",J129,0)</f>
        <v>0</v>
      </c>
      <c r="BJ129" s="19" t="s">
        <v>91</v>
      </c>
      <c r="BK129" s="202">
        <f>ROUND(I129*H129,3)</f>
        <v>0</v>
      </c>
      <c r="BL129" s="19" t="s">
        <v>603</v>
      </c>
      <c r="BM129" s="200" t="s">
        <v>2429</v>
      </c>
    </row>
    <row r="130" s="2" customFormat="1" ht="16.5" customHeight="1">
      <c r="A130" s="38"/>
      <c r="B130" s="188"/>
      <c r="C130" s="189" t="s">
        <v>244</v>
      </c>
      <c r="D130" s="189" t="s">
        <v>207</v>
      </c>
      <c r="E130" s="190" t="s">
        <v>2430</v>
      </c>
      <c r="F130" s="191" t="s">
        <v>2431</v>
      </c>
      <c r="G130" s="192" t="s">
        <v>348</v>
      </c>
      <c r="H130" s="193">
        <v>20</v>
      </c>
      <c r="I130" s="194"/>
      <c r="J130" s="193">
        <f>ROUND(I130*H130,3)</f>
        <v>0</v>
      </c>
      <c r="K130" s="195"/>
      <c r="L130" s="39"/>
      <c r="M130" s="196" t="s">
        <v>1</v>
      </c>
      <c r="N130" s="197" t="s">
        <v>46</v>
      </c>
      <c r="O130" s="8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0" t="s">
        <v>603</v>
      </c>
      <c r="AT130" s="200" t="s">
        <v>207</v>
      </c>
      <c r="AU130" s="200" t="s">
        <v>91</v>
      </c>
      <c r="AY130" s="19" t="s">
        <v>205</v>
      </c>
      <c r="BE130" s="201">
        <f>IF(N130="základná",J130,0)</f>
        <v>0</v>
      </c>
      <c r="BF130" s="201">
        <f>IF(N130="znížená",J130,0)</f>
        <v>0</v>
      </c>
      <c r="BG130" s="201">
        <f>IF(N130="zákl. prenesená",J130,0)</f>
        <v>0</v>
      </c>
      <c r="BH130" s="201">
        <f>IF(N130="zníž. prenesená",J130,0)</f>
        <v>0</v>
      </c>
      <c r="BI130" s="201">
        <f>IF(N130="nulová",J130,0)</f>
        <v>0</v>
      </c>
      <c r="BJ130" s="19" t="s">
        <v>91</v>
      </c>
      <c r="BK130" s="202">
        <f>ROUND(I130*H130,3)</f>
        <v>0</v>
      </c>
      <c r="BL130" s="19" t="s">
        <v>603</v>
      </c>
      <c r="BM130" s="200" t="s">
        <v>2432</v>
      </c>
    </row>
    <row r="131" s="2" customFormat="1" ht="16.5" customHeight="1">
      <c r="A131" s="38"/>
      <c r="B131" s="188"/>
      <c r="C131" s="189" t="s">
        <v>249</v>
      </c>
      <c r="D131" s="189" t="s">
        <v>207</v>
      </c>
      <c r="E131" s="190" t="s">
        <v>2433</v>
      </c>
      <c r="F131" s="191" t="s">
        <v>2434</v>
      </c>
      <c r="G131" s="192" t="s">
        <v>348</v>
      </c>
      <c r="H131" s="193">
        <v>8</v>
      </c>
      <c r="I131" s="194"/>
      <c r="J131" s="193">
        <f>ROUND(I131*H131,3)</f>
        <v>0</v>
      </c>
      <c r="K131" s="195"/>
      <c r="L131" s="39"/>
      <c r="M131" s="196" t="s">
        <v>1</v>
      </c>
      <c r="N131" s="197" t="s">
        <v>46</v>
      </c>
      <c r="O131" s="8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0" t="s">
        <v>603</v>
      </c>
      <c r="AT131" s="200" t="s">
        <v>207</v>
      </c>
      <c r="AU131" s="200" t="s">
        <v>91</v>
      </c>
      <c r="AY131" s="19" t="s">
        <v>205</v>
      </c>
      <c r="BE131" s="201">
        <f>IF(N131="základná",J131,0)</f>
        <v>0</v>
      </c>
      <c r="BF131" s="201">
        <f>IF(N131="znížená",J131,0)</f>
        <v>0</v>
      </c>
      <c r="BG131" s="201">
        <f>IF(N131="zákl. prenesená",J131,0)</f>
        <v>0</v>
      </c>
      <c r="BH131" s="201">
        <f>IF(N131="zníž. prenesená",J131,0)</f>
        <v>0</v>
      </c>
      <c r="BI131" s="201">
        <f>IF(N131="nulová",J131,0)</f>
        <v>0</v>
      </c>
      <c r="BJ131" s="19" t="s">
        <v>91</v>
      </c>
      <c r="BK131" s="202">
        <f>ROUND(I131*H131,3)</f>
        <v>0</v>
      </c>
      <c r="BL131" s="19" t="s">
        <v>603</v>
      </c>
      <c r="BM131" s="200" t="s">
        <v>2435</v>
      </c>
    </row>
    <row r="132" s="2" customFormat="1" ht="16.5" customHeight="1">
      <c r="A132" s="38"/>
      <c r="B132" s="188"/>
      <c r="C132" s="189" t="s">
        <v>254</v>
      </c>
      <c r="D132" s="189" t="s">
        <v>207</v>
      </c>
      <c r="E132" s="190" t="s">
        <v>2436</v>
      </c>
      <c r="F132" s="191" t="s">
        <v>2437</v>
      </c>
      <c r="G132" s="192" t="s">
        <v>348</v>
      </c>
      <c r="H132" s="193">
        <v>28</v>
      </c>
      <c r="I132" s="194"/>
      <c r="J132" s="193">
        <f>ROUND(I132*H132,3)</f>
        <v>0</v>
      </c>
      <c r="K132" s="195"/>
      <c r="L132" s="39"/>
      <c r="M132" s="196" t="s">
        <v>1</v>
      </c>
      <c r="N132" s="197" t="s">
        <v>46</v>
      </c>
      <c r="O132" s="8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0" t="s">
        <v>603</v>
      </c>
      <c r="AT132" s="200" t="s">
        <v>207</v>
      </c>
      <c r="AU132" s="200" t="s">
        <v>91</v>
      </c>
      <c r="AY132" s="19" t="s">
        <v>205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9" t="s">
        <v>91</v>
      </c>
      <c r="BK132" s="202">
        <f>ROUND(I132*H132,3)</f>
        <v>0</v>
      </c>
      <c r="BL132" s="19" t="s">
        <v>603</v>
      </c>
      <c r="BM132" s="200" t="s">
        <v>2438</v>
      </c>
    </row>
    <row r="133" s="2" customFormat="1" ht="16.5" customHeight="1">
      <c r="A133" s="38"/>
      <c r="B133" s="188"/>
      <c r="C133" s="189" t="s">
        <v>258</v>
      </c>
      <c r="D133" s="189" t="s">
        <v>207</v>
      </c>
      <c r="E133" s="190" t="s">
        <v>2439</v>
      </c>
      <c r="F133" s="191" t="s">
        <v>2440</v>
      </c>
      <c r="G133" s="192" t="s">
        <v>348</v>
      </c>
      <c r="H133" s="193">
        <v>3</v>
      </c>
      <c r="I133" s="194"/>
      <c r="J133" s="193">
        <f>ROUND(I133*H133,3)</f>
        <v>0</v>
      </c>
      <c r="K133" s="195"/>
      <c r="L133" s="39"/>
      <c r="M133" s="196" t="s">
        <v>1</v>
      </c>
      <c r="N133" s="197" t="s">
        <v>46</v>
      </c>
      <c r="O133" s="8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0" t="s">
        <v>603</v>
      </c>
      <c r="AT133" s="200" t="s">
        <v>207</v>
      </c>
      <c r="AU133" s="200" t="s">
        <v>91</v>
      </c>
      <c r="AY133" s="19" t="s">
        <v>205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9" t="s">
        <v>91</v>
      </c>
      <c r="BK133" s="202">
        <f>ROUND(I133*H133,3)</f>
        <v>0</v>
      </c>
      <c r="BL133" s="19" t="s">
        <v>603</v>
      </c>
      <c r="BM133" s="200" t="s">
        <v>2441</v>
      </c>
    </row>
    <row r="134" s="2" customFormat="1" ht="16.5" customHeight="1">
      <c r="A134" s="38"/>
      <c r="B134" s="188"/>
      <c r="C134" s="189" t="s">
        <v>262</v>
      </c>
      <c r="D134" s="189" t="s">
        <v>207</v>
      </c>
      <c r="E134" s="190" t="s">
        <v>2442</v>
      </c>
      <c r="F134" s="191" t="s">
        <v>2443</v>
      </c>
      <c r="G134" s="192" t="s">
        <v>348</v>
      </c>
      <c r="H134" s="193">
        <v>5</v>
      </c>
      <c r="I134" s="194"/>
      <c r="J134" s="193">
        <f>ROUND(I134*H134,3)</f>
        <v>0</v>
      </c>
      <c r="K134" s="195"/>
      <c r="L134" s="39"/>
      <c r="M134" s="196" t="s">
        <v>1</v>
      </c>
      <c r="N134" s="197" t="s">
        <v>46</v>
      </c>
      <c r="O134" s="8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0" t="s">
        <v>603</v>
      </c>
      <c r="AT134" s="200" t="s">
        <v>207</v>
      </c>
      <c r="AU134" s="200" t="s">
        <v>91</v>
      </c>
      <c r="AY134" s="19" t="s">
        <v>205</v>
      </c>
      <c r="BE134" s="201">
        <f>IF(N134="základná",J134,0)</f>
        <v>0</v>
      </c>
      <c r="BF134" s="201">
        <f>IF(N134="znížená",J134,0)</f>
        <v>0</v>
      </c>
      <c r="BG134" s="201">
        <f>IF(N134="zákl. prenesená",J134,0)</f>
        <v>0</v>
      </c>
      <c r="BH134" s="201">
        <f>IF(N134="zníž. prenesená",J134,0)</f>
        <v>0</v>
      </c>
      <c r="BI134" s="201">
        <f>IF(N134="nulová",J134,0)</f>
        <v>0</v>
      </c>
      <c r="BJ134" s="19" t="s">
        <v>91</v>
      </c>
      <c r="BK134" s="202">
        <f>ROUND(I134*H134,3)</f>
        <v>0</v>
      </c>
      <c r="BL134" s="19" t="s">
        <v>603</v>
      </c>
      <c r="BM134" s="200" t="s">
        <v>2444</v>
      </c>
    </row>
    <row r="135" s="2" customFormat="1" ht="16.5" customHeight="1">
      <c r="A135" s="38"/>
      <c r="B135" s="188"/>
      <c r="C135" s="189" t="s">
        <v>270</v>
      </c>
      <c r="D135" s="189" t="s">
        <v>207</v>
      </c>
      <c r="E135" s="190" t="s">
        <v>2445</v>
      </c>
      <c r="F135" s="191" t="s">
        <v>2446</v>
      </c>
      <c r="G135" s="192" t="s">
        <v>348</v>
      </c>
      <c r="H135" s="193">
        <v>5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603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603</v>
      </c>
      <c r="BM135" s="200" t="s">
        <v>2447</v>
      </c>
    </row>
    <row r="136" s="2" customFormat="1" ht="16.5" customHeight="1">
      <c r="A136" s="38"/>
      <c r="B136" s="188"/>
      <c r="C136" s="189" t="s">
        <v>275</v>
      </c>
      <c r="D136" s="189" t="s">
        <v>207</v>
      </c>
      <c r="E136" s="190" t="s">
        <v>2448</v>
      </c>
      <c r="F136" s="191" t="s">
        <v>2449</v>
      </c>
      <c r="G136" s="192" t="s">
        <v>284</v>
      </c>
      <c r="H136" s="193">
        <v>400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603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603</v>
      </c>
      <c r="BM136" s="200" t="s">
        <v>2450</v>
      </c>
    </row>
    <row r="137" s="2" customFormat="1" ht="16.5" customHeight="1">
      <c r="A137" s="38"/>
      <c r="B137" s="188"/>
      <c r="C137" s="189" t="s">
        <v>281</v>
      </c>
      <c r="D137" s="189" t="s">
        <v>207</v>
      </c>
      <c r="E137" s="190" t="s">
        <v>2451</v>
      </c>
      <c r="F137" s="191" t="s">
        <v>2452</v>
      </c>
      <c r="G137" s="192" t="s">
        <v>348</v>
      </c>
      <c r="H137" s="193">
        <v>1200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603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603</v>
      </c>
      <c r="BM137" s="200" t="s">
        <v>2453</v>
      </c>
    </row>
    <row r="138" s="2" customFormat="1" ht="16.5" customHeight="1">
      <c r="A138" s="38"/>
      <c r="B138" s="188"/>
      <c r="C138" s="189" t="s">
        <v>287</v>
      </c>
      <c r="D138" s="189" t="s">
        <v>207</v>
      </c>
      <c r="E138" s="190" t="s">
        <v>2454</v>
      </c>
      <c r="F138" s="191" t="s">
        <v>2455</v>
      </c>
      <c r="G138" s="192" t="s">
        <v>941</v>
      </c>
      <c r="H138" s="193">
        <v>1</v>
      </c>
      <c r="I138" s="194"/>
      <c r="J138" s="193">
        <f>ROUND(I138*H138,3)</f>
        <v>0</v>
      </c>
      <c r="K138" s="195"/>
      <c r="L138" s="39"/>
      <c r="M138" s="196" t="s">
        <v>1</v>
      </c>
      <c r="N138" s="197" t="s">
        <v>46</v>
      </c>
      <c r="O138" s="8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0" t="s">
        <v>603</v>
      </c>
      <c r="AT138" s="200" t="s">
        <v>207</v>
      </c>
      <c r="AU138" s="200" t="s">
        <v>91</v>
      </c>
      <c r="AY138" s="19" t="s">
        <v>205</v>
      </c>
      <c r="BE138" s="201">
        <f>IF(N138="základná",J138,0)</f>
        <v>0</v>
      </c>
      <c r="BF138" s="201">
        <f>IF(N138="znížená",J138,0)</f>
        <v>0</v>
      </c>
      <c r="BG138" s="201">
        <f>IF(N138="zákl. prenesená",J138,0)</f>
        <v>0</v>
      </c>
      <c r="BH138" s="201">
        <f>IF(N138="zníž. prenesená",J138,0)</f>
        <v>0</v>
      </c>
      <c r="BI138" s="201">
        <f>IF(N138="nulová",J138,0)</f>
        <v>0</v>
      </c>
      <c r="BJ138" s="19" t="s">
        <v>91</v>
      </c>
      <c r="BK138" s="202">
        <f>ROUND(I138*H138,3)</f>
        <v>0</v>
      </c>
      <c r="BL138" s="19" t="s">
        <v>603</v>
      </c>
      <c r="BM138" s="200" t="s">
        <v>2456</v>
      </c>
    </row>
    <row r="139" s="2" customFormat="1" ht="24.15" customHeight="1">
      <c r="A139" s="38"/>
      <c r="B139" s="188"/>
      <c r="C139" s="189" t="s">
        <v>292</v>
      </c>
      <c r="D139" s="189" t="s">
        <v>207</v>
      </c>
      <c r="E139" s="190" t="s">
        <v>2457</v>
      </c>
      <c r="F139" s="191" t="s">
        <v>2458</v>
      </c>
      <c r="G139" s="192" t="s">
        <v>941</v>
      </c>
      <c r="H139" s="193">
        <v>1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603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603</v>
      </c>
      <c r="BM139" s="200" t="s">
        <v>2459</v>
      </c>
    </row>
    <row r="140" s="2" customFormat="1" ht="21.75" customHeight="1">
      <c r="A140" s="38"/>
      <c r="B140" s="188"/>
      <c r="C140" s="189" t="s">
        <v>299</v>
      </c>
      <c r="D140" s="189" t="s">
        <v>207</v>
      </c>
      <c r="E140" s="190" t="s">
        <v>2460</v>
      </c>
      <c r="F140" s="191" t="s">
        <v>2461</v>
      </c>
      <c r="G140" s="192" t="s">
        <v>941</v>
      </c>
      <c r="H140" s="193">
        <v>1</v>
      </c>
      <c r="I140" s="194"/>
      <c r="J140" s="193">
        <f>ROUND(I140*H140,3)</f>
        <v>0</v>
      </c>
      <c r="K140" s="195"/>
      <c r="L140" s="39"/>
      <c r="M140" s="245" t="s">
        <v>1</v>
      </c>
      <c r="N140" s="246" t="s">
        <v>46</v>
      </c>
      <c r="O140" s="247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603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603</v>
      </c>
      <c r="BM140" s="200" t="s">
        <v>2462</v>
      </c>
    </row>
    <row r="141" s="2" customFormat="1" ht="6.96" customHeight="1">
      <c r="A141" s="38"/>
      <c r="B141" s="65"/>
      <c r="C141" s="66"/>
      <c r="D141" s="66"/>
      <c r="E141" s="66"/>
      <c r="F141" s="66"/>
      <c r="G141" s="66"/>
      <c r="H141" s="66"/>
      <c r="I141" s="66"/>
      <c r="J141" s="66"/>
      <c r="K141" s="66"/>
      <c r="L141" s="39"/>
      <c r="M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</sheetData>
  <autoFilter ref="C121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2463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16</v>
      </c>
      <c r="E11" s="38"/>
      <c r="F11" s="27" t="s">
        <v>1</v>
      </c>
      <c r="G11" s="38"/>
      <c r="H11" s="38"/>
      <c r="I11" s="32" t="s">
        <v>17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18</v>
      </c>
      <c r="E12" s="38"/>
      <c r="F12" s="27" t="s">
        <v>19</v>
      </c>
      <c r="G12" s="38"/>
      <c r="H12" s="38"/>
      <c r="I12" s="32" t="s">
        <v>20</v>
      </c>
      <c r="J12" s="74" t="str">
        <f>'Rekapitulácia stavby'!AN8</f>
        <v>13. 9. 2024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22</v>
      </c>
      <c r="E14" s="38"/>
      <c r="F14" s="38"/>
      <c r="G14" s="38"/>
      <c r="H14" s="38"/>
      <c r="I14" s="32" t="s">
        <v>23</v>
      </c>
      <c r="J14" s="27" t="s">
        <v>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32" t="s">
        <v>26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32" t="s">
        <v>23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26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32" t="s">
        <v>23</v>
      </c>
      <c r="J20" s="27" t="s">
        <v>30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26</v>
      </c>
      <c r="J21" s="27" t="s">
        <v>32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23</v>
      </c>
      <c r="J23" s="27" t="s">
        <v>36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37</v>
      </c>
      <c r="F24" s="38"/>
      <c r="G24" s="38"/>
      <c r="H24" s="38"/>
      <c r="I24" s="32" t="s">
        <v>26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38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5.25" customHeight="1">
      <c r="A27" s="135"/>
      <c r="B27" s="136"/>
      <c r="C27" s="135"/>
      <c r="D27" s="135"/>
      <c r="E27" s="36" t="s">
        <v>39</v>
      </c>
      <c r="F27" s="36"/>
      <c r="G27" s="36"/>
      <c r="H27" s="36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8" t="s">
        <v>40</v>
      </c>
      <c r="E30" s="38"/>
      <c r="F30" s="38"/>
      <c r="G30" s="38"/>
      <c r="H30" s="38"/>
      <c r="I30" s="38"/>
      <c r="J30" s="101">
        <f>ROUND(J140,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42</v>
      </c>
      <c r="G32" s="38"/>
      <c r="H32" s="38"/>
      <c r="I32" s="43" t="s">
        <v>41</v>
      </c>
      <c r="J32" s="43" t="s">
        <v>43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9" t="s">
        <v>44</v>
      </c>
      <c r="E33" s="45" t="s">
        <v>45</v>
      </c>
      <c r="F33" s="140">
        <f>ROUND((SUM(BE140:BE1354)),  2)</f>
        <v>0</v>
      </c>
      <c r="G33" s="141"/>
      <c r="H33" s="141"/>
      <c r="I33" s="142">
        <v>0.23000000000000001</v>
      </c>
      <c r="J33" s="140">
        <f>ROUND(((SUM(BE140:BE1354))*I33),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46</v>
      </c>
      <c r="F34" s="140">
        <f>ROUND((SUM(BF140:BF1354)),  2)</f>
        <v>0</v>
      </c>
      <c r="G34" s="141"/>
      <c r="H34" s="141"/>
      <c r="I34" s="142">
        <v>0.23000000000000001</v>
      </c>
      <c r="J34" s="140">
        <f>ROUND(((SUM(BF140:BF1354))*I34),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47</v>
      </c>
      <c r="F35" s="143">
        <f>ROUND((SUM(BG140:BG1354)),  2)</f>
        <v>0</v>
      </c>
      <c r="G35" s="38"/>
      <c r="H35" s="38"/>
      <c r="I35" s="144">
        <v>0.23000000000000001</v>
      </c>
      <c r="J35" s="143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48</v>
      </c>
      <c r="F36" s="143">
        <f>ROUND((SUM(BH140:BH1354)),  2)</f>
        <v>0</v>
      </c>
      <c r="G36" s="38"/>
      <c r="H36" s="38"/>
      <c r="I36" s="144">
        <v>0.23000000000000001</v>
      </c>
      <c r="J36" s="143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49</v>
      </c>
      <c r="F37" s="140">
        <f>ROUND((SUM(BI140:BI1354)),  2)</f>
        <v>0</v>
      </c>
      <c r="G37" s="141"/>
      <c r="H37" s="141"/>
      <c r="I37" s="142">
        <v>0</v>
      </c>
      <c r="J37" s="140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45"/>
      <c r="D39" s="146" t="s">
        <v>50</v>
      </c>
      <c r="E39" s="86"/>
      <c r="F39" s="86"/>
      <c r="G39" s="147" t="s">
        <v>51</v>
      </c>
      <c r="H39" s="148" t="s">
        <v>52</v>
      </c>
      <c r="I39" s="86"/>
      <c r="J39" s="149">
        <f>SUM(J30:J37)</f>
        <v>0</v>
      </c>
      <c r="K39" s="150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02 - ZARIADENIE PRE SENIOROV 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38"/>
      <c r="E89" s="38"/>
      <c r="F89" s="27" t="str">
        <f>F12</f>
        <v xml:space="preserve">k.ú. Trnkov </v>
      </c>
      <c r="G89" s="38"/>
      <c r="H89" s="38"/>
      <c r="I89" s="32" t="s">
        <v>20</v>
      </c>
      <c r="J89" s="74" t="str">
        <f>IF(J12="","",J12)</f>
        <v>13. 9. 2024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22</v>
      </c>
      <c r="D91" s="38"/>
      <c r="E91" s="38"/>
      <c r="F91" s="27" t="str">
        <f>E15</f>
        <v>ÚSVIT - ML, n.o.</v>
      </c>
      <c r="G91" s="38"/>
      <c r="H91" s="38"/>
      <c r="I91" s="32" t="s">
        <v>29</v>
      </c>
      <c r="J91" s="36" t="str">
        <f>E21</f>
        <v xml:space="preserve">mkolektiv architektura s.r.o.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32" t="s">
        <v>35</v>
      </c>
      <c r="J92" s="36" t="str">
        <f>E24</f>
        <v>RF Management, s.r.o.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3" t="s">
        <v>163</v>
      </c>
      <c r="D94" s="145"/>
      <c r="E94" s="145"/>
      <c r="F94" s="145"/>
      <c r="G94" s="145"/>
      <c r="H94" s="145"/>
      <c r="I94" s="145"/>
      <c r="J94" s="154" t="s">
        <v>164</v>
      </c>
      <c r="K94" s="145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5" t="s">
        <v>165</v>
      </c>
      <c r="D96" s="38"/>
      <c r="E96" s="38"/>
      <c r="F96" s="38"/>
      <c r="G96" s="38"/>
      <c r="H96" s="38"/>
      <c r="I96" s="38"/>
      <c r="J96" s="101">
        <f>J140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6"/>
      <c r="C97" s="9"/>
      <c r="D97" s="157" t="s">
        <v>167</v>
      </c>
      <c r="E97" s="158"/>
      <c r="F97" s="158"/>
      <c r="G97" s="158"/>
      <c r="H97" s="158"/>
      <c r="I97" s="158"/>
      <c r="J97" s="159">
        <f>J141</f>
        <v>0</v>
      </c>
      <c r="K97" s="9"/>
      <c r="L97" s="15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0"/>
      <c r="C98" s="10"/>
      <c r="D98" s="161" t="s">
        <v>168</v>
      </c>
      <c r="E98" s="162"/>
      <c r="F98" s="162"/>
      <c r="G98" s="162"/>
      <c r="H98" s="162"/>
      <c r="I98" s="162"/>
      <c r="J98" s="163">
        <f>J142</f>
        <v>0</v>
      </c>
      <c r="K98" s="10"/>
      <c r="L98" s="16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0"/>
      <c r="C99" s="10"/>
      <c r="D99" s="161" t="s">
        <v>169</v>
      </c>
      <c r="E99" s="162"/>
      <c r="F99" s="162"/>
      <c r="G99" s="162"/>
      <c r="H99" s="162"/>
      <c r="I99" s="162"/>
      <c r="J99" s="163">
        <f>J177</f>
        <v>0</v>
      </c>
      <c r="K99" s="10"/>
      <c r="L99" s="16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0"/>
      <c r="C100" s="10"/>
      <c r="D100" s="161" t="s">
        <v>170</v>
      </c>
      <c r="E100" s="162"/>
      <c r="F100" s="162"/>
      <c r="G100" s="162"/>
      <c r="H100" s="162"/>
      <c r="I100" s="162"/>
      <c r="J100" s="163">
        <f>J220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171</v>
      </c>
      <c r="E101" s="162"/>
      <c r="F101" s="162"/>
      <c r="G101" s="162"/>
      <c r="H101" s="162"/>
      <c r="I101" s="162"/>
      <c r="J101" s="163">
        <f>J363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172</v>
      </c>
      <c r="E102" s="162"/>
      <c r="F102" s="162"/>
      <c r="G102" s="162"/>
      <c r="H102" s="162"/>
      <c r="I102" s="162"/>
      <c r="J102" s="163">
        <f>J456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173</v>
      </c>
      <c r="E103" s="162"/>
      <c r="F103" s="162"/>
      <c r="G103" s="162"/>
      <c r="H103" s="162"/>
      <c r="I103" s="162"/>
      <c r="J103" s="163">
        <f>J776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174</v>
      </c>
      <c r="E104" s="162"/>
      <c r="F104" s="162"/>
      <c r="G104" s="162"/>
      <c r="H104" s="162"/>
      <c r="I104" s="162"/>
      <c r="J104" s="163">
        <f>J798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6"/>
      <c r="C105" s="9"/>
      <c r="D105" s="157" t="s">
        <v>175</v>
      </c>
      <c r="E105" s="158"/>
      <c r="F105" s="158"/>
      <c r="G105" s="158"/>
      <c r="H105" s="158"/>
      <c r="I105" s="158"/>
      <c r="J105" s="159">
        <f>J800</f>
        <v>0</v>
      </c>
      <c r="K105" s="9"/>
      <c r="L105" s="15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60"/>
      <c r="C106" s="10"/>
      <c r="D106" s="161" t="s">
        <v>176</v>
      </c>
      <c r="E106" s="162"/>
      <c r="F106" s="162"/>
      <c r="G106" s="162"/>
      <c r="H106" s="162"/>
      <c r="I106" s="162"/>
      <c r="J106" s="163">
        <f>J801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177</v>
      </c>
      <c r="E107" s="162"/>
      <c r="F107" s="162"/>
      <c r="G107" s="162"/>
      <c r="H107" s="162"/>
      <c r="I107" s="162"/>
      <c r="J107" s="163">
        <f>J833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178</v>
      </c>
      <c r="E108" s="162"/>
      <c r="F108" s="162"/>
      <c r="G108" s="162"/>
      <c r="H108" s="162"/>
      <c r="I108" s="162"/>
      <c r="J108" s="163">
        <f>J882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179</v>
      </c>
      <c r="E109" s="162"/>
      <c r="F109" s="162"/>
      <c r="G109" s="162"/>
      <c r="H109" s="162"/>
      <c r="I109" s="162"/>
      <c r="J109" s="163">
        <f>J986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60"/>
      <c r="C110" s="10"/>
      <c r="D110" s="161" t="s">
        <v>180</v>
      </c>
      <c r="E110" s="162"/>
      <c r="F110" s="162"/>
      <c r="G110" s="162"/>
      <c r="H110" s="162"/>
      <c r="I110" s="162"/>
      <c r="J110" s="163">
        <f>J1005</f>
        <v>0</v>
      </c>
      <c r="K110" s="10"/>
      <c r="L110" s="16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60"/>
      <c r="C111" s="10"/>
      <c r="D111" s="161" t="s">
        <v>181</v>
      </c>
      <c r="E111" s="162"/>
      <c r="F111" s="162"/>
      <c r="G111" s="162"/>
      <c r="H111" s="162"/>
      <c r="I111" s="162"/>
      <c r="J111" s="163">
        <f>J1039</f>
        <v>0</v>
      </c>
      <c r="K111" s="10"/>
      <c r="L111" s="16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60"/>
      <c r="C112" s="10"/>
      <c r="D112" s="161" t="s">
        <v>182</v>
      </c>
      <c r="E112" s="162"/>
      <c r="F112" s="162"/>
      <c r="G112" s="162"/>
      <c r="H112" s="162"/>
      <c r="I112" s="162"/>
      <c r="J112" s="163">
        <f>J1061</f>
        <v>0</v>
      </c>
      <c r="K112" s="10"/>
      <c r="L112" s="16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60"/>
      <c r="C113" s="10"/>
      <c r="D113" s="161" t="s">
        <v>183</v>
      </c>
      <c r="E113" s="162"/>
      <c r="F113" s="162"/>
      <c r="G113" s="162"/>
      <c r="H113" s="162"/>
      <c r="I113" s="162"/>
      <c r="J113" s="163">
        <f>J1151</f>
        <v>0</v>
      </c>
      <c r="K113" s="10"/>
      <c r="L113" s="16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60"/>
      <c r="C114" s="10"/>
      <c r="D114" s="161" t="s">
        <v>184</v>
      </c>
      <c r="E114" s="162"/>
      <c r="F114" s="162"/>
      <c r="G114" s="162"/>
      <c r="H114" s="162"/>
      <c r="I114" s="162"/>
      <c r="J114" s="163">
        <f>J1202</f>
        <v>0</v>
      </c>
      <c r="K114" s="10"/>
      <c r="L114" s="16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60"/>
      <c r="C115" s="10"/>
      <c r="D115" s="161" t="s">
        <v>185</v>
      </c>
      <c r="E115" s="162"/>
      <c r="F115" s="162"/>
      <c r="G115" s="162"/>
      <c r="H115" s="162"/>
      <c r="I115" s="162"/>
      <c r="J115" s="163">
        <f>J1285</f>
        <v>0</v>
      </c>
      <c r="K115" s="10"/>
      <c r="L115" s="16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60"/>
      <c r="C116" s="10"/>
      <c r="D116" s="161" t="s">
        <v>186</v>
      </c>
      <c r="E116" s="162"/>
      <c r="F116" s="162"/>
      <c r="G116" s="162"/>
      <c r="H116" s="162"/>
      <c r="I116" s="162"/>
      <c r="J116" s="163">
        <f>J1310</f>
        <v>0</v>
      </c>
      <c r="K116" s="10"/>
      <c r="L116" s="16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60"/>
      <c r="C117" s="10"/>
      <c r="D117" s="161" t="s">
        <v>187</v>
      </c>
      <c r="E117" s="162"/>
      <c r="F117" s="162"/>
      <c r="G117" s="162"/>
      <c r="H117" s="162"/>
      <c r="I117" s="162"/>
      <c r="J117" s="163">
        <f>J1322</f>
        <v>0</v>
      </c>
      <c r="K117" s="10"/>
      <c r="L117" s="16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60"/>
      <c r="C118" s="10"/>
      <c r="D118" s="161" t="s">
        <v>188</v>
      </c>
      <c r="E118" s="162"/>
      <c r="F118" s="162"/>
      <c r="G118" s="162"/>
      <c r="H118" s="162"/>
      <c r="I118" s="162"/>
      <c r="J118" s="163">
        <f>J1346</f>
        <v>0</v>
      </c>
      <c r="K118" s="10"/>
      <c r="L118" s="16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6"/>
      <c r="C119" s="9"/>
      <c r="D119" s="157" t="s">
        <v>189</v>
      </c>
      <c r="E119" s="158"/>
      <c r="F119" s="158"/>
      <c r="G119" s="158"/>
      <c r="H119" s="158"/>
      <c r="I119" s="158"/>
      <c r="J119" s="159">
        <f>J1352</f>
        <v>0</v>
      </c>
      <c r="K119" s="9"/>
      <c r="L119" s="156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60"/>
      <c r="C120" s="10"/>
      <c r="D120" s="161" t="s">
        <v>190</v>
      </c>
      <c r="E120" s="162"/>
      <c r="F120" s="162"/>
      <c r="G120" s="162"/>
      <c r="H120" s="162"/>
      <c r="I120" s="162"/>
      <c r="J120" s="163">
        <f>J1353</f>
        <v>0</v>
      </c>
      <c r="K120" s="10"/>
      <c r="L120" s="16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6" s="2" customFormat="1" ht="6.96" customHeight="1">
      <c r="A126" s="38"/>
      <c r="B126" s="67"/>
      <c r="C126" s="68"/>
      <c r="D126" s="68"/>
      <c r="E126" s="68"/>
      <c r="F126" s="68"/>
      <c r="G126" s="68"/>
      <c r="H126" s="68"/>
      <c r="I126" s="68"/>
      <c r="J126" s="68"/>
      <c r="K126" s="6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24.96" customHeight="1">
      <c r="A127" s="38"/>
      <c r="B127" s="39"/>
      <c r="C127" s="23" t="s">
        <v>191</v>
      </c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38"/>
      <c r="D128" s="38"/>
      <c r="E128" s="38"/>
      <c r="F128" s="38"/>
      <c r="G128" s="38"/>
      <c r="H128" s="38"/>
      <c r="I128" s="38"/>
      <c r="J128" s="38"/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14</v>
      </c>
      <c r="D129" s="38"/>
      <c r="E129" s="38"/>
      <c r="F129" s="38"/>
      <c r="G129" s="38"/>
      <c r="H129" s="38"/>
      <c r="I129" s="38"/>
      <c r="J129" s="38"/>
      <c r="K129" s="38"/>
      <c r="L129" s="60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6.5" customHeight="1">
      <c r="A130" s="38"/>
      <c r="B130" s="39"/>
      <c r="C130" s="38"/>
      <c r="D130" s="38"/>
      <c r="E130" s="134" t="str">
        <f>E7</f>
        <v>Dve novostavby zariadení pre seniorov Trnkov</v>
      </c>
      <c r="F130" s="32"/>
      <c r="G130" s="32"/>
      <c r="H130" s="32"/>
      <c r="I130" s="38"/>
      <c r="J130" s="38"/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2" customHeight="1">
      <c r="A131" s="38"/>
      <c r="B131" s="39"/>
      <c r="C131" s="32" t="s">
        <v>160</v>
      </c>
      <c r="D131" s="38"/>
      <c r="E131" s="38"/>
      <c r="F131" s="38"/>
      <c r="G131" s="38"/>
      <c r="H131" s="38"/>
      <c r="I131" s="38"/>
      <c r="J131" s="38"/>
      <c r="K131" s="38"/>
      <c r="L131" s="60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6.5" customHeight="1">
      <c r="A132" s="38"/>
      <c r="B132" s="39"/>
      <c r="C132" s="38"/>
      <c r="D132" s="38"/>
      <c r="E132" s="72" t="str">
        <f>E9</f>
        <v>SO 02 - ZARIADENIE PRE SENIOROV A</v>
      </c>
      <c r="F132" s="38"/>
      <c r="G132" s="38"/>
      <c r="H132" s="38"/>
      <c r="I132" s="38"/>
      <c r="J132" s="38"/>
      <c r="K132" s="38"/>
      <c r="L132" s="60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6.96" customHeight="1">
      <c r="A133" s="38"/>
      <c r="B133" s="39"/>
      <c r="C133" s="38"/>
      <c r="D133" s="38"/>
      <c r="E133" s="38"/>
      <c r="F133" s="38"/>
      <c r="G133" s="38"/>
      <c r="H133" s="38"/>
      <c r="I133" s="38"/>
      <c r="J133" s="38"/>
      <c r="K133" s="38"/>
      <c r="L133" s="60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2" customHeight="1">
      <c r="A134" s="38"/>
      <c r="B134" s="39"/>
      <c r="C134" s="32" t="s">
        <v>18</v>
      </c>
      <c r="D134" s="38"/>
      <c r="E134" s="38"/>
      <c r="F134" s="27" t="str">
        <f>F12</f>
        <v xml:space="preserve">k.ú. Trnkov </v>
      </c>
      <c r="G134" s="38"/>
      <c r="H134" s="38"/>
      <c r="I134" s="32" t="s">
        <v>20</v>
      </c>
      <c r="J134" s="74" t="str">
        <f>IF(J12="","",J12)</f>
        <v>13. 9. 2024</v>
      </c>
      <c r="K134" s="38"/>
      <c r="L134" s="60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6.96" customHeight="1">
      <c r="A135" s="38"/>
      <c r="B135" s="39"/>
      <c r="C135" s="38"/>
      <c r="D135" s="38"/>
      <c r="E135" s="38"/>
      <c r="F135" s="38"/>
      <c r="G135" s="38"/>
      <c r="H135" s="38"/>
      <c r="I135" s="38"/>
      <c r="J135" s="38"/>
      <c r="K135" s="38"/>
      <c r="L135" s="60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25.65" customHeight="1">
      <c r="A136" s="38"/>
      <c r="B136" s="39"/>
      <c r="C136" s="32" t="s">
        <v>22</v>
      </c>
      <c r="D136" s="38"/>
      <c r="E136" s="38"/>
      <c r="F136" s="27" t="str">
        <f>E15</f>
        <v>ÚSVIT - ML, n.o.</v>
      </c>
      <c r="G136" s="38"/>
      <c r="H136" s="38"/>
      <c r="I136" s="32" t="s">
        <v>29</v>
      </c>
      <c r="J136" s="36" t="str">
        <f>E21</f>
        <v xml:space="preserve">mkolektiv architektura s.r.o. </v>
      </c>
      <c r="K136" s="38"/>
      <c r="L136" s="60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25.65" customHeight="1">
      <c r="A137" s="38"/>
      <c r="B137" s="39"/>
      <c r="C137" s="32" t="s">
        <v>27</v>
      </c>
      <c r="D137" s="38"/>
      <c r="E137" s="38"/>
      <c r="F137" s="27" t="str">
        <f>IF(E18="","",E18)</f>
        <v>Vyplň údaj</v>
      </c>
      <c r="G137" s="38"/>
      <c r="H137" s="38"/>
      <c r="I137" s="32" t="s">
        <v>35</v>
      </c>
      <c r="J137" s="36" t="str">
        <f>E24</f>
        <v>RF Management, s.r.o.</v>
      </c>
      <c r="K137" s="38"/>
      <c r="L137" s="60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0.32" customHeight="1">
      <c r="A138" s="38"/>
      <c r="B138" s="39"/>
      <c r="C138" s="38"/>
      <c r="D138" s="38"/>
      <c r="E138" s="38"/>
      <c r="F138" s="38"/>
      <c r="G138" s="38"/>
      <c r="H138" s="38"/>
      <c r="I138" s="38"/>
      <c r="J138" s="38"/>
      <c r="K138" s="38"/>
      <c r="L138" s="60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11" customFormat="1" ht="29.28" customHeight="1">
      <c r="A139" s="164"/>
      <c r="B139" s="165"/>
      <c r="C139" s="166" t="s">
        <v>192</v>
      </c>
      <c r="D139" s="167" t="s">
        <v>65</v>
      </c>
      <c r="E139" s="167" t="s">
        <v>61</v>
      </c>
      <c r="F139" s="167" t="s">
        <v>62</v>
      </c>
      <c r="G139" s="167" t="s">
        <v>193</v>
      </c>
      <c r="H139" s="167" t="s">
        <v>194</v>
      </c>
      <c r="I139" s="167" t="s">
        <v>195</v>
      </c>
      <c r="J139" s="168" t="s">
        <v>164</v>
      </c>
      <c r="K139" s="169" t="s">
        <v>196</v>
      </c>
      <c r="L139" s="170"/>
      <c r="M139" s="91" t="s">
        <v>1</v>
      </c>
      <c r="N139" s="92" t="s">
        <v>44</v>
      </c>
      <c r="O139" s="92" t="s">
        <v>197</v>
      </c>
      <c r="P139" s="92" t="s">
        <v>198</v>
      </c>
      <c r="Q139" s="92" t="s">
        <v>199</v>
      </c>
      <c r="R139" s="92" t="s">
        <v>200</v>
      </c>
      <c r="S139" s="92" t="s">
        <v>201</v>
      </c>
      <c r="T139" s="93" t="s">
        <v>202</v>
      </c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</row>
    <row r="140" s="2" customFormat="1" ht="22.8" customHeight="1">
      <c r="A140" s="38"/>
      <c r="B140" s="39"/>
      <c r="C140" s="98" t="s">
        <v>165</v>
      </c>
      <c r="D140" s="38"/>
      <c r="E140" s="38"/>
      <c r="F140" s="38"/>
      <c r="G140" s="38"/>
      <c r="H140" s="38"/>
      <c r="I140" s="38"/>
      <c r="J140" s="171">
        <f>BK140</f>
        <v>0</v>
      </c>
      <c r="K140" s="38"/>
      <c r="L140" s="39"/>
      <c r="M140" s="94"/>
      <c r="N140" s="78"/>
      <c r="O140" s="95"/>
      <c r="P140" s="172">
        <f>P141+P800+P1352</f>
        <v>0</v>
      </c>
      <c r="Q140" s="95"/>
      <c r="R140" s="172">
        <f>R141+R800+R1352</f>
        <v>1395.6671668018</v>
      </c>
      <c r="S140" s="95"/>
      <c r="T140" s="173">
        <f>T141+T800+T1352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79</v>
      </c>
      <c r="AU140" s="19" t="s">
        <v>166</v>
      </c>
      <c r="BK140" s="174">
        <f>BK141+BK800+BK1352</f>
        <v>0</v>
      </c>
    </row>
    <row r="141" s="12" customFormat="1" ht="25.92" customHeight="1">
      <c r="A141" s="12"/>
      <c r="B141" s="175"/>
      <c r="C141" s="12"/>
      <c r="D141" s="176" t="s">
        <v>79</v>
      </c>
      <c r="E141" s="177" t="s">
        <v>203</v>
      </c>
      <c r="F141" s="177" t="s">
        <v>204</v>
      </c>
      <c r="G141" s="12"/>
      <c r="H141" s="12"/>
      <c r="I141" s="178"/>
      <c r="J141" s="179">
        <f>BK141</f>
        <v>0</v>
      </c>
      <c r="K141" s="12"/>
      <c r="L141" s="175"/>
      <c r="M141" s="180"/>
      <c r="N141" s="181"/>
      <c r="O141" s="181"/>
      <c r="P141" s="182">
        <f>P142+P177+P220+P363+P456+P776+P798</f>
        <v>0</v>
      </c>
      <c r="Q141" s="181"/>
      <c r="R141" s="182">
        <f>R142+R177+R220+R363+R456+R776+R798</f>
        <v>1325.6349248518</v>
      </c>
      <c r="S141" s="181"/>
      <c r="T141" s="183">
        <f>T142+T177+T220+T363+T456+T776+T798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6" t="s">
        <v>87</v>
      </c>
      <c r="AT141" s="184" t="s">
        <v>79</v>
      </c>
      <c r="AU141" s="184" t="s">
        <v>80</v>
      </c>
      <c r="AY141" s="176" t="s">
        <v>205</v>
      </c>
      <c r="BK141" s="185">
        <f>BK142+BK177+BK220+BK363+BK456+BK776+BK798</f>
        <v>0</v>
      </c>
    </row>
    <row r="142" s="12" customFormat="1" ht="22.8" customHeight="1">
      <c r="A142" s="12"/>
      <c r="B142" s="175"/>
      <c r="C142" s="12"/>
      <c r="D142" s="176" t="s">
        <v>79</v>
      </c>
      <c r="E142" s="186" t="s">
        <v>87</v>
      </c>
      <c r="F142" s="186" t="s">
        <v>206</v>
      </c>
      <c r="G142" s="12"/>
      <c r="H142" s="12"/>
      <c r="I142" s="178"/>
      <c r="J142" s="187">
        <f>BK142</f>
        <v>0</v>
      </c>
      <c r="K142" s="12"/>
      <c r="L142" s="175"/>
      <c r="M142" s="180"/>
      <c r="N142" s="181"/>
      <c r="O142" s="181"/>
      <c r="P142" s="182">
        <f>SUM(P143:P176)</f>
        <v>0</v>
      </c>
      <c r="Q142" s="181"/>
      <c r="R142" s="182">
        <f>SUM(R143:R176)</f>
        <v>0</v>
      </c>
      <c r="S142" s="181"/>
      <c r="T142" s="183">
        <f>SUM(T143:T176)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6" t="s">
        <v>87</v>
      </c>
      <c r="AT142" s="184" t="s">
        <v>79</v>
      </c>
      <c r="AU142" s="184" t="s">
        <v>87</v>
      </c>
      <c r="AY142" s="176" t="s">
        <v>205</v>
      </c>
      <c r="BK142" s="185">
        <f>SUM(BK143:BK176)</f>
        <v>0</v>
      </c>
    </row>
    <row r="143" s="2" customFormat="1" ht="24.15" customHeight="1">
      <c r="A143" s="38"/>
      <c r="B143" s="188"/>
      <c r="C143" s="189" t="s">
        <v>87</v>
      </c>
      <c r="D143" s="189" t="s">
        <v>207</v>
      </c>
      <c r="E143" s="190" t="s">
        <v>208</v>
      </c>
      <c r="F143" s="191" t="s">
        <v>209</v>
      </c>
      <c r="G143" s="192" t="s">
        <v>210</v>
      </c>
      <c r="H143" s="193">
        <v>44.396999999999998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212</v>
      </c>
    </row>
    <row r="144" s="13" customFormat="1">
      <c r="A144" s="13"/>
      <c r="B144" s="203"/>
      <c r="C144" s="13"/>
      <c r="D144" s="204" t="s">
        <v>213</v>
      </c>
      <c r="E144" s="205" t="s">
        <v>1</v>
      </c>
      <c r="F144" s="206" t="s">
        <v>214</v>
      </c>
      <c r="G144" s="13"/>
      <c r="H144" s="205" t="s">
        <v>1</v>
      </c>
      <c r="I144" s="207"/>
      <c r="J144" s="13"/>
      <c r="K144" s="13"/>
      <c r="L144" s="203"/>
      <c r="M144" s="208"/>
      <c r="N144" s="209"/>
      <c r="O144" s="209"/>
      <c r="P144" s="209"/>
      <c r="Q144" s="209"/>
      <c r="R144" s="209"/>
      <c r="S144" s="209"/>
      <c r="T144" s="21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5" t="s">
        <v>213</v>
      </c>
      <c r="AU144" s="205" t="s">
        <v>91</v>
      </c>
      <c r="AV144" s="13" t="s">
        <v>87</v>
      </c>
      <c r="AW144" s="13" t="s">
        <v>33</v>
      </c>
      <c r="AX144" s="13" t="s">
        <v>80</v>
      </c>
      <c r="AY144" s="205" t="s">
        <v>205</v>
      </c>
    </row>
    <row r="145" s="14" customFormat="1">
      <c r="A145" s="14"/>
      <c r="B145" s="211"/>
      <c r="C145" s="14"/>
      <c r="D145" s="204" t="s">
        <v>213</v>
      </c>
      <c r="E145" s="212" t="s">
        <v>1</v>
      </c>
      <c r="F145" s="213" t="s">
        <v>215</v>
      </c>
      <c r="G145" s="14"/>
      <c r="H145" s="214">
        <v>44.396999999999998</v>
      </c>
      <c r="I145" s="215"/>
      <c r="J145" s="14"/>
      <c r="K145" s="14"/>
      <c r="L145" s="211"/>
      <c r="M145" s="216"/>
      <c r="N145" s="217"/>
      <c r="O145" s="217"/>
      <c r="P145" s="217"/>
      <c r="Q145" s="217"/>
      <c r="R145" s="217"/>
      <c r="S145" s="217"/>
      <c r="T145" s="21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2" t="s">
        <v>213</v>
      </c>
      <c r="AU145" s="212" t="s">
        <v>91</v>
      </c>
      <c r="AV145" s="14" t="s">
        <v>91</v>
      </c>
      <c r="AW145" s="14" t="s">
        <v>33</v>
      </c>
      <c r="AX145" s="14" t="s">
        <v>80</v>
      </c>
      <c r="AY145" s="212" t="s">
        <v>205</v>
      </c>
    </row>
    <row r="146" s="15" customFormat="1">
      <c r="A146" s="15"/>
      <c r="B146" s="219"/>
      <c r="C146" s="15"/>
      <c r="D146" s="204" t="s">
        <v>213</v>
      </c>
      <c r="E146" s="220" t="s">
        <v>1</v>
      </c>
      <c r="F146" s="221" t="s">
        <v>216</v>
      </c>
      <c r="G146" s="15"/>
      <c r="H146" s="222">
        <v>44.396999999999998</v>
      </c>
      <c r="I146" s="223"/>
      <c r="J146" s="15"/>
      <c r="K146" s="15"/>
      <c r="L146" s="219"/>
      <c r="M146" s="224"/>
      <c r="N146" s="225"/>
      <c r="O146" s="225"/>
      <c r="P146" s="225"/>
      <c r="Q146" s="225"/>
      <c r="R146" s="225"/>
      <c r="S146" s="225"/>
      <c r="T146" s="22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0" t="s">
        <v>213</v>
      </c>
      <c r="AU146" s="220" t="s">
        <v>91</v>
      </c>
      <c r="AV146" s="15" t="s">
        <v>211</v>
      </c>
      <c r="AW146" s="15" t="s">
        <v>33</v>
      </c>
      <c r="AX146" s="15" t="s">
        <v>87</v>
      </c>
      <c r="AY146" s="220" t="s">
        <v>205</v>
      </c>
    </row>
    <row r="147" s="2" customFormat="1" ht="24.15" customHeight="1">
      <c r="A147" s="38"/>
      <c r="B147" s="188"/>
      <c r="C147" s="189" t="s">
        <v>91</v>
      </c>
      <c r="D147" s="189" t="s">
        <v>207</v>
      </c>
      <c r="E147" s="190" t="s">
        <v>217</v>
      </c>
      <c r="F147" s="191" t="s">
        <v>218</v>
      </c>
      <c r="G147" s="192" t="s">
        <v>210</v>
      </c>
      <c r="H147" s="193">
        <v>13.319000000000001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219</v>
      </c>
    </row>
    <row r="148" s="14" customFormat="1">
      <c r="A148" s="14"/>
      <c r="B148" s="211"/>
      <c r="C148" s="14"/>
      <c r="D148" s="204" t="s">
        <v>213</v>
      </c>
      <c r="E148" s="14"/>
      <c r="F148" s="213" t="s">
        <v>220</v>
      </c>
      <c r="G148" s="14"/>
      <c r="H148" s="214">
        <v>13.319000000000001</v>
      </c>
      <c r="I148" s="215"/>
      <c r="J148" s="14"/>
      <c r="K148" s="14"/>
      <c r="L148" s="211"/>
      <c r="M148" s="216"/>
      <c r="N148" s="217"/>
      <c r="O148" s="217"/>
      <c r="P148" s="217"/>
      <c r="Q148" s="217"/>
      <c r="R148" s="217"/>
      <c r="S148" s="217"/>
      <c r="T148" s="21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2" t="s">
        <v>213</v>
      </c>
      <c r="AU148" s="212" t="s">
        <v>91</v>
      </c>
      <c r="AV148" s="14" t="s">
        <v>91</v>
      </c>
      <c r="AW148" s="14" t="s">
        <v>3</v>
      </c>
      <c r="AX148" s="14" t="s">
        <v>87</v>
      </c>
      <c r="AY148" s="212" t="s">
        <v>205</v>
      </c>
    </row>
    <row r="149" s="2" customFormat="1" ht="21.75" customHeight="1">
      <c r="A149" s="38"/>
      <c r="B149" s="188"/>
      <c r="C149" s="189" t="s">
        <v>221</v>
      </c>
      <c r="D149" s="189" t="s">
        <v>207</v>
      </c>
      <c r="E149" s="190" t="s">
        <v>222</v>
      </c>
      <c r="F149" s="191" t="s">
        <v>223</v>
      </c>
      <c r="G149" s="192" t="s">
        <v>210</v>
      </c>
      <c r="H149" s="193">
        <v>9.8810000000000002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46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211</v>
      </c>
      <c r="AT149" s="200" t="s">
        <v>207</v>
      </c>
      <c r="AU149" s="200" t="s">
        <v>91</v>
      </c>
      <c r="AY149" s="19" t="s">
        <v>205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91</v>
      </c>
      <c r="BK149" s="202">
        <f>ROUND(I149*H149,3)</f>
        <v>0</v>
      </c>
      <c r="BL149" s="19" t="s">
        <v>211</v>
      </c>
      <c r="BM149" s="200" t="s">
        <v>224</v>
      </c>
    </row>
    <row r="150" s="13" customFormat="1">
      <c r="A150" s="13"/>
      <c r="B150" s="203"/>
      <c r="C150" s="13"/>
      <c r="D150" s="204" t="s">
        <v>213</v>
      </c>
      <c r="E150" s="205" t="s">
        <v>1</v>
      </c>
      <c r="F150" s="206" t="s">
        <v>225</v>
      </c>
      <c r="G150" s="13"/>
      <c r="H150" s="205" t="s">
        <v>1</v>
      </c>
      <c r="I150" s="207"/>
      <c r="J150" s="13"/>
      <c r="K150" s="13"/>
      <c r="L150" s="203"/>
      <c r="M150" s="208"/>
      <c r="N150" s="209"/>
      <c r="O150" s="209"/>
      <c r="P150" s="209"/>
      <c r="Q150" s="209"/>
      <c r="R150" s="209"/>
      <c r="S150" s="209"/>
      <c r="T150" s="21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5" t="s">
        <v>213</v>
      </c>
      <c r="AU150" s="205" t="s">
        <v>91</v>
      </c>
      <c r="AV150" s="13" t="s">
        <v>87</v>
      </c>
      <c r="AW150" s="13" t="s">
        <v>33</v>
      </c>
      <c r="AX150" s="13" t="s">
        <v>80</v>
      </c>
      <c r="AY150" s="205" t="s">
        <v>205</v>
      </c>
    </row>
    <row r="151" s="14" customFormat="1">
      <c r="A151" s="14"/>
      <c r="B151" s="211"/>
      <c r="C151" s="14"/>
      <c r="D151" s="204" t="s">
        <v>213</v>
      </c>
      <c r="E151" s="212" t="s">
        <v>1</v>
      </c>
      <c r="F151" s="213" t="s">
        <v>226</v>
      </c>
      <c r="G151" s="14"/>
      <c r="H151" s="214">
        <v>9.8810000000000002</v>
      </c>
      <c r="I151" s="215"/>
      <c r="J151" s="14"/>
      <c r="K151" s="14"/>
      <c r="L151" s="211"/>
      <c r="M151" s="216"/>
      <c r="N151" s="217"/>
      <c r="O151" s="217"/>
      <c r="P151" s="217"/>
      <c r="Q151" s="217"/>
      <c r="R151" s="217"/>
      <c r="S151" s="217"/>
      <c r="T151" s="21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2" t="s">
        <v>213</v>
      </c>
      <c r="AU151" s="212" t="s">
        <v>91</v>
      </c>
      <c r="AV151" s="14" t="s">
        <v>91</v>
      </c>
      <c r="AW151" s="14" t="s">
        <v>33</v>
      </c>
      <c r="AX151" s="14" t="s">
        <v>80</v>
      </c>
      <c r="AY151" s="212" t="s">
        <v>205</v>
      </c>
    </row>
    <row r="152" s="15" customFormat="1">
      <c r="A152" s="15"/>
      <c r="B152" s="219"/>
      <c r="C152" s="15"/>
      <c r="D152" s="204" t="s">
        <v>213</v>
      </c>
      <c r="E152" s="220" t="s">
        <v>1</v>
      </c>
      <c r="F152" s="221" t="s">
        <v>216</v>
      </c>
      <c r="G152" s="15"/>
      <c r="H152" s="222">
        <v>9.8810000000000002</v>
      </c>
      <c r="I152" s="223"/>
      <c r="J152" s="15"/>
      <c r="K152" s="15"/>
      <c r="L152" s="219"/>
      <c r="M152" s="224"/>
      <c r="N152" s="225"/>
      <c r="O152" s="225"/>
      <c r="P152" s="225"/>
      <c r="Q152" s="225"/>
      <c r="R152" s="225"/>
      <c r="S152" s="225"/>
      <c r="T152" s="22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0" t="s">
        <v>213</v>
      </c>
      <c r="AU152" s="220" t="s">
        <v>91</v>
      </c>
      <c r="AV152" s="15" t="s">
        <v>211</v>
      </c>
      <c r="AW152" s="15" t="s">
        <v>33</v>
      </c>
      <c r="AX152" s="15" t="s">
        <v>87</v>
      </c>
      <c r="AY152" s="220" t="s">
        <v>205</v>
      </c>
    </row>
    <row r="153" s="2" customFormat="1" ht="24.15" customHeight="1">
      <c r="A153" s="38"/>
      <c r="B153" s="188"/>
      <c r="C153" s="189" t="s">
        <v>211</v>
      </c>
      <c r="D153" s="189" t="s">
        <v>207</v>
      </c>
      <c r="E153" s="190" t="s">
        <v>227</v>
      </c>
      <c r="F153" s="191" t="s">
        <v>228</v>
      </c>
      <c r="G153" s="192" t="s">
        <v>210</v>
      </c>
      <c r="H153" s="193">
        <v>2.964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229</v>
      </c>
    </row>
    <row r="154" s="14" customFormat="1">
      <c r="A154" s="14"/>
      <c r="B154" s="211"/>
      <c r="C154" s="14"/>
      <c r="D154" s="204" t="s">
        <v>213</v>
      </c>
      <c r="E154" s="14"/>
      <c r="F154" s="213" t="s">
        <v>230</v>
      </c>
      <c r="G154" s="14"/>
      <c r="H154" s="214">
        <v>2.964</v>
      </c>
      <c r="I154" s="215"/>
      <c r="J154" s="14"/>
      <c r="K154" s="14"/>
      <c r="L154" s="211"/>
      <c r="M154" s="216"/>
      <c r="N154" s="217"/>
      <c r="O154" s="217"/>
      <c r="P154" s="217"/>
      <c r="Q154" s="217"/>
      <c r="R154" s="217"/>
      <c r="S154" s="217"/>
      <c r="T154" s="21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2" t="s">
        <v>213</v>
      </c>
      <c r="AU154" s="212" t="s">
        <v>91</v>
      </c>
      <c r="AV154" s="14" t="s">
        <v>91</v>
      </c>
      <c r="AW154" s="14" t="s">
        <v>3</v>
      </c>
      <c r="AX154" s="14" t="s">
        <v>87</v>
      </c>
      <c r="AY154" s="212" t="s">
        <v>205</v>
      </c>
    </row>
    <row r="155" s="2" customFormat="1" ht="24.15" customHeight="1">
      <c r="A155" s="38"/>
      <c r="B155" s="188"/>
      <c r="C155" s="189" t="s">
        <v>231</v>
      </c>
      <c r="D155" s="189" t="s">
        <v>207</v>
      </c>
      <c r="E155" s="190" t="s">
        <v>232</v>
      </c>
      <c r="F155" s="191" t="s">
        <v>233</v>
      </c>
      <c r="G155" s="192" t="s">
        <v>210</v>
      </c>
      <c r="H155" s="193">
        <v>118.491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234</v>
      </c>
    </row>
    <row r="156" s="13" customFormat="1">
      <c r="A156" s="13"/>
      <c r="B156" s="203"/>
      <c r="C156" s="13"/>
      <c r="D156" s="204" t="s">
        <v>213</v>
      </c>
      <c r="E156" s="205" t="s">
        <v>1</v>
      </c>
      <c r="F156" s="206" t="s">
        <v>235</v>
      </c>
      <c r="G156" s="13"/>
      <c r="H156" s="205" t="s">
        <v>1</v>
      </c>
      <c r="I156" s="207"/>
      <c r="J156" s="13"/>
      <c r="K156" s="13"/>
      <c r="L156" s="203"/>
      <c r="M156" s="208"/>
      <c r="N156" s="209"/>
      <c r="O156" s="209"/>
      <c r="P156" s="209"/>
      <c r="Q156" s="209"/>
      <c r="R156" s="209"/>
      <c r="S156" s="209"/>
      <c r="T156" s="21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5" t="s">
        <v>213</v>
      </c>
      <c r="AU156" s="205" t="s">
        <v>91</v>
      </c>
      <c r="AV156" s="13" t="s">
        <v>87</v>
      </c>
      <c r="AW156" s="13" t="s">
        <v>33</v>
      </c>
      <c r="AX156" s="13" t="s">
        <v>80</v>
      </c>
      <c r="AY156" s="205" t="s">
        <v>205</v>
      </c>
    </row>
    <row r="157" s="13" customFormat="1">
      <c r="A157" s="13"/>
      <c r="B157" s="203"/>
      <c r="C157" s="13"/>
      <c r="D157" s="204" t="s">
        <v>213</v>
      </c>
      <c r="E157" s="205" t="s">
        <v>1</v>
      </c>
      <c r="F157" s="206" t="s">
        <v>236</v>
      </c>
      <c r="G157" s="13"/>
      <c r="H157" s="205" t="s">
        <v>1</v>
      </c>
      <c r="I157" s="207"/>
      <c r="J157" s="13"/>
      <c r="K157" s="13"/>
      <c r="L157" s="203"/>
      <c r="M157" s="208"/>
      <c r="N157" s="209"/>
      <c r="O157" s="209"/>
      <c r="P157" s="209"/>
      <c r="Q157" s="209"/>
      <c r="R157" s="209"/>
      <c r="S157" s="209"/>
      <c r="T157" s="21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5" t="s">
        <v>213</v>
      </c>
      <c r="AU157" s="205" t="s">
        <v>91</v>
      </c>
      <c r="AV157" s="13" t="s">
        <v>87</v>
      </c>
      <c r="AW157" s="13" t="s">
        <v>33</v>
      </c>
      <c r="AX157" s="13" t="s">
        <v>80</v>
      </c>
      <c r="AY157" s="205" t="s">
        <v>205</v>
      </c>
    </row>
    <row r="158" s="14" customFormat="1">
      <c r="A158" s="14"/>
      <c r="B158" s="211"/>
      <c r="C158" s="14"/>
      <c r="D158" s="204" t="s">
        <v>213</v>
      </c>
      <c r="E158" s="212" t="s">
        <v>1</v>
      </c>
      <c r="F158" s="213" t="s">
        <v>237</v>
      </c>
      <c r="G158" s="14"/>
      <c r="H158" s="214">
        <v>41.149000000000001</v>
      </c>
      <c r="I158" s="215"/>
      <c r="J158" s="14"/>
      <c r="K158" s="14"/>
      <c r="L158" s="211"/>
      <c r="M158" s="216"/>
      <c r="N158" s="217"/>
      <c r="O158" s="217"/>
      <c r="P158" s="217"/>
      <c r="Q158" s="217"/>
      <c r="R158" s="217"/>
      <c r="S158" s="217"/>
      <c r="T158" s="21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2" t="s">
        <v>213</v>
      </c>
      <c r="AU158" s="212" t="s">
        <v>91</v>
      </c>
      <c r="AV158" s="14" t="s">
        <v>91</v>
      </c>
      <c r="AW158" s="14" t="s">
        <v>33</v>
      </c>
      <c r="AX158" s="14" t="s">
        <v>80</v>
      </c>
      <c r="AY158" s="212" t="s">
        <v>205</v>
      </c>
    </row>
    <row r="159" s="14" customFormat="1">
      <c r="A159" s="14"/>
      <c r="B159" s="211"/>
      <c r="C159" s="14"/>
      <c r="D159" s="204" t="s">
        <v>213</v>
      </c>
      <c r="E159" s="212" t="s">
        <v>1</v>
      </c>
      <c r="F159" s="213" t="s">
        <v>2464</v>
      </c>
      <c r="G159" s="14"/>
      <c r="H159" s="214">
        <v>6.9359999999999999</v>
      </c>
      <c r="I159" s="215"/>
      <c r="J159" s="14"/>
      <c r="K159" s="14"/>
      <c r="L159" s="211"/>
      <c r="M159" s="216"/>
      <c r="N159" s="217"/>
      <c r="O159" s="217"/>
      <c r="P159" s="217"/>
      <c r="Q159" s="217"/>
      <c r="R159" s="217"/>
      <c r="S159" s="217"/>
      <c r="T159" s="21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2" t="s">
        <v>213</v>
      </c>
      <c r="AU159" s="212" t="s">
        <v>91</v>
      </c>
      <c r="AV159" s="14" t="s">
        <v>91</v>
      </c>
      <c r="AW159" s="14" t="s">
        <v>33</v>
      </c>
      <c r="AX159" s="14" t="s">
        <v>80</v>
      </c>
      <c r="AY159" s="212" t="s">
        <v>205</v>
      </c>
    </row>
    <row r="160" s="14" customFormat="1">
      <c r="A160" s="14"/>
      <c r="B160" s="211"/>
      <c r="C160" s="14"/>
      <c r="D160" s="204" t="s">
        <v>213</v>
      </c>
      <c r="E160" s="212" t="s">
        <v>1</v>
      </c>
      <c r="F160" s="213" t="s">
        <v>239</v>
      </c>
      <c r="G160" s="14"/>
      <c r="H160" s="214">
        <v>0.65300000000000002</v>
      </c>
      <c r="I160" s="215"/>
      <c r="J160" s="14"/>
      <c r="K160" s="14"/>
      <c r="L160" s="211"/>
      <c r="M160" s="216"/>
      <c r="N160" s="217"/>
      <c r="O160" s="217"/>
      <c r="P160" s="217"/>
      <c r="Q160" s="217"/>
      <c r="R160" s="217"/>
      <c r="S160" s="217"/>
      <c r="T160" s="21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2" t="s">
        <v>213</v>
      </c>
      <c r="AU160" s="212" t="s">
        <v>91</v>
      </c>
      <c r="AV160" s="14" t="s">
        <v>91</v>
      </c>
      <c r="AW160" s="14" t="s">
        <v>33</v>
      </c>
      <c r="AX160" s="14" t="s">
        <v>80</v>
      </c>
      <c r="AY160" s="212" t="s">
        <v>205</v>
      </c>
    </row>
    <row r="161" s="13" customFormat="1">
      <c r="A161" s="13"/>
      <c r="B161" s="203"/>
      <c r="C161" s="13"/>
      <c r="D161" s="204" t="s">
        <v>213</v>
      </c>
      <c r="E161" s="205" t="s">
        <v>1</v>
      </c>
      <c r="F161" s="206" t="s">
        <v>240</v>
      </c>
      <c r="G161" s="13"/>
      <c r="H161" s="205" t="s">
        <v>1</v>
      </c>
      <c r="I161" s="207"/>
      <c r="J161" s="13"/>
      <c r="K161" s="13"/>
      <c r="L161" s="203"/>
      <c r="M161" s="208"/>
      <c r="N161" s="209"/>
      <c r="O161" s="209"/>
      <c r="P161" s="209"/>
      <c r="Q161" s="209"/>
      <c r="R161" s="209"/>
      <c r="S161" s="209"/>
      <c r="T161" s="21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5" t="s">
        <v>213</v>
      </c>
      <c r="AU161" s="205" t="s">
        <v>91</v>
      </c>
      <c r="AV161" s="13" t="s">
        <v>87</v>
      </c>
      <c r="AW161" s="13" t="s">
        <v>33</v>
      </c>
      <c r="AX161" s="13" t="s">
        <v>80</v>
      </c>
      <c r="AY161" s="205" t="s">
        <v>205</v>
      </c>
    </row>
    <row r="162" s="14" customFormat="1">
      <c r="A162" s="14"/>
      <c r="B162" s="211"/>
      <c r="C162" s="14"/>
      <c r="D162" s="204" t="s">
        <v>213</v>
      </c>
      <c r="E162" s="212" t="s">
        <v>1</v>
      </c>
      <c r="F162" s="213" t="s">
        <v>241</v>
      </c>
      <c r="G162" s="14"/>
      <c r="H162" s="214">
        <v>25.187000000000001</v>
      </c>
      <c r="I162" s="215"/>
      <c r="J162" s="14"/>
      <c r="K162" s="14"/>
      <c r="L162" s="211"/>
      <c r="M162" s="216"/>
      <c r="N162" s="217"/>
      <c r="O162" s="217"/>
      <c r="P162" s="217"/>
      <c r="Q162" s="217"/>
      <c r="R162" s="217"/>
      <c r="S162" s="217"/>
      <c r="T162" s="21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2" t="s">
        <v>213</v>
      </c>
      <c r="AU162" s="212" t="s">
        <v>91</v>
      </c>
      <c r="AV162" s="14" t="s">
        <v>91</v>
      </c>
      <c r="AW162" s="14" t="s">
        <v>33</v>
      </c>
      <c r="AX162" s="14" t="s">
        <v>80</v>
      </c>
      <c r="AY162" s="212" t="s">
        <v>205</v>
      </c>
    </row>
    <row r="163" s="14" customFormat="1">
      <c r="A163" s="14"/>
      <c r="B163" s="211"/>
      <c r="C163" s="14"/>
      <c r="D163" s="204" t="s">
        <v>213</v>
      </c>
      <c r="E163" s="212" t="s">
        <v>1</v>
      </c>
      <c r="F163" s="213" t="s">
        <v>242</v>
      </c>
      <c r="G163" s="14"/>
      <c r="H163" s="214">
        <v>14.680999999999999</v>
      </c>
      <c r="I163" s="215"/>
      <c r="J163" s="14"/>
      <c r="K163" s="14"/>
      <c r="L163" s="211"/>
      <c r="M163" s="216"/>
      <c r="N163" s="217"/>
      <c r="O163" s="217"/>
      <c r="P163" s="217"/>
      <c r="Q163" s="217"/>
      <c r="R163" s="217"/>
      <c r="S163" s="217"/>
      <c r="T163" s="21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2" t="s">
        <v>213</v>
      </c>
      <c r="AU163" s="212" t="s">
        <v>91</v>
      </c>
      <c r="AV163" s="14" t="s">
        <v>91</v>
      </c>
      <c r="AW163" s="14" t="s">
        <v>33</v>
      </c>
      <c r="AX163" s="14" t="s">
        <v>80</v>
      </c>
      <c r="AY163" s="212" t="s">
        <v>205</v>
      </c>
    </row>
    <row r="164" s="14" customFormat="1">
      <c r="A164" s="14"/>
      <c r="B164" s="211"/>
      <c r="C164" s="14"/>
      <c r="D164" s="204" t="s">
        <v>213</v>
      </c>
      <c r="E164" s="212" t="s">
        <v>1</v>
      </c>
      <c r="F164" s="213" t="s">
        <v>243</v>
      </c>
      <c r="G164" s="14"/>
      <c r="H164" s="214">
        <v>29.885000000000002</v>
      </c>
      <c r="I164" s="215"/>
      <c r="J164" s="14"/>
      <c r="K164" s="14"/>
      <c r="L164" s="211"/>
      <c r="M164" s="216"/>
      <c r="N164" s="217"/>
      <c r="O164" s="217"/>
      <c r="P164" s="217"/>
      <c r="Q164" s="217"/>
      <c r="R164" s="217"/>
      <c r="S164" s="217"/>
      <c r="T164" s="21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2" t="s">
        <v>213</v>
      </c>
      <c r="AU164" s="212" t="s">
        <v>91</v>
      </c>
      <c r="AV164" s="14" t="s">
        <v>91</v>
      </c>
      <c r="AW164" s="14" t="s">
        <v>33</v>
      </c>
      <c r="AX164" s="14" t="s">
        <v>80</v>
      </c>
      <c r="AY164" s="212" t="s">
        <v>205</v>
      </c>
    </row>
    <row r="165" s="15" customFormat="1">
      <c r="A165" s="15"/>
      <c r="B165" s="219"/>
      <c r="C165" s="15"/>
      <c r="D165" s="204" t="s">
        <v>213</v>
      </c>
      <c r="E165" s="220" t="s">
        <v>1</v>
      </c>
      <c r="F165" s="221" t="s">
        <v>216</v>
      </c>
      <c r="G165" s="15"/>
      <c r="H165" s="222">
        <v>118.491</v>
      </c>
      <c r="I165" s="223"/>
      <c r="J165" s="15"/>
      <c r="K165" s="15"/>
      <c r="L165" s="219"/>
      <c r="M165" s="224"/>
      <c r="N165" s="225"/>
      <c r="O165" s="225"/>
      <c r="P165" s="225"/>
      <c r="Q165" s="225"/>
      <c r="R165" s="225"/>
      <c r="S165" s="225"/>
      <c r="T165" s="22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20" t="s">
        <v>213</v>
      </c>
      <c r="AU165" s="220" t="s">
        <v>91</v>
      </c>
      <c r="AV165" s="15" t="s">
        <v>211</v>
      </c>
      <c r="AW165" s="15" t="s">
        <v>33</v>
      </c>
      <c r="AX165" s="15" t="s">
        <v>87</v>
      </c>
      <c r="AY165" s="220" t="s">
        <v>205</v>
      </c>
    </row>
    <row r="166" s="2" customFormat="1" ht="37.8" customHeight="1">
      <c r="A166" s="38"/>
      <c r="B166" s="188"/>
      <c r="C166" s="189" t="s">
        <v>244</v>
      </c>
      <c r="D166" s="189" t="s">
        <v>207</v>
      </c>
      <c r="E166" s="190" t="s">
        <v>245</v>
      </c>
      <c r="F166" s="191" t="s">
        <v>246</v>
      </c>
      <c r="G166" s="192" t="s">
        <v>210</v>
      </c>
      <c r="H166" s="193">
        <v>35.546999999999997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247</v>
      </c>
    </row>
    <row r="167" s="14" customFormat="1">
      <c r="A167" s="14"/>
      <c r="B167" s="211"/>
      <c r="C167" s="14"/>
      <c r="D167" s="204" t="s">
        <v>213</v>
      </c>
      <c r="E167" s="14"/>
      <c r="F167" s="213" t="s">
        <v>2465</v>
      </c>
      <c r="G167" s="14"/>
      <c r="H167" s="214">
        <v>35.546999999999997</v>
      </c>
      <c r="I167" s="215"/>
      <c r="J167" s="14"/>
      <c r="K167" s="14"/>
      <c r="L167" s="211"/>
      <c r="M167" s="216"/>
      <c r="N167" s="217"/>
      <c r="O167" s="217"/>
      <c r="P167" s="217"/>
      <c r="Q167" s="217"/>
      <c r="R167" s="217"/>
      <c r="S167" s="217"/>
      <c r="T167" s="21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2" t="s">
        <v>213</v>
      </c>
      <c r="AU167" s="212" t="s">
        <v>91</v>
      </c>
      <c r="AV167" s="14" t="s">
        <v>91</v>
      </c>
      <c r="AW167" s="14" t="s">
        <v>3</v>
      </c>
      <c r="AX167" s="14" t="s">
        <v>87</v>
      </c>
      <c r="AY167" s="212" t="s">
        <v>205</v>
      </c>
    </row>
    <row r="168" s="2" customFormat="1" ht="37.8" customHeight="1">
      <c r="A168" s="38"/>
      <c r="B168" s="188"/>
      <c r="C168" s="189" t="s">
        <v>249</v>
      </c>
      <c r="D168" s="189" t="s">
        <v>207</v>
      </c>
      <c r="E168" s="190" t="s">
        <v>250</v>
      </c>
      <c r="F168" s="191" t="s">
        <v>251</v>
      </c>
      <c r="G168" s="192" t="s">
        <v>210</v>
      </c>
      <c r="H168" s="193">
        <v>172.76900000000001</v>
      </c>
      <c r="I168" s="194"/>
      <c r="J168" s="193">
        <f>ROUND(I168*H168,3)</f>
        <v>0</v>
      </c>
      <c r="K168" s="195"/>
      <c r="L168" s="39"/>
      <c r="M168" s="196" t="s">
        <v>1</v>
      </c>
      <c r="N168" s="197" t="s">
        <v>46</v>
      </c>
      <c r="O168" s="8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0" t="s">
        <v>211</v>
      </c>
      <c r="AT168" s="200" t="s">
        <v>207</v>
      </c>
      <c r="AU168" s="200" t="s">
        <v>91</v>
      </c>
      <c r="AY168" s="19" t="s">
        <v>205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9" t="s">
        <v>91</v>
      </c>
      <c r="BK168" s="202">
        <f>ROUND(I168*H168,3)</f>
        <v>0</v>
      </c>
      <c r="BL168" s="19" t="s">
        <v>211</v>
      </c>
      <c r="BM168" s="200" t="s">
        <v>252</v>
      </c>
    </row>
    <row r="169" s="14" customFormat="1">
      <c r="A169" s="14"/>
      <c r="B169" s="211"/>
      <c r="C169" s="14"/>
      <c r="D169" s="204" t="s">
        <v>213</v>
      </c>
      <c r="E169" s="212" t="s">
        <v>1</v>
      </c>
      <c r="F169" s="213" t="s">
        <v>2466</v>
      </c>
      <c r="G169" s="14"/>
      <c r="H169" s="214">
        <v>172.76900000000001</v>
      </c>
      <c r="I169" s="215"/>
      <c r="J169" s="14"/>
      <c r="K169" s="14"/>
      <c r="L169" s="211"/>
      <c r="M169" s="216"/>
      <c r="N169" s="217"/>
      <c r="O169" s="217"/>
      <c r="P169" s="217"/>
      <c r="Q169" s="217"/>
      <c r="R169" s="217"/>
      <c r="S169" s="217"/>
      <c r="T169" s="21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2" t="s">
        <v>213</v>
      </c>
      <c r="AU169" s="212" t="s">
        <v>91</v>
      </c>
      <c r="AV169" s="14" t="s">
        <v>91</v>
      </c>
      <c r="AW169" s="14" t="s">
        <v>33</v>
      </c>
      <c r="AX169" s="14" t="s">
        <v>80</v>
      </c>
      <c r="AY169" s="212" t="s">
        <v>205</v>
      </c>
    </row>
    <row r="170" s="15" customFormat="1">
      <c r="A170" s="15"/>
      <c r="B170" s="219"/>
      <c r="C170" s="15"/>
      <c r="D170" s="204" t="s">
        <v>213</v>
      </c>
      <c r="E170" s="220" t="s">
        <v>1</v>
      </c>
      <c r="F170" s="221" t="s">
        <v>216</v>
      </c>
      <c r="G170" s="15"/>
      <c r="H170" s="222">
        <v>172.76900000000001</v>
      </c>
      <c r="I170" s="223"/>
      <c r="J170" s="15"/>
      <c r="K170" s="15"/>
      <c r="L170" s="219"/>
      <c r="M170" s="224"/>
      <c r="N170" s="225"/>
      <c r="O170" s="225"/>
      <c r="P170" s="225"/>
      <c r="Q170" s="225"/>
      <c r="R170" s="225"/>
      <c r="S170" s="225"/>
      <c r="T170" s="22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20" t="s">
        <v>213</v>
      </c>
      <c r="AU170" s="220" t="s">
        <v>91</v>
      </c>
      <c r="AV170" s="15" t="s">
        <v>211</v>
      </c>
      <c r="AW170" s="15" t="s">
        <v>33</v>
      </c>
      <c r="AX170" s="15" t="s">
        <v>87</v>
      </c>
      <c r="AY170" s="220" t="s">
        <v>205</v>
      </c>
    </row>
    <row r="171" s="2" customFormat="1" ht="24.15" customHeight="1">
      <c r="A171" s="38"/>
      <c r="B171" s="188"/>
      <c r="C171" s="189" t="s">
        <v>254</v>
      </c>
      <c r="D171" s="189" t="s">
        <v>207</v>
      </c>
      <c r="E171" s="190" t="s">
        <v>255</v>
      </c>
      <c r="F171" s="191" t="s">
        <v>256</v>
      </c>
      <c r="G171" s="192" t="s">
        <v>210</v>
      </c>
      <c r="H171" s="193">
        <v>172.76900000000001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257</v>
      </c>
    </row>
    <row r="172" s="2" customFormat="1" ht="24.15" customHeight="1">
      <c r="A172" s="38"/>
      <c r="B172" s="188"/>
      <c r="C172" s="189" t="s">
        <v>258</v>
      </c>
      <c r="D172" s="189" t="s">
        <v>207</v>
      </c>
      <c r="E172" s="190" t="s">
        <v>259</v>
      </c>
      <c r="F172" s="191" t="s">
        <v>260</v>
      </c>
      <c r="G172" s="192" t="s">
        <v>210</v>
      </c>
      <c r="H172" s="193">
        <v>172.76900000000001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261</v>
      </c>
    </row>
    <row r="173" s="2" customFormat="1" ht="21.75" customHeight="1">
      <c r="A173" s="38"/>
      <c r="B173" s="188"/>
      <c r="C173" s="189" t="s">
        <v>262</v>
      </c>
      <c r="D173" s="189" t="s">
        <v>207</v>
      </c>
      <c r="E173" s="190" t="s">
        <v>263</v>
      </c>
      <c r="F173" s="191" t="s">
        <v>264</v>
      </c>
      <c r="G173" s="192" t="s">
        <v>265</v>
      </c>
      <c r="H173" s="193">
        <v>295.97800000000001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266</v>
      </c>
    </row>
    <row r="174" s="13" customFormat="1">
      <c r="A174" s="13"/>
      <c r="B174" s="203"/>
      <c r="C174" s="13"/>
      <c r="D174" s="204" t="s">
        <v>213</v>
      </c>
      <c r="E174" s="205" t="s">
        <v>1</v>
      </c>
      <c r="F174" s="206" t="s">
        <v>267</v>
      </c>
      <c r="G174" s="13"/>
      <c r="H174" s="205" t="s">
        <v>1</v>
      </c>
      <c r="I174" s="207"/>
      <c r="J174" s="13"/>
      <c r="K174" s="13"/>
      <c r="L174" s="203"/>
      <c r="M174" s="208"/>
      <c r="N174" s="209"/>
      <c r="O174" s="209"/>
      <c r="P174" s="209"/>
      <c r="Q174" s="209"/>
      <c r="R174" s="209"/>
      <c r="S174" s="209"/>
      <c r="T174" s="21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5" t="s">
        <v>213</v>
      </c>
      <c r="AU174" s="205" t="s">
        <v>91</v>
      </c>
      <c r="AV174" s="13" t="s">
        <v>87</v>
      </c>
      <c r="AW174" s="13" t="s">
        <v>33</v>
      </c>
      <c r="AX174" s="13" t="s">
        <v>80</v>
      </c>
      <c r="AY174" s="205" t="s">
        <v>205</v>
      </c>
    </row>
    <row r="175" s="14" customFormat="1">
      <c r="A175" s="14"/>
      <c r="B175" s="211"/>
      <c r="C175" s="14"/>
      <c r="D175" s="204" t="s">
        <v>213</v>
      </c>
      <c r="E175" s="212" t="s">
        <v>1</v>
      </c>
      <c r="F175" s="213" t="s">
        <v>268</v>
      </c>
      <c r="G175" s="14"/>
      <c r="H175" s="214">
        <v>295.97800000000001</v>
      </c>
      <c r="I175" s="215"/>
      <c r="J175" s="14"/>
      <c r="K175" s="14"/>
      <c r="L175" s="211"/>
      <c r="M175" s="216"/>
      <c r="N175" s="217"/>
      <c r="O175" s="217"/>
      <c r="P175" s="217"/>
      <c r="Q175" s="217"/>
      <c r="R175" s="217"/>
      <c r="S175" s="217"/>
      <c r="T175" s="21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2" t="s">
        <v>213</v>
      </c>
      <c r="AU175" s="212" t="s">
        <v>91</v>
      </c>
      <c r="AV175" s="14" t="s">
        <v>91</v>
      </c>
      <c r="AW175" s="14" t="s">
        <v>33</v>
      </c>
      <c r="AX175" s="14" t="s">
        <v>80</v>
      </c>
      <c r="AY175" s="212" t="s">
        <v>205</v>
      </c>
    </row>
    <row r="176" s="15" customFormat="1">
      <c r="A176" s="15"/>
      <c r="B176" s="219"/>
      <c r="C176" s="15"/>
      <c r="D176" s="204" t="s">
        <v>213</v>
      </c>
      <c r="E176" s="220" t="s">
        <v>1</v>
      </c>
      <c r="F176" s="221" t="s">
        <v>216</v>
      </c>
      <c r="G176" s="15"/>
      <c r="H176" s="222">
        <v>295.97800000000001</v>
      </c>
      <c r="I176" s="223"/>
      <c r="J176" s="15"/>
      <c r="K176" s="15"/>
      <c r="L176" s="219"/>
      <c r="M176" s="224"/>
      <c r="N176" s="225"/>
      <c r="O176" s="225"/>
      <c r="P176" s="225"/>
      <c r="Q176" s="225"/>
      <c r="R176" s="225"/>
      <c r="S176" s="225"/>
      <c r="T176" s="22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20" t="s">
        <v>213</v>
      </c>
      <c r="AU176" s="220" t="s">
        <v>91</v>
      </c>
      <c r="AV176" s="15" t="s">
        <v>211</v>
      </c>
      <c r="AW176" s="15" t="s">
        <v>33</v>
      </c>
      <c r="AX176" s="15" t="s">
        <v>87</v>
      </c>
      <c r="AY176" s="220" t="s">
        <v>205</v>
      </c>
    </row>
    <row r="177" s="12" customFormat="1" ht="22.8" customHeight="1">
      <c r="A177" s="12"/>
      <c r="B177" s="175"/>
      <c r="C177" s="12"/>
      <c r="D177" s="176" t="s">
        <v>79</v>
      </c>
      <c r="E177" s="186" t="s">
        <v>91</v>
      </c>
      <c r="F177" s="186" t="s">
        <v>269</v>
      </c>
      <c r="G177" s="12"/>
      <c r="H177" s="12"/>
      <c r="I177" s="178"/>
      <c r="J177" s="187">
        <f>BK177</f>
        <v>0</v>
      </c>
      <c r="K177" s="12"/>
      <c r="L177" s="175"/>
      <c r="M177" s="180"/>
      <c r="N177" s="181"/>
      <c r="O177" s="181"/>
      <c r="P177" s="182">
        <f>SUM(P178:P219)</f>
        <v>0</v>
      </c>
      <c r="Q177" s="181"/>
      <c r="R177" s="182">
        <f>SUM(R178:R219)</f>
        <v>345.87809983999995</v>
      </c>
      <c r="S177" s="181"/>
      <c r="T177" s="183">
        <f>SUM(T178:T219)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6" t="s">
        <v>87</v>
      </c>
      <c r="AT177" s="184" t="s">
        <v>79</v>
      </c>
      <c r="AU177" s="184" t="s">
        <v>87</v>
      </c>
      <c r="AY177" s="176" t="s">
        <v>205</v>
      </c>
      <c r="BK177" s="185">
        <f>SUM(BK178:BK219)</f>
        <v>0</v>
      </c>
    </row>
    <row r="178" s="2" customFormat="1" ht="33" customHeight="1">
      <c r="A178" s="38"/>
      <c r="B178" s="188"/>
      <c r="C178" s="189" t="s">
        <v>270</v>
      </c>
      <c r="D178" s="189" t="s">
        <v>207</v>
      </c>
      <c r="E178" s="190" t="s">
        <v>271</v>
      </c>
      <c r="F178" s="191" t="s">
        <v>272</v>
      </c>
      <c r="G178" s="192" t="s">
        <v>265</v>
      </c>
      <c r="H178" s="193">
        <v>142.03999999999999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0.00018000000000000001</v>
      </c>
      <c r="R178" s="198">
        <f>Q178*H178</f>
        <v>0.025567200000000002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211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211</v>
      </c>
      <c r="BM178" s="200" t="s">
        <v>273</v>
      </c>
    </row>
    <row r="179" s="14" customFormat="1">
      <c r="A179" s="14"/>
      <c r="B179" s="211"/>
      <c r="C179" s="14"/>
      <c r="D179" s="204" t="s">
        <v>213</v>
      </c>
      <c r="E179" s="212" t="s">
        <v>1</v>
      </c>
      <c r="F179" s="213" t="s">
        <v>274</v>
      </c>
      <c r="G179" s="14"/>
      <c r="H179" s="214">
        <v>142.03999999999999</v>
      </c>
      <c r="I179" s="215"/>
      <c r="J179" s="14"/>
      <c r="K179" s="14"/>
      <c r="L179" s="211"/>
      <c r="M179" s="216"/>
      <c r="N179" s="217"/>
      <c r="O179" s="217"/>
      <c r="P179" s="217"/>
      <c r="Q179" s="217"/>
      <c r="R179" s="217"/>
      <c r="S179" s="217"/>
      <c r="T179" s="21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2" t="s">
        <v>213</v>
      </c>
      <c r="AU179" s="212" t="s">
        <v>91</v>
      </c>
      <c r="AV179" s="14" t="s">
        <v>91</v>
      </c>
      <c r="AW179" s="14" t="s">
        <v>33</v>
      </c>
      <c r="AX179" s="14" t="s">
        <v>80</v>
      </c>
      <c r="AY179" s="212" t="s">
        <v>205</v>
      </c>
    </row>
    <row r="180" s="15" customFormat="1">
      <c r="A180" s="15"/>
      <c r="B180" s="219"/>
      <c r="C180" s="15"/>
      <c r="D180" s="204" t="s">
        <v>213</v>
      </c>
      <c r="E180" s="220" t="s">
        <v>1</v>
      </c>
      <c r="F180" s="221" t="s">
        <v>216</v>
      </c>
      <c r="G180" s="15"/>
      <c r="H180" s="222">
        <v>142.03999999999999</v>
      </c>
      <c r="I180" s="223"/>
      <c r="J180" s="15"/>
      <c r="K180" s="15"/>
      <c r="L180" s="219"/>
      <c r="M180" s="224"/>
      <c r="N180" s="225"/>
      <c r="O180" s="225"/>
      <c r="P180" s="225"/>
      <c r="Q180" s="225"/>
      <c r="R180" s="225"/>
      <c r="S180" s="225"/>
      <c r="T180" s="22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20" t="s">
        <v>213</v>
      </c>
      <c r="AU180" s="220" t="s">
        <v>91</v>
      </c>
      <c r="AV180" s="15" t="s">
        <v>211</v>
      </c>
      <c r="AW180" s="15" t="s">
        <v>33</v>
      </c>
      <c r="AX180" s="15" t="s">
        <v>87</v>
      </c>
      <c r="AY180" s="220" t="s">
        <v>205</v>
      </c>
    </row>
    <row r="181" s="2" customFormat="1" ht="16.5" customHeight="1">
      <c r="A181" s="38"/>
      <c r="B181" s="188"/>
      <c r="C181" s="227" t="s">
        <v>275</v>
      </c>
      <c r="D181" s="227" t="s">
        <v>276</v>
      </c>
      <c r="E181" s="228" t="s">
        <v>277</v>
      </c>
      <c r="F181" s="229" t="s">
        <v>278</v>
      </c>
      <c r="G181" s="230" t="s">
        <v>265</v>
      </c>
      <c r="H181" s="231">
        <v>144.881</v>
      </c>
      <c r="I181" s="232"/>
      <c r="J181" s="231">
        <f>ROUND(I181*H181,3)</f>
        <v>0</v>
      </c>
      <c r="K181" s="233"/>
      <c r="L181" s="234"/>
      <c r="M181" s="235" t="s">
        <v>1</v>
      </c>
      <c r="N181" s="236" t="s">
        <v>46</v>
      </c>
      <c r="O181" s="82"/>
      <c r="P181" s="198">
        <f>O181*H181</f>
        <v>0</v>
      </c>
      <c r="Q181" s="198">
        <v>0.00029999999999999997</v>
      </c>
      <c r="R181" s="198">
        <f>Q181*H181</f>
        <v>0.043464299999999997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254</v>
      </c>
      <c r="AT181" s="200" t="s">
        <v>276</v>
      </c>
      <c r="AU181" s="200" t="s">
        <v>91</v>
      </c>
      <c r="AY181" s="19" t="s">
        <v>205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91</v>
      </c>
      <c r="BK181" s="202">
        <f>ROUND(I181*H181,3)</f>
        <v>0</v>
      </c>
      <c r="BL181" s="19" t="s">
        <v>211</v>
      </c>
      <c r="BM181" s="200" t="s">
        <v>279</v>
      </c>
    </row>
    <row r="182" s="14" customFormat="1">
      <c r="A182" s="14"/>
      <c r="B182" s="211"/>
      <c r="C182" s="14"/>
      <c r="D182" s="204" t="s">
        <v>213</v>
      </c>
      <c r="E182" s="14"/>
      <c r="F182" s="213" t="s">
        <v>280</v>
      </c>
      <c r="G182" s="14"/>
      <c r="H182" s="214">
        <v>144.881</v>
      </c>
      <c r="I182" s="215"/>
      <c r="J182" s="14"/>
      <c r="K182" s="14"/>
      <c r="L182" s="211"/>
      <c r="M182" s="216"/>
      <c r="N182" s="217"/>
      <c r="O182" s="217"/>
      <c r="P182" s="217"/>
      <c r="Q182" s="217"/>
      <c r="R182" s="217"/>
      <c r="S182" s="217"/>
      <c r="T182" s="21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2" t="s">
        <v>213</v>
      </c>
      <c r="AU182" s="212" t="s">
        <v>91</v>
      </c>
      <c r="AV182" s="14" t="s">
        <v>91</v>
      </c>
      <c r="AW182" s="14" t="s">
        <v>3</v>
      </c>
      <c r="AX182" s="14" t="s">
        <v>87</v>
      </c>
      <c r="AY182" s="212" t="s">
        <v>205</v>
      </c>
    </row>
    <row r="183" s="2" customFormat="1" ht="16.5" customHeight="1">
      <c r="A183" s="38"/>
      <c r="B183" s="188"/>
      <c r="C183" s="189" t="s">
        <v>281</v>
      </c>
      <c r="D183" s="189" t="s">
        <v>207</v>
      </c>
      <c r="E183" s="190" t="s">
        <v>282</v>
      </c>
      <c r="F183" s="191" t="s">
        <v>283</v>
      </c>
      <c r="G183" s="192" t="s">
        <v>284</v>
      </c>
      <c r="H183" s="193">
        <v>42.399999999999999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46</v>
      </c>
      <c r="O183" s="82"/>
      <c r="P183" s="198">
        <f>O183*H183</f>
        <v>0</v>
      </c>
      <c r="Q183" s="198">
        <v>0.24926999999999999</v>
      </c>
      <c r="R183" s="198">
        <f>Q183*H183</f>
        <v>10.569047999999999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211</v>
      </c>
      <c r="AT183" s="200" t="s">
        <v>207</v>
      </c>
      <c r="AU183" s="200" t="s">
        <v>91</v>
      </c>
      <c r="AY183" s="19" t="s">
        <v>205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91</v>
      </c>
      <c r="BK183" s="202">
        <f>ROUND(I183*H183,3)</f>
        <v>0</v>
      </c>
      <c r="BL183" s="19" t="s">
        <v>211</v>
      </c>
      <c r="BM183" s="200" t="s">
        <v>285</v>
      </c>
    </row>
    <row r="184" s="14" customFormat="1">
      <c r="A184" s="14"/>
      <c r="B184" s="211"/>
      <c r="C184" s="14"/>
      <c r="D184" s="204" t="s">
        <v>213</v>
      </c>
      <c r="E184" s="212" t="s">
        <v>1</v>
      </c>
      <c r="F184" s="213" t="s">
        <v>286</v>
      </c>
      <c r="G184" s="14"/>
      <c r="H184" s="214">
        <v>42.399999999999999</v>
      </c>
      <c r="I184" s="215"/>
      <c r="J184" s="14"/>
      <c r="K184" s="14"/>
      <c r="L184" s="211"/>
      <c r="M184" s="216"/>
      <c r="N184" s="217"/>
      <c r="O184" s="217"/>
      <c r="P184" s="217"/>
      <c r="Q184" s="217"/>
      <c r="R184" s="217"/>
      <c r="S184" s="217"/>
      <c r="T184" s="21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2" t="s">
        <v>213</v>
      </c>
      <c r="AU184" s="212" t="s">
        <v>91</v>
      </c>
      <c r="AV184" s="14" t="s">
        <v>91</v>
      </c>
      <c r="AW184" s="14" t="s">
        <v>33</v>
      </c>
      <c r="AX184" s="14" t="s">
        <v>80</v>
      </c>
      <c r="AY184" s="212" t="s">
        <v>205</v>
      </c>
    </row>
    <row r="185" s="15" customFormat="1">
      <c r="A185" s="15"/>
      <c r="B185" s="219"/>
      <c r="C185" s="15"/>
      <c r="D185" s="204" t="s">
        <v>213</v>
      </c>
      <c r="E185" s="220" t="s">
        <v>1</v>
      </c>
      <c r="F185" s="221" t="s">
        <v>216</v>
      </c>
      <c r="G185" s="15"/>
      <c r="H185" s="222">
        <v>42.399999999999999</v>
      </c>
      <c r="I185" s="223"/>
      <c r="J185" s="15"/>
      <c r="K185" s="15"/>
      <c r="L185" s="219"/>
      <c r="M185" s="224"/>
      <c r="N185" s="225"/>
      <c r="O185" s="225"/>
      <c r="P185" s="225"/>
      <c r="Q185" s="225"/>
      <c r="R185" s="225"/>
      <c r="S185" s="225"/>
      <c r="T185" s="22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0" t="s">
        <v>213</v>
      </c>
      <c r="AU185" s="220" t="s">
        <v>91</v>
      </c>
      <c r="AV185" s="15" t="s">
        <v>211</v>
      </c>
      <c r="AW185" s="15" t="s">
        <v>33</v>
      </c>
      <c r="AX185" s="15" t="s">
        <v>87</v>
      </c>
      <c r="AY185" s="220" t="s">
        <v>205</v>
      </c>
    </row>
    <row r="186" s="2" customFormat="1" ht="24.15" customHeight="1">
      <c r="A186" s="38"/>
      <c r="B186" s="188"/>
      <c r="C186" s="189" t="s">
        <v>287</v>
      </c>
      <c r="D186" s="189" t="s">
        <v>207</v>
      </c>
      <c r="E186" s="190" t="s">
        <v>288</v>
      </c>
      <c r="F186" s="191" t="s">
        <v>289</v>
      </c>
      <c r="G186" s="192" t="s">
        <v>210</v>
      </c>
      <c r="H186" s="193">
        <v>9.6379999999999999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2.0699999999999998</v>
      </c>
      <c r="R186" s="198">
        <f>Q186*H186</f>
        <v>19.950659999999999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290</v>
      </c>
    </row>
    <row r="187" s="14" customFormat="1">
      <c r="A187" s="14"/>
      <c r="B187" s="211"/>
      <c r="C187" s="14"/>
      <c r="D187" s="204" t="s">
        <v>213</v>
      </c>
      <c r="E187" s="212" t="s">
        <v>1</v>
      </c>
      <c r="F187" s="213" t="s">
        <v>291</v>
      </c>
      <c r="G187" s="14"/>
      <c r="H187" s="214">
        <v>9.6379999999999999</v>
      </c>
      <c r="I187" s="215"/>
      <c r="J187" s="14"/>
      <c r="K187" s="14"/>
      <c r="L187" s="211"/>
      <c r="M187" s="216"/>
      <c r="N187" s="217"/>
      <c r="O187" s="217"/>
      <c r="P187" s="217"/>
      <c r="Q187" s="217"/>
      <c r="R187" s="217"/>
      <c r="S187" s="217"/>
      <c r="T187" s="21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2" t="s">
        <v>213</v>
      </c>
      <c r="AU187" s="212" t="s">
        <v>91</v>
      </c>
      <c r="AV187" s="14" t="s">
        <v>91</v>
      </c>
      <c r="AW187" s="14" t="s">
        <v>33</v>
      </c>
      <c r="AX187" s="14" t="s">
        <v>80</v>
      </c>
      <c r="AY187" s="212" t="s">
        <v>205</v>
      </c>
    </row>
    <row r="188" s="15" customFormat="1">
      <c r="A188" s="15"/>
      <c r="B188" s="219"/>
      <c r="C188" s="15"/>
      <c r="D188" s="204" t="s">
        <v>213</v>
      </c>
      <c r="E188" s="220" t="s">
        <v>1</v>
      </c>
      <c r="F188" s="221" t="s">
        <v>216</v>
      </c>
      <c r="G188" s="15"/>
      <c r="H188" s="222">
        <v>9.6379999999999999</v>
      </c>
      <c r="I188" s="223"/>
      <c r="J188" s="15"/>
      <c r="K188" s="15"/>
      <c r="L188" s="219"/>
      <c r="M188" s="224"/>
      <c r="N188" s="225"/>
      <c r="O188" s="225"/>
      <c r="P188" s="225"/>
      <c r="Q188" s="225"/>
      <c r="R188" s="225"/>
      <c r="S188" s="225"/>
      <c r="T188" s="22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20" t="s">
        <v>213</v>
      </c>
      <c r="AU188" s="220" t="s">
        <v>91</v>
      </c>
      <c r="AV188" s="15" t="s">
        <v>211</v>
      </c>
      <c r="AW188" s="15" t="s">
        <v>33</v>
      </c>
      <c r="AX188" s="15" t="s">
        <v>87</v>
      </c>
      <c r="AY188" s="220" t="s">
        <v>205</v>
      </c>
    </row>
    <row r="189" s="2" customFormat="1" ht="37.8" customHeight="1">
      <c r="A189" s="38"/>
      <c r="B189" s="188"/>
      <c r="C189" s="189" t="s">
        <v>292</v>
      </c>
      <c r="D189" s="189" t="s">
        <v>207</v>
      </c>
      <c r="E189" s="190" t="s">
        <v>293</v>
      </c>
      <c r="F189" s="191" t="s">
        <v>294</v>
      </c>
      <c r="G189" s="192" t="s">
        <v>210</v>
      </c>
      <c r="H189" s="193">
        <v>23.190999999999999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2.4157199999999999</v>
      </c>
      <c r="R189" s="198">
        <f>Q189*H189</f>
        <v>56.022962519999993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211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211</v>
      </c>
      <c r="BM189" s="200" t="s">
        <v>295</v>
      </c>
    </row>
    <row r="190" s="13" customFormat="1">
      <c r="A190" s="13"/>
      <c r="B190" s="203"/>
      <c r="C190" s="13"/>
      <c r="D190" s="204" t="s">
        <v>213</v>
      </c>
      <c r="E190" s="205" t="s">
        <v>1</v>
      </c>
      <c r="F190" s="206" t="s">
        <v>296</v>
      </c>
      <c r="G190" s="13"/>
      <c r="H190" s="205" t="s">
        <v>1</v>
      </c>
      <c r="I190" s="207"/>
      <c r="J190" s="13"/>
      <c r="K190" s="13"/>
      <c r="L190" s="203"/>
      <c r="M190" s="208"/>
      <c r="N190" s="209"/>
      <c r="O190" s="209"/>
      <c r="P190" s="209"/>
      <c r="Q190" s="209"/>
      <c r="R190" s="209"/>
      <c r="S190" s="209"/>
      <c r="T190" s="21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5" t="s">
        <v>213</v>
      </c>
      <c r="AU190" s="205" t="s">
        <v>91</v>
      </c>
      <c r="AV190" s="13" t="s">
        <v>87</v>
      </c>
      <c r="AW190" s="13" t="s">
        <v>33</v>
      </c>
      <c r="AX190" s="13" t="s">
        <v>80</v>
      </c>
      <c r="AY190" s="205" t="s">
        <v>205</v>
      </c>
    </row>
    <row r="191" s="14" customFormat="1">
      <c r="A191" s="14"/>
      <c r="B191" s="211"/>
      <c r="C191" s="14"/>
      <c r="D191" s="204" t="s">
        <v>213</v>
      </c>
      <c r="E191" s="212" t="s">
        <v>1</v>
      </c>
      <c r="F191" s="213" t="s">
        <v>297</v>
      </c>
      <c r="G191" s="14"/>
      <c r="H191" s="214">
        <v>19.702999999999999</v>
      </c>
      <c r="I191" s="215"/>
      <c r="J191" s="14"/>
      <c r="K191" s="14"/>
      <c r="L191" s="211"/>
      <c r="M191" s="216"/>
      <c r="N191" s="217"/>
      <c r="O191" s="217"/>
      <c r="P191" s="217"/>
      <c r="Q191" s="217"/>
      <c r="R191" s="217"/>
      <c r="S191" s="217"/>
      <c r="T191" s="21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2" t="s">
        <v>213</v>
      </c>
      <c r="AU191" s="212" t="s">
        <v>91</v>
      </c>
      <c r="AV191" s="14" t="s">
        <v>91</v>
      </c>
      <c r="AW191" s="14" t="s">
        <v>33</v>
      </c>
      <c r="AX191" s="14" t="s">
        <v>80</v>
      </c>
      <c r="AY191" s="212" t="s">
        <v>205</v>
      </c>
    </row>
    <row r="192" s="14" customFormat="1">
      <c r="A192" s="14"/>
      <c r="B192" s="211"/>
      <c r="C192" s="14"/>
      <c r="D192" s="204" t="s">
        <v>213</v>
      </c>
      <c r="E192" s="212" t="s">
        <v>1</v>
      </c>
      <c r="F192" s="213" t="s">
        <v>298</v>
      </c>
      <c r="G192" s="14"/>
      <c r="H192" s="214">
        <v>3.488</v>
      </c>
      <c r="I192" s="215"/>
      <c r="J192" s="14"/>
      <c r="K192" s="14"/>
      <c r="L192" s="211"/>
      <c r="M192" s="216"/>
      <c r="N192" s="217"/>
      <c r="O192" s="217"/>
      <c r="P192" s="217"/>
      <c r="Q192" s="217"/>
      <c r="R192" s="217"/>
      <c r="S192" s="217"/>
      <c r="T192" s="21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2" t="s">
        <v>213</v>
      </c>
      <c r="AU192" s="212" t="s">
        <v>91</v>
      </c>
      <c r="AV192" s="14" t="s">
        <v>91</v>
      </c>
      <c r="AW192" s="14" t="s">
        <v>33</v>
      </c>
      <c r="AX192" s="14" t="s">
        <v>80</v>
      </c>
      <c r="AY192" s="212" t="s">
        <v>205</v>
      </c>
    </row>
    <row r="193" s="15" customFormat="1">
      <c r="A193" s="15"/>
      <c r="B193" s="219"/>
      <c r="C193" s="15"/>
      <c r="D193" s="204" t="s">
        <v>213</v>
      </c>
      <c r="E193" s="220" t="s">
        <v>1</v>
      </c>
      <c r="F193" s="221" t="s">
        <v>216</v>
      </c>
      <c r="G193" s="15"/>
      <c r="H193" s="222">
        <v>23.190999999999999</v>
      </c>
      <c r="I193" s="223"/>
      <c r="J193" s="15"/>
      <c r="K193" s="15"/>
      <c r="L193" s="219"/>
      <c r="M193" s="224"/>
      <c r="N193" s="225"/>
      <c r="O193" s="225"/>
      <c r="P193" s="225"/>
      <c r="Q193" s="225"/>
      <c r="R193" s="225"/>
      <c r="S193" s="225"/>
      <c r="T193" s="22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0" t="s">
        <v>213</v>
      </c>
      <c r="AU193" s="220" t="s">
        <v>91</v>
      </c>
      <c r="AV193" s="15" t="s">
        <v>211</v>
      </c>
      <c r="AW193" s="15" t="s">
        <v>33</v>
      </c>
      <c r="AX193" s="15" t="s">
        <v>87</v>
      </c>
      <c r="AY193" s="220" t="s">
        <v>205</v>
      </c>
    </row>
    <row r="194" s="2" customFormat="1" ht="21.75" customHeight="1">
      <c r="A194" s="38"/>
      <c r="B194" s="188"/>
      <c r="C194" s="189" t="s">
        <v>299</v>
      </c>
      <c r="D194" s="189" t="s">
        <v>207</v>
      </c>
      <c r="E194" s="190" t="s">
        <v>300</v>
      </c>
      <c r="F194" s="191" t="s">
        <v>301</v>
      </c>
      <c r="G194" s="192" t="s">
        <v>265</v>
      </c>
      <c r="H194" s="193">
        <v>22.949999999999999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46</v>
      </c>
      <c r="O194" s="82"/>
      <c r="P194" s="198">
        <f>O194*H194</f>
        <v>0</v>
      </c>
      <c r="Q194" s="198">
        <v>0.0015900000000000001</v>
      </c>
      <c r="R194" s="198">
        <f>Q194*H194</f>
        <v>0.036490500000000002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211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211</v>
      </c>
      <c r="BM194" s="200" t="s">
        <v>302</v>
      </c>
    </row>
    <row r="195" s="13" customFormat="1">
      <c r="A195" s="13"/>
      <c r="B195" s="203"/>
      <c r="C195" s="13"/>
      <c r="D195" s="204" t="s">
        <v>213</v>
      </c>
      <c r="E195" s="205" t="s">
        <v>1</v>
      </c>
      <c r="F195" s="206" t="s">
        <v>303</v>
      </c>
      <c r="G195" s="13"/>
      <c r="H195" s="205" t="s">
        <v>1</v>
      </c>
      <c r="I195" s="207"/>
      <c r="J195" s="13"/>
      <c r="K195" s="13"/>
      <c r="L195" s="203"/>
      <c r="M195" s="208"/>
      <c r="N195" s="209"/>
      <c r="O195" s="209"/>
      <c r="P195" s="209"/>
      <c r="Q195" s="209"/>
      <c r="R195" s="209"/>
      <c r="S195" s="209"/>
      <c r="T195" s="21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5" t="s">
        <v>213</v>
      </c>
      <c r="AU195" s="205" t="s">
        <v>91</v>
      </c>
      <c r="AV195" s="13" t="s">
        <v>87</v>
      </c>
      <c r="AW195" s="13" t="s">
        <v>33</v>
      </c>
      <c r="AX195" s="13" t="s">
        <v>80</v>
      </c>
      <c r="AY195" s="205" t="s">
        <v>205</v>
      </c>
    </row>
    <row r="196" s="14" customFormat="1">
      <c r="A196" s="14"/>
      <c r="B196" s="211"/>
      <c r="C196" s="14"/>
      <c r="D196" s="204" t="s">
        <v>213</v>
      </c>
      <c r="E196" s="212" t="s">
        <v>1</v>
      </c>
      <c r="F196" s="213" t="s">
        <v>304</v>
      </c>
      <c r="G196" s="14"/>
      <c r="H196" s="214">
        <v>14.73</v>
      </c>
      <c r="I196" s="215"/>
      <c r="J196" s="14"/>
      <c r="K196" s="14"/>
      <c r="L196" s="211"/>
      <c r="M196" s="216"/>
      <c r="N196" s="217"/>
      <c r="O196" s="217"/>
      <c r="P196" s="217"/>
      <c r="Q196" s="217"/>
      <c r="R196" s="217"/>
      <c r="S196" s="217"/>
      <c r="T196" s="21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2" t="s">
        <v>213</v>
      </c>
      <c r="AU196" s="212" t="s">
        <v>91</v>
      </c>
      <c r="AV196" s="14" t="s">
        <v>91</v>
      </c>
      <c r="AW196" s="14" t="s">
        <v>33</v>
      </c>
      <c r="AX196" s="14" t="s">
        <v>80</v>
      </c>
      <c r="AY196" s="212" t="s">
        <v>205</v>
      </c>
    </row>
    <row r="197" s="14" customFormat="1">
      <c r="A197" s="14"/>
      <c r="B197" s="211"/>
      <c r="C197" s="14"/>
      <c r="D197" s="204" t="s">
        <v>213</v>
      </c>
      <c r="E197" s="212" t="s">
        <v>1</v>
      </c>
      <c r="F197" s="213" t="s">
        <v>305</v>
      </c>
      <c r="G197" s="14"/>
      <c r="H197" s="214">
        <v>8.2200000000000006</v>
      </c>
      <c r="I197" s="215"/>
      <c r="J197" s="14"/>
      <c r="K197" s="14"/>
      <c r="L197" s="211"/>
      <c r="M197" s="216"/>
      <c r="N197" s="217"/>
      <c r="O197" s="217"/>
      <c r="P197" s="217"/>
      <c r="Q197" s="217"/>
      <c r="R197" s="217"/>
      <c r="S197" s="217"/>
      <c r="T197" s="21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2" t="s">
        <v>213</v>
      </c>
      <c r="AU197" s="212" t="s">
        <v>91</v>
      </c>
      <c r="AV197" s="14" t="s">
        <v>91</v>
      </c>
      <c r="AW197" s="14" t="s">
        <v>33</v>
      </c>
      <c r="AX197" s="14" t="s">
        <v>80</v>
      </c>
      <c r="AY197" s="212" t="s">
        <v>205</v>
      </c>
    </row>
    <row r="198" s="15" customFormat="1">
      <c r="A198" s="15"/>
      <c r="B198" s="219"/>
      <c r="C198" s="15"/>
      <c r="D198" s="204" t="s">
        <v>213</v>
      </c>
      <c r="E198" s="220" t="s">
        <v>1</v>
      </c>
      <c r="F198" s="221" t="s">
        <v>216</v>
      </c>
      <c r="G198" s="15"/>
      <c r="H198" s="222">
        <v>22.950000000000003</v>
      </c>
      <c r="I198" s="223"/>
      <c r="J198" s="15"/>
      <c r="K198" s="15"/>
      <c r="L198" s="219"/>
      <c r="M198" s="224"/>
      <c r="N198" s="225"/>
      <c r="O198" s="225"/>
      <c r="P198" s="225"/>
      <c r="Q198" s="225"/>
      <c r="R198" s="225"/>
      <c r="S198" s="225"/>
      <c r="T198" s="22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0" t="s">
        <v>213</v>
      </c>
      <c r="AU198" s="220" t="s">
        <v>91</v>
      </c>
      <c r="AV198" s="15" t="s">
        <v>211</v>
      </c>
      <c r="AW198" s="15" t="s">
        <v>33</v>
      </c>
      <c r="AX198" s="15" t="s">
        <v>87</v>
      </c>
      <c r="AY198" s="220" t="s">
        <v>205</v>
      </c>
    </row>
    <row r="199" s="2" customFormat="1" ht="21.75" customHeight="1">
      <c r="A199" s="38"/>
      <c r="B199" s="188"/>
      <c r="C199" s="189" t="s">
        <v>306</v>
      </c>
      <c r="D199" s="189" t="s">
        <v>207</v>
      </c>
      <c r="E199" s="190" t="s">
        <v>307</v>
      </c>
      <c r="F199" s="191" t="s">
        <v>308</v>
      </c>
      <c r="G199" s="192" t="s">
        <v>265</v>
      </c>
      <c r="H199" s="193">
        <v>22.949999999999999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309</v>
      </c>
    </row>
    <row r="200" s="2" customFormat="1" ht="16.5" customHeight="1">
      <c r="A200" s="38"/>
      <c r="B200" s="188"/>
      <c r="C200" s="189" t="s">
        <v>310</v>
      </c>
      <c r="D200" s="189" t="s">
        <v>207</v>
      </c>
      <c r="E200" s="190" t="s">
        <v>311</v>
      </c>
      <c r="F200" s="191" t="s">
        <v>312</v>
      </c>
      <c r="G200" s="192" t="s">
        <v>313</v>
      </c>
      <c r="H200" s="193">
        <v>0.128</v>
      </c>
      <c r="I200" s="194"/>
      <c r="J200" s="193">
        <f>ROUND(I200*H200,3)</f>
        <v>0</v>
      </c>
      <c r="K200" s="195"/>
      <c r="L200" s="39"/>
      <c r="M200" s="196" t="s">
        <v>1</v>
      </c>
      <c r="N200" s="197" t="s">
        <v>46</v>
      </c>
      <c r="O200" s="82"/>
      <c r="P200" s="198">
        <f>O200*H200</f>
        <v>0</v>
      </c>
      <c r="Q200" s="198">
        <v>1.0189600000000001</v>
      </c>
      <c r="R200" s="198">
        <f>Q200*H200</f>
        <v>0.13042688000000002</v>
      </c>
      <c r="S200" s="198">
        <v>0</v>
      </c>
      <c r="T200" s="19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0" t="s">
        <v>211</v>
      </c>
      <c r="AT200" s="200" t="s">
        <v>207</v>
      </c>
      <c r="AU200" s="200" t="s">
        <v>91</v>
      </c>
      <c r="AY200" s="19" t="s">
        <v>205</v>
      </c>
      <c r="BE200" s="201">
        <f>IF(N200="základná",J200,0)</f>
        <v>0</v>
      </c>
      <c r="BF200" s="201">
        <f>IF(N200="znížená",J200,0)</f>
        <v>0</v>
      </c>
      <c r="BG200" s="201">
        <f>IF(N200="zákl. prenesená",J200,0)</f>
        <v>0</v>
      </c>
      <c r="BH200" s="201">
        <f>IF(N200="zníž. prenesená",J200,0)</f>
        <v>0</v>
      </c>
      <c r="BI200" s="201">
        <f>IF(N200="nulová",J200,0)</f>
        <v>0</v>
      </c>
      <c r="BJ200" s="19" t="s">
        <v>91</v>
      </c>
      <c r="BK200" s="202">
        <f>ROUND(I200*H200,3)</f>
        <v>0</v>
      </c>
      <c r="BL200" s="19" t="s">
        <v>211</v>
      </c>
      <c r="BM200" s="200" t="s">
        <v>314</v>
      </c>
    </row>
    <row r="201" s="14" customFormat="1">
      <c r="A201" s="14"/>
      <c r="B201" s="211"/>
      <c r="C201" s="14"/>
      <c r="D201" s="204" t="s">
        <v>213</v>
      </c>
      <c r="E201" s="212" t="s">
        <v>1</v>
      </c>
      <c r="F201" s="213" t="s">
        <v>315</v>
      </c>
      <c r="G201" s="14"/>
      <c r="H201" s="214">
        <v>0.128</v>
      </c>
      <c r="I201" s="215"/>
      <c r="J201" s="14"/>
      <c r="K201" s="14"/>
      <c r="L201" s="211"/>
      <c r="M201" s="216"/>
      <c r="N201" s="217"/>
      <c r="O201" s="217"/>
      <c r="P201" s="217"/>
      <c r="Q201" s="217"/>
      <c r="R201" s="217"/>
      <c r="S201" s="217"/>
      <c r="T201" s="21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2" t="s">
        <v>213</v>
      </c>
      <c r="AU201" s="212" t="s">
        <v>91</v>
      </c>
      <c r="AV201" s="14" t="s">
        <v>91</v>
      </c>
      <c r="AW201" s="14" t="s">
        <v>33</v>
      </c>
      <c r="AX201" s="14" t="s">
        <v>80</v>
      </c>
      <c r="AY201" s="212" t="s">
        <v>205</v>
      </c>
    </row>
    <row r="202" s="15" customFormat="1">
      <c r="A202" s="15"/>
      <c r="B202" s="219"/>
      <c r="C202" s="15"/>
      <c r="D202" s="204" t="s">
        <v>213</v>
      </c>
      <c r="E202" s="220" t="s">
        <v>1</v>
      </c>
      <c r="F202" s="221" t="s">
        <v>216</v>
      </c>
      <c r="G202" s="15"/>
      <c r="H202" s="222">
        <v>0.128</v>
      </c>
      <c r="I202" s="223"/>
      <c r="J202" s="15"/>
      <c r="K202" s="15"/>
      <c r="L202" s="219"/>
      <c r="M202" s="224"/>
      <c r="N202" s="225"/>
      <c r="O202" s="225"/>
      <c r="P202" s="225"/>
      <c r="Q202" s="225"/>
      <c r="R202" s="225"/>
      <c r="S202" s="225"/>
      <c r="T202" s="22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0" t="s">
        <v>213</v>
      </c>
      <c r="AU202" s="220" t="s">
        <v>91</v>
      </c>
      <c r="AV202" s="15" t="s">
        <v>211</v>
      </c>
      <c r="AW202" s="15" t="s">
        <v>33</v>
      </c>
      <c r="AX202" s="15" t="s">
        <v>87</v>
      </c>
      <c r="AY202" s="220" t="s">
        <v>205</v>
      </c>
    </row>
    <row r="203" s="2" customFormat="1" ht="16.5" customHeight="1">
      <c r="A203" s="38"/>
      <c r="B203" s="188"/>
      <c r="C203" s="189" t="s">
        <v>316</v>
      </c>
      <c r="D203" s="189" t="s">
        <v>207</v>
      </c>
      <c r="E203" s="190" t="s">
        <v>317</v>
      </c>
      <c r="F203" s="191" t="s">
        <v>318</v>
      </c>
      <c r="G203" s="192" t="s">
        <v>313</v>
      </c>
      <c r="H203" s="193">
        <v>0.93899999999999995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46</v>
      </c>
      <c r="O203" s="82"/>
      <c r="P203" s="198">
        <f>O203*H203</f>
        <v>0</v>
      </c>
      <c r="Q203" s="198">
        <v>1.20296</v>
      </c>
      <c r="R203" s="198">
        <f>Q203*H203</f>
        <v>1.1295794399999999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211</v>
      </c>
      <c r="AT203" s="200" t="s">
        <v>207</v>
      </c>
      <c r="AU203" s="200" t="s">
        <v>91</v>
      </c>
      <c r="AY203" s="19" t="s">
        <v>205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91</v>
      </c>
      <c r="BK203" s="202">
        <f>ROUND(I203*H203,3)</f>
        <v>0</v>
      </c>
      <c r="BL203" s="19" t="s">
        <v>211</v>
      </c>
      <c r="BM203" s="200" t="s">
        <v>319</v>
      </c>
    </row>
    <row r="204" s="14" customFormat="1">
      <c r="A204" s="14"/>
      <c r="B204" s="211"/>
      <c r="C204" s="14"/>
      <c r="D204" s="204" t="s">
        <v>213</v>
      </c>
      <c r="E204" s="212" t="s">
        <v>1</v>
      </c>
      <c r="F204" s="213" t="s">
        <v>320</v>
      </c>
      <c r="G204" s="14"/>
      <c r="H204" s="214">
        <v>0.93899999999999995</v>
      </c>
      <c r="I204" s="215"/>
      <c r="J204" s="14"/>
      <c r="K204" s="14"/>
      <c r="L204" s="211"/>
      <c r="M204" s="216"/>
      <c r="N204" s="217"/>
      <c r="O204" s="217"/>
      <c r="P204" s="217"/>
      <c r="Q204" s="217"/>
      <c r="R204" s="217"/>
      <c r="S204" s="217"/>
      <c r="T204" s="21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12" t="s">
        <v>213</v>
      </c>
      <c r="AU204" s="212" t="s">
        <v>91</v>
      </c>
      <c r="AV204" s="14" t="s">
        <v>91</v>
      </c>
      <c r="AW204" s="14" t="s">
        <v>33</v>
      </c>
      <c r="AX204" s="14" t="s">
        <v>80</v>
      </c>
      <c r="AY204" s="212" t="s">
        <v>205</v>
      </c>
    </row>
    <row r="205" s="15" customFormat="1">
      <c r="A205" s="15"/>
      <c r="B205" s="219"/>
      <c r="C205" s="15"/>
      <c r="D205" s="204" t="s">
        <v>213</v>
      </c>
      <c r="E205" s="220" t="s">
        <v>1</v>
      </c>
      <c r="F205" s="221" t="s">
        <v>216</v>
      </c>
      <c r="G205" s="15"/>
      <c r="H205" s="222">
        <v>0.93899999999999995</v>
      </c>
      <c r="I205" s="223"/>
      <c r="J205" s="15"/>
      <c r="K205" s="15"/>
      <c r="L205" s="219"/>
      <c r="M205" s="224"/>
      <c r="N205" s="225"/>
      <c r="O205" s="225"/>
      <c r="P205" s="225"/>
      <c r="Q205" s="225"/>
      <c r="R205" s="225"/>
      <c r="S205" s="225"/>
      <c r="T205" s="22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20" t="s">
        <v>213</v>
      </c>
      <c r="AU205" s="220" t="s">
        <v>91</v>
      </c>
      <c r="AV205" s="15" t="s">
        <v>211</v>
      </c>
      <c r="AW205" s="15" t="s">
        <v>33</v>
      </c>
      <c r="AX205" s="15" t="s">
        <v>87</v>
      </c>
      <c r="AY205" s="220" t="s">
        <v>205</v>
      </c>
    </row>
    <row r="206" s="2" customFormat="1" ht="37.8" customHeight="1">
      <c r="A206" s="38"/>
      <c r="B206" s="188"/>
      <c r="C206" s="189" t="s">
        <v>321</v>
      </c>
      <c r="D206" s="189" t="s">
        <v>207</v>
      </c>
      <c r="E206" s="190" t="s">
        <v>322</v>
      </c>
      <c r="F206" s="191" t="s">
        <v>323</v>
      </c>
      <c r="G206" s="192" t="s">
        <v>210</v>
      </c>
      <c r="H206" s="193">
        <v>105.105</v>
      </c>
      <c r="I206" s="194"/>
      <c r="J206" s="193">
        <f>ROUND(I206*H206,3)</f>
        <v>0</v>
      </c>
      <c r="K206" s="195"/>
      <c r="L206" s="39"/>
      <c r="M206" s="196" t="s">
        <v>1</v>
      </c>
      <c r="N206" s="197" t="s">
        <v>46</v>
      </c>
      <c r="O206" s="82"/>
      <c r="P206" s="198">
        <f>O206*H206</f>
        <v>0</v>
      </c>
      <c r="Q206" s="198">
        <v>2.4157199999999999</v>
      </c>
      <c r="R206" s="198">
        <f>Q206*H206</f>
        <v>253.90425059999998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211</v>
      </c>
      <c r="AT206" s="200" t="s">
        <v>207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324</v>
      </c>
    </row>
    <row r="207" s="13" customFormat="1">
      <c r="A207" s="13"/>
      <c r="B207" s="203"/>
      <c r="C207" s="13"/>
      <c r="D207" s="204" t="s">
        <v>213</v>
      </c>
      <c r="E207" s="205" t="s">
        <v>1</v>
      </c>
      <c r="F207" s="206" t="s">
        <v>296</v>
      </c>
      <c r="G207" s="13"/>
      <c r="H207" s="205" t="s">
        <v>1</v>
      </c>
      <c r="I207" s="207"/>
      <c r="J207" s="13"/>
      <c r="K207" s="13"/>
      <c r="L207" s="203"/>
      <c r="M207" s="208"/>
      <c r="N207" s="209"/>
      <c r="O207" s="209"/>
      <c r="P207" s="209"/>
      <c r="Q207" s="209"/>
      <c r="R207" s="209"/>
      <c r="S207" s="209"/>
      <c r="T207" s="21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5" t="s">
        <v>213</v>
      </c>
      <c r="AU207" s="205" t="s">
        <v>91</v>
      </c>
      <c r="AV207" s="13" t="s">
        <v>87</v>
      </c>
      <c r="AW207" s="13" t="s">
        <v>33</v>
      </c>
      <c r="AX207" s="13" t="s">
        <v>80</v>
      </c>
      <c r="AY207" s="205" t="s">
        <v>205</v>
      </c>
    </row>
    <row r="208" s="13" customFormat="1">
      <c r="A208" s="13"/>
      <c r="B208" s="203"/>
      <c r="C208" s="13"/>
      <c r="D208" s="204" t="s">
        <v>213</v>
      </c>
      <c r="E208" s="205" t="s">
        <v>1</v>
      </c>
      <c r="F208" s="206" t="s">
        <v>236</v>
      </c>
      <c r="G208" s="13"/>
      <c r="H208" s="205" t="s">
        <v>1</v>
      </c>
      <c r="I208" s="207"/>
      <c r="J208" s="13"/>
      <c r="K208" s="13"/>
      <c r="L208" s="203"/>
      <c r="M208" s="208"/>
      <c r="N208" s="209"/>
      <c r="O208" s="209"/>
      <c r="P208" s="209"/>
      <c r="Q208" s="209"/>
      <c r="R208" s="209"/>
      <c r="S208" s="209"/>
      <c r="T208" s="21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5" t="s">
        <v>213</v>
      </c>
      <c r="AU208" s="205" t="s">
        <v>91</v>
      </c>
      <c r="AV208" s="13" t="s">
        <v>87</v>
      </c>
      <c r="AW208" s="13" t="s">
        <v>33</v>
      </c>
      <c r="AX208" s="13" t="s">
        <v>80</v>
      </c>
      <c r="AY208" s="205" t="s">
        <v>205</v>
      </c>
    </row>
    <row r="209" s="14" customFormat="1">
      <c r="A209" s="14"/>
      <c r="B209" s="211"/>
      <c r="C209" s="14"/>
      <c r="D209" s="204" t="s">
        <v>213</v>
      </c>
      <c r="E209" s="212" t="s">
        <v>1</v>
      </c>
      <c r="F209" s="213" t="s">
        <v>237</v>
      </c>
      <c r="G209" s="14"/>
      <c r="H209" s="214">
        <v>41.149000000000001</v>
      </c>
      <c r="I209" s="215"/>
      <c r="J209" s="14"/>
      <c r="K209" s="14"/>
      <c r="L209" s="211"/>
      <c r="M209" s="216"/>
      <c r="N209" s="217"/>
      <c r="O209" s="217"/>
      <c r="P209" s="217"/>
      <c r="Q209" s="217"/>
      <c r="R209" s="217"/>
      <c r="S209" s="217"/>
      <c r="T209" s="21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2" t="s">
        <v>213</v>
      </c>
      <c r="AU209" s="212" t="s">
        <v>91</v>
      </c>
      <c r="AV209" s="14" t="s">
        <v>91</v>
      </c>
      <c r="AW209" s="14" t="s">
        <v>33</v>
      </c>
      <c r="AX209" s="14" t="s">
        <v>80</v>
      </c>
      <c r="AY209" s="212" t="s">
        <v>205</v>
      </c>
    </row>
    <row r="210" s="14" customFormat="1">
      <c r="A210" s="14"/>
      <c r="B210" s="211"/>
      <c r="C210" s="14"/>
      <c r="D210" s="204" t="s">
        <v>213</v>
      </c>
      <c r="E210" s="212" t="s">
        <v>1</v>
      </c>
      <c r="F210" s="213" t="s">
        <v>2464</v>
      </c>
      <c r="G210" s="14"/>
      <c r="H210" s="214">
        <v>6.9359999999999999</v>
      </c>
      <c r="I210" s="215"/>
      <c r="J210" s="14"/>
      <c r="K210" s="14"/>
      <c r="L210" s="211"/>
      <c r="M210" s="216"/>
      <c r="N210" s="217"/>
      <c r="O210" s="217"/>
      <c r="P210" s="217"/>
      <c r="Q210" s="217"/>
      <c r="R210" s="217"/>
      <c r="S210" s="217"/>
      <c r="T210" s="21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2" t="s">
        <v>213</v>
      </c>
      <c r="AU210" s="212" t="s">
        <v>91</v>
      </c>
      <c r="AV210" s="14" t="s">
        <v>91</v>
      </c>
      <c r="AW210" s="14" t="s">
        <v>33</v>
      </c>
      <c r="AX210" s="14" t="s">
        <v>80</v>
      </c>
      <c r="AY210" s="212" t="s">
        <v>205</v>
      </c>
    </row>
    <row r="211" s="14" customFormat="1">
      <c r="A211" s="14"/>
      <c r="B211" s="211"/>
      <c r="C211" s="14"/>
      <c r="D211" s="204" t="s">
        <v>213</v>
      </c>
      <c r="E211" s="212" t="s">
        <v>1</v>
      </c>
      <c r="F211" s="213" t="s">
        <v>239</v>
      </c>
      <c r="G211" s="14"/>
      <c r="H211" s="214">
        <v>0.65300000000000002</v>
      </c>
      <c r="I211" s="215"/>
      <c r="J211" s="14"/>
      <c r="K211" s="14"/>
      <c r="L211" s="211"/>
      <c r="M211" s="216"/>
      <c r="N211" s="217"/>
      <c r="O211" s="217"/>
      <c r="P211" s="217"/>
      <c r="Q211" s="217"/>
      <c r="R211" s="217"/>
      <c r="S211" s="217"/>
      <c r="T211" s="21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2" t="s">
        <v>213</v>
      </c>
      <c r="AU211" s="212" t="s">
        <v>91</v>
      </c>
      <c r="AV211" s="14" t="s">
        <v>91</v>
      </c>
      <c r="AW211" s="14" t="s">
        <v>33</v>
      </c>
      <c r="AX211" s="14" t="s">
        <v>80</v>
      </c>
      <c r="AY211" s="212" t="s">
        <v>205</v>
      </c>
    </row>
    <row r="212" s="13" customFormat="1">
      <c r="A212" s="13"/>
      <c r="B212" s="203"/>
      <c r="C212" s="13"/>
      <c r="D212" s="204" t="s">
        <v>213</v>
      </c>
      <c r="E212" s="205" t="s">
        <v>1</v>
      </c>
      <c r="F212" s="206" t="s">
        <v>240</v>
      </c>
      <c r="G212" s="13"/>
      <c r="H212" s="205" t="s">
        <v>1</v>
      </c>
      <c r="I212" s="207"/>
      <c r="J212" s="13"/>
      <c r="K212" s="13"/>
      <c r="L212" s="203"/>
      <c r="M212" s="208"/>
      <c r="N212" s="209"/>
      <c r="O212" s="209"/>
      <c r="P212" s="209"/>
      <c r="Q212" s="209"/>
      <c r="R212" s="209"/>
      <c r="S212" s="209"/>
      <c r="T212" s="21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5" t="s">
        <v>213</v>
      </c>
      <c r="AU212" s="205" t="s">
        <v>91</v>
      </c>
      <c r="AV212" s="13" t="s">
        <v>87</v>
      </c>
      <c r="AW212" s="13" t="s">
        <v>33</v>
      </c>
      <c r="AX212" s="13" t="s">
        <v>80</v>
      </c>
      <c r="AY212" s="205" t="s">
        <v>205</v>
      </c>
    </row>
    <row r="213" s="14" customFormat="1">
      <c r="A213" s="14"/>
      <c r="B213" s="211"/>
      <c r="C213" s="14"/>
      <c r="D213" s="204" t="s">
        <v>213</v>
      </c>
      <c r="E213" s="212" t="s">
        <v>1</v>
      </c>
      <c r="F213" s="213" t="s">
        <v>241</v>
      </c>
      <c r="G213" s="14"/>
      <c r="H213" s="214">
        <v>25.187000000000001</v>
      </c>
      <c r="I213" s="215"/>
      <c r="J213" s="14"/>
      <c r="K213" s="14"/>
      <c r="L213" s="211"/>
      <c r="M213" s="216"/>
      <c r="N213" s="217"/>
      <c r="O213" s="217"/>
      <c r="P213" s="217"/>
      <c r="Q213" s="217"/>
      <c r="R213" s="217"/>
      <c r="S213" s="217"/>
      <c r="T213" s="21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2" t="s">
        <v>213</v>
      </c>
      <c r="AU213" s="212" t="s">
        <v>91</v>
      </c>
      <c r="AV213" s="14" t="s">
        <v>91</v>
      </c>
      <c r="AW213" s="14" t="s">
        <v>33</v>
      </c>
      <c r="AX213" s="14" t="s">
        <v>80</v>
      </c>
      <c r="AY213" s="212" t="s">
        <v>205</v>
      </c>
    </row>
    <row r="214" s="14" customFormat="1">
      <c r="A214" s="14"/>
      <c r="B214" s="211"/>
      <c r="C214" s="14"/>
      <c r="D214" s="204" t="s">
        <v>213</v>
      </c>
      <c r="E214" s="212" t="s">
        <v>1</v>
      </c>
      <c r="F214" s="213" t="s">
        <v>325</v>
      </c>
      <c r="G214" s="14"/>
      <c r="H214" s="214">
        <v>13.661</v>
      </c>
      <c r="I214" s="215"/>
      <c r="J214" s="14"/>
      <c r="K214" s="14"/>
      <c r="L214" s="211"/>
      <c r="M214" s="216"/>
      <c r="N214" s="217"/>
      <c r="O214" s="217"/>
      <c r="P214" s="217"/>
      <c r="Q214" s="217"/>
      <c r="R214" s="217"/>
      <c r="S214" s="217"/>
      <c r="T214" s="21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2" t="s">
        <v>213</v>
      </c>
      <c r="AU214" s="212" t="s">
        <v>91</v>
      </c>
      <c r="AV214" s="14" t="s">
        <v>91</v>
      </c>
      <c r="AW214" s="14" t="s">
        <v>33</v>
      </c>
      <c r="AX214" s="14" t="s">
        <v>80</v>
      </c>
      <c r="AY214" s="212" t="s">
        <v>205</v>
      </c>
    </row>
    <row r="215" s="14" customFormat="1">
      <c r="A215" s="14"/>
      <c r="B215" s="211"/>
      <c r="C215" s="14"/>
      <c r="D215" s="204" t="s">
        <v>213</v>
      </c>
      <c r="E215" s="212" t="s">
        <v>1</v>
      </c>
      <c r="F215" s="213" t="s">
        <v>326</v>
      </c>
      <c r="G215" s="14"/>
      <c r="H215" s="214">
        <v>17.518999999999998</v>
      </c>
      <c r="I215" s="215"/>
      <c r="J215" s="14"/>
      <c r="K215" s="14"/>
      <c r="L215" s="211"/>
      <c r="M215" s="216"/>
      <c r="N215" s="217"/>
      <c r="O215" s="217"/>
      <c r="P215" s="217"/>
      <c r="Q215" s="217"/>
      <c r="R215" s="217"/>
      <c r="S215" s="217"/>
      <c r="T215" s="21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2" t="s">
        <v>213</v>
      </c>
      <c r="AU215" s="212" t="s">
        <v>91</v>
      </c>
      <c r="AV215" s="14" t="s">
        <v>91</v>
      </c>
      <c r="AW215" s="14" t="s">
        <v>33</v>
      </c>
      <c r="AX215" s="14" t="s">
        <v>80</v>
      </c>
      <c r="AY215" s="212" t="s">
        <v>205</v>
      </c>
    </row>
    <row r="216" s="15" customFormat="1">
      <c r="A216" s="15"/>
      <c r="B216" s="219"/>
      <c r="C216" s="15"/>
      <c r="D216" s="204" t="s">
        <v>213</v>
      </c>
      <c r="E216" s="220" t="s">
        <v>1</v>
      </c>
      <c r="F216" s="221" t="s">
        <v>216</v>
      </c>
      <c r="G216" s="15"/>
      <c r="H216" s="222">
        <v>105.10499999999999</v>
      </c>
      <c r="I216" s="223"/>
      <c r="J216" s="15"/>
      <c r="K216" s="15"/>
      <c r="L216" s="219"/>
      <c r="M216" s="224"/>
      <c r="N216" s="225"/>
      <c r="O216" s="225"/>
      <c r="P216" s="225"/>
      <c r="Q216" s="225"/>
      <c r="R216" s="225"/>
      <c r="S216" s="225"/>
      <c r="T216" s="22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0" t="s">
        <v>213</v>
      </c>
      <c r="AU216" s="220" t="s">
        <v>91</v>
      </c>
      <c r="AV216" s="15" t="s">
        <v>211</v>
      </c>
      <c r="AW216" s="15" t="s">
        <v>33</v>
      </c>
      <c r="AX216" s="15" t="s">
        <v>87</v>
      </c>
      <c r="AY216" s="220" t="s">
        <v>205</v>
      </c>
    </row>
    <row r="217" s="2" customFormat="1" ht="16.5" customHeight="1">
      <c r="A217" s="38"/>
      <c r="B217" s="188"/>
      <c r="C217" s="189" t="s">
        <v>327</v>
      </c>
      <c r="D217" s="189" t="s">
        <v>207</v>
      </c>
      <c r="E217" s="190" t="s">
        <v>328</v>
      </c>
      <c r="F217" s="191" t="s">
        <v>329</v>
      </c>
      <c r="G217" s="192" t="s">
        <v>313</v>
      </c>
      <c r="H217" s="193">
        <v>3.9900000000000002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46</v>
      </c>
      <c r="O217" s="82"/>
      <c r="P217" s="198">
        <f>O217*H217</f>
        <v>0</v>
      </c>
      <c r="Q217" s="198">
        <v>1.0189600000000001</v>
      </c>
      <c r="R217" s="198">
        <f>Q217*H217</f>
        <v>4.0656504000000009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211</v>
      </c>
      <c r="AT217" s="200" t="s">
        <v>207</v>
      </c>
      <c r="AU217" s="200" t="s">
        <v>91</v>
      </c>
      <c r="AY217" s="19" t="s">
        <v>205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91</v>
      </c>
      <c r="BK217" s="202">
        <f>ROUND(I217*H217,3)</f>
        <v>0</v>
      </c>
      <c r="BL217" s="19" t="s">
        <v>211</v>
      </c>
      <c r="BM217" s="200" t="s">
        <v>330</v>
      </c>
    </row>
    <row r="218" s="14" customFormat="1">
      <c r="A218" s="14"/>
      <c r="B218" s="211"/>
      <c r="C218" s="14"/>
      <c r="D218" s="204" t="s">
        <v>213</v>
      </c>
      <c r="E218" s="212" t="s">
        <v>1</v>
      </c>
      <c r="F218" s="213" t="s">
        <v>331</v>
      </c>
      <c r="G218" s="14"/>
      <c r="H218" s="214">
        <v>3.9900000000000002</v>
      </c>
      <c r="I218" s="215"/>
      <c r="J218" s="14"/>
      <c r="K218" s="14"/>
      <c r="L218" s="211"/>
      <c r="M218" s="216"/>
      <c r="N218" s="217"/>
      <c r="O218" s="217"/>
      <c r="P218" s="217"/>
      <c r="Q218" s="217"/>
      <c r="R218" s="217"/>
      <c r="S218" s="217"/>
      <c r="T218" s="21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2" t="s">
        <v>213</v>
      </c>
      <c r="AU218" s="212" t="s">
        <v>91</v>
      </c>
      <c r="AV218" s="14" t="s">
        <v>91</v>
      </c>
      <c r="AW218" s="14" t="s">
        <v>33</v>
      </c>
      <c r="AX218" s="14" t="s">
        <v>80</v>
      </c>
      <c r="AY218" s="212" t="s">
        <v>205</v>
      </c>
    </row>
    <row r="219" s="15" customFormat="1">
      <c r="A219" s="15"/>
      <c r="B219" s="219"/>
      <c r="C219" s="15"/>
      <c r="D219" s="204" t="s">
        <v>213</v>
      </c>
      <c r="E219" s="220" t="s">
        <v>1</v>
      </c>
      <c r="F219" s="221" t="s">
        <v>216</v>
      </c>
      <c r="G219" s="15"/>
      <c r="H219" s="222">
        <v>3.9900000000000002</v>
      </c>
      <c r="I219" s="223"/>
      <c r="J219" s="15"/>
      <c r="K219" s="15"/>
      <c r="L219" s="219"/>
      <c r="M219" s="224"/>
      <c r="N219" s="225"/>
      <c r="O219" s="225"/>
      <c r="P219" s="225"/>
      <c r="Q219" s="225"/>
      <c r="R219" s="225"/>
      <c r="S219" s="225"/>
      <c r="T219" s="22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20" t="s">
        <v>213</v>
      </c>
      <c r="AU219" s="220" t="s">
        <v>91</v>
      </c>
      <c r="AV219" s="15" t="s">
        <v>211</v>
      </c>
      <c r="AW219" s="15" t="s">
        <v>33</v>
      </c>
      <c r="AX219" s="15" t="s">
        <v>87</v>
      </c>
      <c r="AY219" s="220" t="s">
        <v>205</v>
      </c>
    </row>
    <row r="220" s="12" customFormat="1" ht="22.8" customHeight="1">
      <c r="A220" s="12"/>
      <c r="B220" s="175"/>
      <c r="C220" s="12"/>
      <c r="D220" s="176" t="s">
        <v>79</v>
      </c>
      <c r="E220" s="186" t="s">
        <v>221</v>
      </c>
      <c r="F220" s="186" t="s">
        <v>332</v>
      </c>
      <c r="G220" s="12"/>
      <c r="H220" s="12"/>
      <c r="I220" s="178"/>
      <c r="J220" s="187">
        <f>BK220</f>
        <v>0</v>
      </c>
      <c r="K220" s="12"/>
      <c r="L220" s="175"/>
      <c r="M220" s="180"/>
      <c r="N220" s="181"/>
      <c r="O220" s="181"/>
      <c r="P220" s="182">
        <f>SUM(P221:P362)</f>
        <v>0</v>
      </c>
      <c r="Q220" s="181"/>
      <c r="R220" s="182">
        <f>SUM(R221:R362)</f>
        <v>344.5046142299999</v>
      </c>
      <c r="S220" s="181"/>
      <c r="T220" s="183">
        <f>SUM(T221:T362)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6" t="s">
        <v>87</v>
      </c>
      <c r="AT220" s="184" t="s">
        <v>79</v>
      </c>
      <c r="AU220" s="184" t="s">
        <v>87</v>
      </c>
      <c r="AY220" s="176" t="s">
        <v>205</v>
      </c>
      <c r="BK220" s="185">
        <f>SUM(BK221:BK362)</f>
        <v>0</v>
      </c>
    </row>
    <row r="221" s="2" customFormat="1" ht="37.8" customHeight="1">
      <c r="A221" s="38"/>
      <c r="B221" s="188"/>
      <c r="C221" s="189" t="s">
        <v>333</v>
      </c>
      <c r="D221" s="189" t="s">
        <v>207</v>
      </c>
      <c r="E221" s="190" t="s">
        <v>334</v>
      </c>
      <c r="F221" s="191" t="s">
        <v>335</v>
      </c>
      <c r="G221" s="192" t="s">
        <v>210</v>
      </c>
      <c r="H221" s="193">
        <v>190.94999999999999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0.69594</v>
      </c>
      <c r="R221" s="198">
        <f>Q221*H221</f>
        <v>132.88974299999998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336</v>
      </c>
    </row>
    <row r="222" s="13" customFormat="1">
      <c r="A222" s="13"/>
      <c r="B222" s="203"/>
      <c r="C222" s="13"/>
      <c r="D222" s="204" t="s">
        <v>213</v>
      </c>
      <c r="E222" s="205" t="s">
        <v>1</v>
      </c>
      <c r="F222" s="206" t="s">
        <v>337</v>
      </c>
      <c r="G222" s="13"/>
      <c r="H222" s="205" t="s">
        <v>1</v>
      </c>
      <c r="I222" s="207"/>
      <c r="J222" s="13"/>
      <c r="K222" s="13"/>
      <c r="L222" s="203"/>
      <c r="M222" s="208"/>
      <c r="N222" s="209"/>
      <c r="O222" s="209"/>
      <c r="P222" s="209"/>
      <c r="Q222" s="209"/>
      <c r="R222" s="209"/>
      <c r="S222" s="209"/>
      <c r="T222" s="21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5" t="s">
        <v>213</v>
      </c>
      <c r="AU222" s="205" t="s">
        <v>91</v>
      </c>
      <c r="AV222" s="13" t="s">
        <v>87</v>
      </c>
      <c r="AW222" s="13" t="s">
        <v>33</v>
      </c>
      <c r="AX222" s="13" t="s">
        <v>80</v>
      </c>
      <c r="AY222" s="205" t="s">
        <v>205</v>
      </c>
    </row>
    <row r="223" s="14" customFormat="1">
      <c r="A223" s="14"/>
      <c r="B223" s="211"/>
      <c r="C223" s="14"/>
      <c r="D223" s="204" t="s">
        <v>213</v>
      </c>
      <c r="E223" s="212" t="s">
        <v>1</v>
      </c>
      <c r="F223" s="213" t="s">
        <v>338</v>
      </c>
      <c r="G223" s="14"/>
      <c r="H223" s="214">
        <v>11.038</v>
      </c>
      <c r="I223" s="215"/>
      <c r="J223" s="14"/>
      <c r="K223" s="14"/>
      <c r="L223" s="211"/>
      <c r="M223" s="216"/>
      <c r="N223" s="217"/>
      <c r="O223" s="217"/>
      <c r="P223" s="217"/>
      <c r="Q223" s="217"/>
      <c r="R223" s="217"/>
      <c r="S223" s="217"/>
      <c r="T223" s="21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12" t="s">
        <v>213</v>
      </c>
      <c r="AU223" s="212" t="s">
        <v>91</v>
      </c>
      <c r="AV223" s="14" t="s">
        <v>91</v>
      </c>
      <c r="AW223" s="14" t="s">
        <v>33</v>
      </c>
      <c r="AX223" s="14" t="s">
        <v>80</v>
      </c>
      <c r="AY223" s="212" t="s">
        <v>205</v>
      </c>
    </row>
    <row r="224" s="13" customFormat="1">
      <c r="A224" s="13"/>
      <c r="B224" s="203"/>
      <c r="C224" s="13"/>
      <c r="D224" s="204" t="s">
        <v>213</v>
      </c>
      <c r="E224" s="205" t="s">
        <v>1</v>
      </c>
      <c r="F224" s="206" t="s">
        <v>339</v>
      </c>
      <c r="G224" s="13"/>
      <c r="H224" s="205" t="s">
        <v>1</v>
      </c>
      <c r="I224" s="207"/>
      <c r="J224" s="13"/>
      <c r="K224" s="13"/>
      <c r="L224" s="203"/>
      <c r="M224" s="208"/>
      <c r="N224" s="209"/>
      <c r="O224" s="209"/>
      <c r="P224" s="209"/>
      <c r="Q224" s="209"/>
      <c r="R224" s="209"/>
      <c r="S224" s="209"/>
      <c r="T224" s="21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5" t="s">
        <v>213</v>
      </c>
      <c r="AU224" s="205" t="s">
        <v>91</v>
      </c>
      <c r="AV224" s="13" t="s">
        <v>87</v>
      </c>
      <c r="AW224" s="13" t="s">
        <v>33</v>
      </c>
      <c r="AX224" s="13" t="s">
        <v>80</v>
      </c>
      <c r="AY224" s="205" t="s">
        <v>205</v>
      </c>
    </row>
    <row r="225" s="14" customFormat="1">
      <c r="A225" s="14"/>
      <c r="B225" s="211"/>
      <c r="C225" s="14"/>
      <c r="D225" s="204" t="s">
        <v>213</v>
      </c>
      <c r="E225" s="212" t="s">
        <v>1</v>
      </c>
      <c r="F225" s="213" t="s">
        <v>340</v>
      </c>
      <c r="G225" s="14"/>
      <c r="H225" s="214">
        <v>98.524000000000001</v>
      </c>
      <c r="I225" s="215"/>
      <c r="J225" s="14"/>
      <c r="K225" s="14"/>
      <c r="L225" s="211"/>
      <c r="M225" s="216"/>
      <c r="N225" s="217"/>
      <c r="O225" s="217"/>
      <c r="P225" s="217"/>
      <c r="Q225" s="217"/>
      <c r="R225" s="217"/>
      <c r="S225" s="217"/>
      <c r="T225" s="21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2" t="s">
        <v>213</v>
      </c>
      <c r="AU225" s="212" t="s">
        <v>91</v>
      </c>
      <c r="AV225" s="14" t="s">
        <v>91</v>
      </c>
      <c r="AW225" s="14" t="s">
        <v>33</v>
      </c>
      <c r="AX225" s="14" t="s">
        <v>80</v>
      </c>
      <c r="AY225" s="212" t="s">
        <v>205</v>
      </c>
    </row>
    <row r="226" s="14" customFormat="1">
      <c r="A226" s="14"/>
      <c r="B226" s="211"/>
      <c r="C226" s="14"/>
      <c r="D226" s="204" t="s">
        <v>213</v>
      </c>
      <c r="E226" s="212" t="s">
        <v>1</v>
      </c>
      <c r="F226" s="213" t="s">
        <v>341</v>
      </c>
      <c r="G226" s="14"/>
      <c r="H226" s="214">
        <v>-15.587999999999999</v>
      </c>
      <c r="I226" s="215"/>
      <c r="J226" s="14"/>
      <c r="K226" s="14"/>
      <c r="L226" s="211"/>
      <c r="M226" s="216"/>
      <c r="N226" s="217"/>
      <c r="O226" s="217"/>
      <c r="P226" s="217"/>
      <c r="Q226" s="217"/>
      <c r="R226" s="217"/>
      <c r="S226" s="217"/>
      <c r="T226" s="21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2" t="s">
        <v>213</v>
      </c>
      <c r="AU226" s="212" t="s">
        <v>91</v>
      </c>
      <c r="AV226" s="14" t="s">
        <v>91</v>
      </c>
      <c r="AW226" s="14" t="s">
        <v>33</v>
      </c>
      <c r="AX226" s="14" t="s">
        <v>80</v>
      </c>
      <c r="AY226" s="212" t="s">
        <v>205</v>
      </c>
    </row>
    <row r="227" s="13" customFormat="1">
      <c r="A227" s="13"/>
      <c r="B227" s="203"/>
      <c r="C227" s="13"/>
      <c r="D227" s="204" t="s">
        <v>213</v>
      </c>
      <c r="E227" s="205" t="s">
        <v>1</v>
      </c>
      <c r="F227" s="206" t="s">
        <v>342</v>
      </c>
      <c r="G227" s="13"/>
      <c r="H227" s="205" t="s">
        <v>1</v>
      </c>
      <c r="I227" s="207"/>
      <c r="J227" s="13"/>
      <c r="K227" s="13"/>
      <c r="L227" s="203"/>
      <c r="M227" s="208"/>
      <c r="N227" s="209"/>
      <c r="O227" s="209"/>
      <c r="P227" s="209"/>
      <c r="Q227" s="209"/>
      <c r="R227" s="209"/>
      <c r="S227" s="209"/>
      <c r="T227" s="21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5" t="s">
        <v>213</v>
      </c>
      <c r="AU227" s="205" t="s">
        <v>91</v>
      </c>
      <c r="AV227" s="13" t="s">
        <v>87</v>
      </c>
      <c r="AW227" s="13" t="s">
        <v>33</v>
      </c>
      <c r="AX227" s="13" t="s">
        <v>80</v>
      </c>
      <c r="AY227" s="205" t="s">
        <v>205</v>
      </c>
    </row>
    <row r="228" s="14" customFormat="1">
      <c r="A228" s="14"/>
      <c r="B228" s="211"/>
      <c r="C228" s="14"/>
      <c r="D228" s="204" t="s">
        <v>213</v>
      </c>
      <c r="E228" s="212" t="s">
        <v>1</v>
      </c>
      <c r="F228" s="213" t="s">
        <v>340</v>
      </c>
      <c r="G228" s="14"/>
      <c r="H228" s="214">
        <v>98.524000000000001</v>
      </c>
      <c r="I228" s="215"/>
      <c r="J228" s="14"/>
      <c r="K228" s="14"/>
      <c r="L228" s="211"/>
      <c r="M228" s="216"/>
      <c r="N228" s="217"/>
      <c r="O228" s="217"/>
      <c r="P228" s="217"/>
      <c r="Q228" s="217"/>
      <c r="R228" s="217"/>
      <c r="S228" s="217"/>
      <c r="T228" s="21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2" t="s">
        <v>213</v>
      </c>
      <c r="AU228" s="212" t="s">
        <v>91</v>
      </c>
      <c r="AV228" s="14" t="s">
        <v>91</v>
      </c>
      <c r="AW228" s="14" t="s">
        <v>33</v>
      </c>
      <c r="AX228" s="14" t="s">
        <v>80</v>
      </c>
      <c r="AY228" s="212" t="s">
        <v>205</v>
      </c>
    </row>
    <row r="229" s="14" customFormat="1">
      <c r="A229" s="14"/>
      <c r="B229" s="211"/>
      <c r="C229" s="14"/>
      <c r="D229" s="204" t="s">
        <v>213</v>
      </c>
      <c r="E229" s="212" t="s">
        <v>1</v>
      </c>
      <c r="F229" s="213" t="s">
        <v>343</v>
      </c>
      <c r="G229" s="14"/>
      <c r="H229" s="214">
        <v>-14.958</v>
      </c>
      <c r="I229" s="215"/>
      <c r="J229" s="14"/>
      <c r="K229" s="14"/>
      <c r="L229" s="211"/>
      <c r="M229" s="216"/>
      <c r="N229" s="217"/>
      <c r="O229" s="217"/>
      <c r="P229" s="217"/>
      <c r="Q229" s="217"/>
      <c r="R229" s="217"/>
      <c r="S229" s="217"/>
      <c r="T229" s="21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2" t="s">
        <v>213</v>
      </c>
      <c r="AU229" s="212" t="s">
        <v>91</v>
      </c>
      <c r="AV229" s="14" t="s">
        <v>91</v>
      </c>
      <c r="AW229" s="14" t="s">
        <v>33</v>
      </c>
      <c r="AX229" s="14" t="s">
        <v>80</v>
      </c>
      <c r="AY229" s="212" t="s">
        <v>205</v>
      </c>
    </row>
    <row r="230" s="13" customFormat="1">
      <c r="A230" s="13"/>
      <c r="B230" s="203"/>
      <c r="C230" s="13"/>
      <c r="D230" s="204" t="s">
        <v>213</v>
      </c>
      <c r="E230" s="205" t="s">
        <v>1</v>
      </c>
      <c r="F230" s="206" t="s">
        <v>344</v>
      </c>
      <c r="G230" s="13"/>
      <c r="H230" s="205" t="s">
        <v>1</v>
      </c>
      <c r="I230" s="207"/>
      <c r="J230" s="13"/>
      <c r="K230" s="13"/>
      <c r="L230" s="203"/>
      <c r="M230" s="208"/>
      <c r="N230" s="209"/>
      <c r="O230" s="209"/>
      <c r="P230" s="209"/>
      <c r="Q230" s="209"/>
      <c r="R230" s="209"/>
      <c r="S230" s="209"/>
      <c r="T230" s="21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5" t="s">
        <v>213</v>
      </c>
      <c r="AU230" s="205" t="s">
        <v>91</v>
      </c>
      <c r="AV230" s="13" t="s">
        <v>87</v>
      </c>
      <c r="AW230" s="13" t="s">
        <v>33</v>
      </c>
      <c r="AX230" s="13" t="s">
        <v>80</v>
      </c>
      <c r="AY230" s="205" t="s">
        <v>205</v>
      </c>
    </row>
    <row r="231" s="14" customFormat="1">
      <c r="A231" s="14"/>
      <c r="B231" s="211"/>
      <c r="C231" s="14"/>
      <c r="D231" s="204" t="s">
        <v>213</v>
      </c>
      <c r="E231" s="212" t="s">
        <v>1</v>
      </c>
      <c r="F231" s="213" t="s">
        <v>345</v>
      </c>
      <c r="G231" s="14"/>
      <c r="H231" s="214">
        <v>13.41</v>
      </c>
      <c r="I231" s="215"/>
      <c r="J231" s="14"/>
      <c r="K231" s="14"/>
      <c r="L231" s="211"/>
      <c r="M231" s="216"/>
      <c r="N231" s="217"/>
      <c r="O231" s="217"/>
      <c r="P231" s="217"/>
      <c r="Q231" s="217"/>
      <c r="R231" s="217"/>
      <c r="S231" s="217"/>
      <c r="T231" s="21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2" t="s">
        <v>213</v>
      </c>
      <c r="AU231" s="212" t="s">
        <v>91</v>
      </c>
      <c r="AV231" s="14" t="s">
        <v>91</v>
      </c>
      <c r="AW231" s="14" t="s">
        <v>33</v>
      </c>
      <c r="AX231" s="14" t="s">
        <v>80</v>
      </c>
      <c r="AY231" s="212" t="s">
        <v>205</v>
      </c>
    </row>
    <row r="232" s="15" customFormat="1">
      <c r="A232" s="15"/>
      <c r="B232" s="219"/>
      <c r="C232" s="15"/>
      <c r="D232" s="204" t="s">
        <v>213</v>
      </c>
      <c r="E232" s="220" t="s">
        <v>1</v>
      </c>
      <c r="F232" s="221" t="s">
        <v>216</v>
      </c>
      <c r="G232" s="15"/>
      <c r="H232" s="222">
        <v>190.94999999999999</v>
      </c>
      <c r="I232" s="223"/>
      <c r="J232" s="15"/>
      <c r="K232" s="15"/>
      <c r="L232" s="219"/>
      <c r="M232" s="224"/>
      <c r="N232" s="225"/>
      <c r="O232" s="225"/>
      <c r="P232" s="225"/>
      <c r="Q232" s="225"/>
      <c r="R232" s="225"/>
      <c r="S232" s="225"/>
      <c r="T232" s="22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20" t="s">
        <v>213</v>
      </c>
      <c r="AU232" s="220" t="s">
        <v>91</v>
      </c>
      <c r="AV232" s="15" t="s">
        <v>211</v>
      </c>
      <c r="AW232" s="15" t="s">
        <v>33</v>
      </c>
      <c r="AX232" s="15" t="s">
        <v>87</v>
      </c>
      <c r="AY232" s="220" t="s">
        <v>205</v>
      </c>
    </row>
    <row r="233" s="2" customFormat="1" ht="24.15" customHeight="1">
      <c r="A233" s="38"/>
      <c r="B233" s="188"/>
      <c r="C233" s="189" t="s">
        <v>7</v>
      </c>
      <c r="D233" s="189" t="s">
        <v>207</v>
      </c>
      <c r="E233" s="190" t="s">
        <v>346</v>
      </c>
      <c r="F233" s="191" t="s">
        <v>347</v>
      </c>
      <c r="G233" s="192" t="s">
        <v>348</v>
      </c>
      <c r="H233" s="193">
        <v>23</v>
      </c>
      <c r="I233" s="194"/>
      <c r="J233" s="193">
        <f>ROUND(I233*H233,3)</f>
        <v>0</v>
      </c>
      <c r="K233" s="195"/>
      <c r="L233" s="39"/>
      <c r="M233" s="196" t="s">
        <v>1</v>
      </c>
      <c r="N233" s="197" t="s">
        <v>46</v>
      </c>
      <c r="O233" s="82"/>
      <c r="P233" s="198">
        <f>O233*H233</f>
        <v>0</v>
      </c>
      <c r="Q233" s="198">
        <v>0.029219999999999999</v>
      </c>
      <c r="R233" s="198">
        <f>Q233*H233</f>
        <v>0.67205999999999999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211</v>
      </c>
      <c r="AT233" s="200" t="s">
        <v>207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211</v>
      </c>
      <c r="BM233" s="200" t="s">
        <v>349</v>
      </c>
    </row>
    <row r="234" s="13" customFormat="1">
      <c r="A234" s="13"/>
      <c r="B234" s="203"/>
      <c r="C234" s="13"/>
      <c r="D234" s="204" t="s">
        <v>213</v>
      </c>
      <c r="E234" s="205" t="s">
        <v>1</v>
      </c>
      <c r="F234" s="206" t="s">
        <v>350</v>
      </c>
      <c r="G234" s="13"/>
      <c r="H234" s="205" t="s">
        <v>1</v>
      </c>
      <c r="I234" s="207"/>
      <c r="J234" s="13"/>
      <c r="K234" s="13"/>
      <c r="L234" s="203"/>
      <c r="M234" s="208"/>
      <c r="N234" s="209"/>
      <c r="O234" s="209"/>
      <c r="P234" s="209"/>
      <c r="Q234" s="209"/>
      <c r="R234" s="209"/>
      <c r="S234" s="209"/>
      <c r="T234" s="21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5" t="s">
        <v>213</v>
      </c>
      <c r="AU234" s="205" t="s">
        <v>91</v>
      </c>
      <c r="AV234" s="13" t="s">
        <v>87</v>
      </c>
      <c r="AW234" s="13" t="s">
        <v>33</v>
      </c>
      <c r="AX234" s="13" t="s">
        <v>80</v>
      </c>
      <c r="AY234" s="205" t="s">
        <v>205</v>
      </c>
    </row>
    <row r="235" s="14" customFormat="1">
      <c r="A235" s="14"/>
      <c r="B235" s="211"/>
      <c r="C235" s="14"/>
      <c r="D235" s="204" t="s">
        <v>213</v>
      </c>
      <c r="E235" s="212" t="s">
        <v>1</v>
      </c>
      <c r="F235" s="213" t="s">
        <v>351</v>
      </c>
      <c r="G235" s="14"/>
      <c r="H235" s="214">
        <v>5</v>
      </c>
      <c r="I235" s="215"/>
      <c r="J235" s="14"/>
      <c r="K235" s="14"/>
      <c r="L235" s="211"/>
      <c r="M235" s="216"/>
      <c r="N235" s="217"/>
      <c r="O235" s="217"/>
      <c r="P235" s="217"/>
      <c r="Q235" s="217"/>
      <c r="R235" s="217"/>
      <c r="S235" s="217"/>
      <c r="T235" s="21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2" t="s">
        <v>213</v>
      </c>
      <c r="AU235" s="212" t="s">
        <v>91</v>
      </c>
      <c r="AV235" s="14" t="s">
        <v>91</v>
      </c>
      <c r="AW235" s="14" t="s">
        <v>33</v>
      </c>
      <c r="AX235" s="14" t="s">
        <v>80</v>
      </c>
      <c r="AY235" s="212" t="s">
        <v>205</v>
      </c>
    </row>
    <row r="236" s="13" customFormat="1">
      <c r="A236" s="13"/>
      <c r="B236" s="203"/>
      <c r="C236" s="13"/>
      <c r="D236" s="204" t="s">
        <v>213</v>
      </c>
      <c r="E236" s="205" t="s">
        <v>1</v>
      </c>
      <c r="F236" s="206" t="s">
        <v>352</v>
      </c>
      <c r="G236" s="13"/>
      <c r="H236" s="205" t="s">
        <v>1</v>
      </c>
      <c r="I236" s="207"/>
      <c r="J236" s="13"/>
      <c r="K236" s="13"/>
      <c r="L236" s="203"/>
      <c r="M236" s="208"/>
      <c r="N236" s="209"/>
      <c r="O236" s="209"/>
      <c r="P236" s="209"/>
      <c r="Q236" s="209"/>
      <c r="R236" s="209"/>
      <c r="S236" s="209"/>
      <c r="T236" s="21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5" t="s">
        <v>213</v>
      </c>
      <c r="AU236" s="205" t="s">
        <v>91</v>
      </c>
      <c r="AV236" s="13" t="s">
        <v>87</v>
      </c>
      <c r="AW236" s="13" t="s">
        <v>33</v>
      </c>
      <c r="AX236" s="13" t="s">
        <v>80</v>
      </c>
      <c r="AY236" s="205" t="s">
        <v>205</v>
      </c>
    </row>
    <row r="237" s="14" customFormat="1">
      <c r="A237" s="14"/>
      <c r="B237" s="211"/>
      <c r="C237" s="14"/>
      <c r="D237" s="204" t="s">
        <v>213</v>
      </c>
      <c r="E237" s="212" t="s">
        <v>1</v>
      </c>
      <c r="F237" s="213" t="s">
        <v>353</v>
      </c>
      <c r="G237" s="14"/>
      <c r="H237" s="214">
        <v>9</v>
      </c>
      <c r="I237" s="215"/>
      <c r="J237" s="14"/>
      <c r="K237" s="14"/>
      <c r="L237" s="211"/>
      <c r="M237" s="216"/>
      <c r="N237" s="217"/>
      <c r="O237" s="217"/>
      <c r="P237" s="217"/>
      <c r="Q237" s="217"/>
      <c r="R237" s="217"/>
      <c r="S237" s="217"/>
      <c r="T237" s="21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2" t="s">
        <v>213</v>
      </c>
      <c r="AU237" s="212" t="s">
        <v>91</v>
      </c>
      <c r="AV237" s="14" t="s">
        <v>91</v>
      </c>
      <c r="AW237" s="14" t="s">
        <v>33</v>
      </c>
      <c r="AX237" s="14" t="s">
        <v>80</v>
      </c>
      <c r="AY237" s="212" t="s">
        <v>205</v>
      </c>
    </row>
    <row r="238" s="13" customFormat="1">
      <c r="A238" s="13"/>
      <c r="B238" s="203"/>
      <c r="C238" s="13"/>
      <c r="D238" s="204" t="s">
        <v>213</v>
      </c>
      <c r="E238" s="205" t="s">
        <v>1</v>
      </c>
      <c r="F238" s="206" t="s">
        <v>354</v>
      </c>
      <c r="G238" s="13"/>
      <c r="H238" s="205" t="s">
        <v>1</v>
      </c>
      <c r="I238" s="207"/>
      <c r="J238" s="13"/>
      <c r="K238" s="13"/>
      <c r="L238" s="203"/>
      <c r="M238" s="208"/>
      <c r="N238" s="209"/>
      <c r="O238" s="209"/>
      <c r="P238" s="209"/>
      <c r="Q238" s="209"/>
      <c r="R238" s="209"/>
      <c r="S238" s="209"/>
      <c r="T238" s="21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5" t="s">
        <v>213</v>
      </c>
      <c r="AU238" s="205" t="s">
        <v>91</v>
      </c>
      <c r="AV238" s="13" t="s">
        <v>87</v>
      </c>
      <c r="AW238" s="13" t="s">
        <v>33</v>
      </c>
      <c r="AX238" s="13" t="s">
        <v>80</v>
      </c>
      <c r="AY238" s="205" t="s">
        <v>205</v>
      </c>
    </row>
    <row r="239" s="14" customFormat="1">
      <c r="A239" s="14"/>
      <c r="B239" s="211"/>
      <c r="C239" s="14"/>
      <c r="D239" s="204" t="s">
        <v>213</v>
      </c>
      <c r="E239" s="212" t="s">
        <v>1</v>
      </c>
      <c r="F239" s="213" t="s">
        <v>353</v>
      </c>
      <c r="G239" s="14"/>
      <c r="H239" s="214">
        <v>9</v>
      </c>
      <c r="I239" s="215"/>
      <c r="J239" s="14"/>
      <c r="K239" s="14"/>
      <c r="L239" s="211"/>
      <c r="M239" s="216"/>
      <c r="N239" s="217"/>
      <c r="O239" s="217"/>
      <c r="P239" s="217"/>
      <c r="Q239" s="217"/>
      <c r="R239" s="217"/>
      <c r="S239" s="217"/>
      <c r="T239" s="21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2" t="s">
        <v>213</v>
      </c>
      <c r="AU239" s="212" t="s">
        <v>91</v>
      </c>
      <c r="AV239" s="14" t="s">
        <v>91</v>
      </c>
      <c r="AW239" s="14" t="s">
        <v>33</v>
      </c>
      <c r="AX239" s="14" t="s">
        <v>80</v>
      </c>
      <c r="AY239" s="212" t="s">
        <v>205</v>
      </c>
    </row>
    <row r="240" s="15" customFormat="1">
      <c r="A240" s="15"/>
      <c r="B240" s="219"/>
      <c r="C240" s="15"/>
      <c r="D240" s="204" t="s">
        <v>213</v>
      </c>
      <c r="E240" s="220" t="s">
        <v>1</v>
      </c>
      <c r="F240" s="221" t="s">
        <v>216</v>
      </c>
      <c r="G240" s="15"/>
      <c r="H240" s="222">
        <v>23</v>
      </c>
      <c r="I240" s="223"/>
      <c r="J240" s="15"/>
      <c r="K240" s="15"/>
      <c r="L240" s="219"/>
      <c r="M240" s="224"/>
      <c r="N240" s="225"/>
      <c r="O240" s="225"/>
      <c r="P240" s="225"/>
      <c r="Q240" s="225"/>
      <c r="R240" s="225"/>
      <c r="S240" s="225"/>
      <c r="T240" s="22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20" t="s">
        <v>213</v>
      </c>
      <c r="AU240" s="220" t="s">
        <v>91</v>
      </c>
      <c r="AV240" s="15" t="s">
        <v>211</v>
      </c>
      <c r="AW240" s="15" t="s">
        <v>33</v>
      </c>
      <c r="AX240" s="15" t="s">
        <v>87</v>
      </c>
      <c r="AY240" s="220" t="s">
        <v>205</v>
      </c>
    </row>
    <row r="241" s="2" customFormat="1" ht="24.15" customHeight="1">
      <c r="A241" s="38"/>
      <c r="B241" s="188"/>
      <c r="C241" s="189" t="s">
        <v>355</v>
      </c>
      <c r="D241" s="189" t="s">
        <v>207</v>
      </c>
      <c r="E241" s="190" t="s">
        <v>356</v>
      </c>
      <c r="F241" s="191" t="s">
        <v>357</v>
      </c>
      <c r="G241" s="192" t="s">
        <v>348</v>
      </c>
      <c r="H241" s="193">
        <v>12</v>
      </c>
      <c r="I241" s="194"/>
      <c r="J241" s="193">
        <f>ROUND(I241*H241,3)</f>
        <v>0</v>
      </c>
      <c r="K241" s="195"/>
      <c r="L241" s="39"/>
      <c r="M241" s="196" t="s">
        <v>1</v>
      </c>
      <c r="N241" s="197" t="s">
        <v>46</v>
      </c>
      <c r="O241" s="82"/>
      <c r="P241" s="198">
        <f>O241*H241</f>
        <v>0</v>
      </c>
      <c r="Q241" s="198">
        <v>0.040289999999999999</v>
      </c>
      <c r="R241" s="198">
        <f>Q241*H241</f>
        <v>0.48348000000000002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211</v>
      </c>
      <c r="AT241" s="200" t="s">
        <v>207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358</v>
      </c>
    </row>
    <row r="242" s="13" customFormat="1">
      <c r="A242" s="13"/>
      <c r="B242" s="203"/>
      <c r="C242" s="13"/>
      <c r="D242" s="204" t="s">
        <v>213</v>
      </c>
      <c r="E242" s="205" t="s">
        <v>1</v>
      </c>
      <c r="F242" s="206" t="s">
        <v>350</v>
      </c>
      <c r="G242" s="13"/>
      <c r="H242" s="205" t="s">
        <v>1</v>
      </c>
      <c r="I242" s="207"/>
      <c r="J242" s="13"/>
      <c r="K242" s="13"/>
      <c r="L242" s="203"/>
      <c r="M242" s="208"/>
      <c r="N242" s="209"/>
      <c r="O242" s="209"/>
      <c r="P242" s="209"/>
      <c r="Q242" s="209"/>
      <c r="R242" s="209"/>
      <c r="S242" s="209"/>
      <c r="T242" s="21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5" t="s">
        <v>213</v>
      </c>
      <c r="AU242" s="205" t="s">
        <v>91</v>
      </c>
      <c r="AV242" s="13" t="s">
        <v>87</v>
      </c>
      <c r="AW242" s="13" t="s">
        <v>33</v>
      </c>
      <c r="AX242" s="13" t="s">
        <v>80</v>
      </c>
      <c r="AY242" s="205" t="s">
        <v>205</v>
      </c>
    </row>
    <row r="243" s="14" customFormat="1">
      <c r="A243" s="14"/>
      <c r="B243" s="211"/>
      <c r="C243" s="14"/>
      <c r="D243" s="204" t="s">
        <v>213</v>
      </c>
      <c r="E243" s="212" t="s">
        <v>1</v>
      </c>
      <c r="F243" s="213" t="s">
        <v>359</v>
      </c>
      <c r="G243" s="14"/>
      <c r="H243" s="214">
        <v>2</v>
      </c>
      <c r="I243" s="215"/>
      <c r="J243" s="14"/>
      <c r="K243" s="14"/>
      <c r="L243" s="211"/>
      <c r="M243" s="216"/>
      <c r="N243" s="217"/>
      <c r="O243" s="217"/>
      <c r="P243" s="217"/>
      <c r="Q243" s="217"/>
      <c r="R243" s="217"/>
      <c r="S243" s="217"/>
      <c r="T243" s="21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2" t="s">
        <v>213</v>
      </c>
      <c r="AU243" s="212" t="s">
        <v>91</v>
      </c>
      <c r="AV243" s="14" t="s">
        <v>91</v>
      </c>
      <c r="AW243" s="14" t="s">
        <v>33</v>
      </c>
      <c r="AX243" s="14" t="s">
        <v>80</v>
      </c>
      <c r="AY243" s="212" t="s">
        <v>205</v>
      </c>
    </row>
    <row r="244" s="13" customFormat="1">
      <c r="A244" s="13"/>
      <c r="B244" s="203"/>
      <c r="C244" s="13"/>
      <c r="D244" s="204" t="s">
        <v>213</v>
      </c>
      <c r="E244" s="205" t="s">
        <v>1</v>
      </c>
      <c r="F244" s="206" t="s">
        <v>352</v>
      </c>
      <c r="G244" s="13"/>
      <c r="H244" s="205" t="s">
        <v>1</v>
      </c>
      <c r="I244" s="207"/>
      <c r="J244" s="13"/>
      <c r="K244" s="13"/>
      <c r="L244" s="203"/>
      <c r="M244" s="208"/>
      <c r="N244" s="209"/>
      <c r="O244" s="209"/>
      <c r="P244" s="209"/>
      <c r="Q244" s="209"/>
      <c r="R244" s="209"/>
      <c r="S244" s="209"/>
      <c r="T244" s="21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5" t="s">
        <v>213</v>
      </c>
      <c r="AU244" s="205" t="s">
        <v>91</v>
      </c>
      <c r="AV244" s="13" t="s">
        <v>87</v>
      </c>
      <c r="AW244" s="13" t="s">
        <v>33</v>
      </c>
      <c r="AX244" s="13" t="s">
        <v>80</v>
      </c>
      <c r="AY244" s="205" t="s">
        <v>205</v>
      </c>
    </row>
    <row r="245" s="14" customFormat="1">
      <c r="A245" s="14"/>
      <c r="B245" s="211"/>
      <c r="C245" s="14"/>
      <c r="D245" s="204" t="s">
        <v>213</v>
      </c>
      <c r="E245" s="212" t="s">
        <v>1</v>
      </c>
      <c r="F245" s="213" t="s">
        <v>360</v>
      </c>
      <c r="G245" s="14"/>
      <c r="H245" s="214">
        <v>5</v>
      </c>
      <c r="I245" s="215"/>
      <c r="J245" s="14"/>
      <c r="K245" s="14"/>
      <c r="L245" s="211"/>
      <c r="M245" s="216"/>
      <c r="N245" s="217"/>
      <c r="O245" s="217"/>
      <c r="P245" s="217"/>
      <c r="Q245" s="217"/>
      <c r="R245" s="217"/>
      <c r="S245" s="217"/>
      <c r="T245" s="21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2" t="s">
        <v>213</v>
      </c>
      <c r="AU245" s="212" t="s">
        <v>91</v>
      </c>
      <c r="AV245" s="14" t="s">
        <v>91</v>
      </c>
      <c r="AW245" s="14" t="s">
        <v>33</v>
      </c>
      <c r="AX245" s="14" t="s">
        <v>80</v>
      </c>
      <c r="AY245" s="212" t="s">
        <v>205</v>
      </c>
    </row>
    <row r="246" s="13" customFormat="1">
      <c r="A246" s="13"/>
      <c r="B246" s="203"/>
      <c r="C246" s="13"/>
      <c r="D246" s="204" t="s">
        <v>213</v>
      </c>
      <c r="E246" s="205" t="s">
        <v>1</v>
      </c>
      <c r="F246" s="206" t="s">
        <v>354</v>
      </c>
      <c r="G246" s="13"/>
      <c r="H246" s="205" t="s">
        <v>1</v>
      </c>
      <c r="I246" s="207"/>
      <c r="J246" s="13"/>
      <c r="K246" s="13"/>
      <c r="L246" s="203"/>
      <c r="M246" s="208"/>
      <c r="N246" s="209"/>
      <c r="O246" s="209"/>
      <c r="P246" s="209"/>
      <c r="Q246" s="209"/>
      <c r="R246" s="209"/>
      <c r="S246" s="209"/>
      <c r="T246" s="21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5" t="s">
        <v>213</v>
      </c>
      <c r="AU246" s="205" t="s">
        <v>91</v>
      </c>
      <c r="AV246" s="13" t="s">
        <v>87</v>
      </c>
      <c r="AW246" s="13" t="s">
        <v>33</v>
      </c>
      <c r="AX246" s="13" t="s">
        <v>80</v>
      </c>
      <c r="AY246" s="205" t="s">
        <v>205</v>
      </c>
    </row>
    <row r="247" s="14" customFormat="1">
      <c r="A247" s="14"/>
      <c r="B247" s="211"/>
      <c r="C247" s="14"/>
      <c r="D247" s="204" t="s">
        <v>213</v>
      </c>
      <c r="E247" s="212" t="s">
        <v>1</v>
      </c>
      <c r="F247" s="213" t="s">
        <v>360</v>
      </c>
      <c r="G247" s="14"/>
      <c r="H247" s="214">
        <v>5</v>
      </c>
      <c r="I247" s="215"/>
      <c r="J247" s="14"/>
      <c r="K247" s="14"/>
      <c r="L247" s="211"/>
      <c r="M247" s="216"/>
      <c r="N247" s="217"/>
      <c r="O247" s="217"/>
      <c r="P247" s="217"/>
      <c r="Q247" s="217"/>
      <c r="R247" s="217"/>
      <c r="S247" s="217"/>
      <c r="T247" s="21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2" t="s">
        <v>213</v>
      </c>
      <c r="AU247" s="212" t="s">
        <v>91</v>
      </c>
      <c r="AV247" s="14" t="s">
        <v>91</v>
      </c>
      <c r="AW247" s="14" t="s">
        <v>33</v>
      </c>
      <c r="AX247" s="14" t="s">
        <v>80</v>
      </c>
      <c r="AY247" s="212" t="s">
        <v>205</v>
      </c>
    </row>
    <row r="248" s="15" customFormat="1">
      <c r="A248" s="15"/>
      <c r="B248" s="219"/>
      <c r="C248" s="15"/>
      <c r="D248" s="204" t="s">
        <v>213</v>
      </c>
      <c r="E248" s="220" t="s">
        <v>1</v>
      </c>
      <c r="F248" s="221" t="s">
        <v>216</v>
      </c>
      <c r="G248" s="15"/>
      <c r="H248" s="222">
        <v>12</v>
      </c>
      <c r="I248" s="223"/>
      <c r="J248" s="15"/>
      <c r="K248" s="15"/>
      <c r="L248" s="219"/>
      <c r="M248" s="224"/>
      <c r="N248" s="225"/>
      <c r="O248" s="225"/>
      <c r="P248" s="225"/>
      <c r="Q248" s="225"/>
      <c r="R248" s="225"/>
      <c r="S248" s="225"/>
      <c r="T248" s="22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20" t="s">
        <v>213</v>
      </c>
      <c r="AU248" s="220" t="s">
        <v>91</v>
      </c>
      <c r="AV248" s="15" t="s">
        <v>211</v>
      </c>
      <c r="AW248" s="15" t="s">
        <v>33</v>
      </c>
      <c r="AX248" s="15" t="s">
        <v>87</v>
      </c>
      <c r="AY248" s="220" t="s">
        <v>205</v>
      </c>
    </row>
    <row r="249" s="2" customFormat="1" ht="24.15" customHeight="1">
      <c r="A249" s="38"/>
      <c r="B249" s="188"/>
      <c r="C249" s="189" t="s">
        <v>361</v>
      </c>
      <c r="D249" s="189" t="s">
        <v>207</v>
      </c>
      <c r="E249" s="190" t="s">
        <v>362</v>
      </c>
      <c r="F249" s="191" t="s">
        <v>363</v>
      </c>
      <c r="G249" s="192" t="s">
        <v>348</v>
      </c>
      <c r="H249" s="193">
        <v>2</v>
      </c>
      <c r="I249" s="194"/>
      <c r="J249" s="193">
        <f>ROUND(I249*H249,3)</f>
        <v>0</v>
      </c>
      <c r="K249" s="195"/>
      <c r="L249" s="39"/>
      <c r="M249" s="196" t="s">
        <v>1</v>
      </c>
      <c r="N249" s="197" t="s">
        <v>46</v>
      </c>
      <c r="O249" s="82"/>
      <c r="P249" s="198">
        <f>O249*H249</f>
        <v>0</v>
      </c>
      <c r="Q249" s="198">
        <v>0.057450000000000001</v>
      </c>
      <c r="R249" s="198">
        <f>Q249*H249</f>
        <v>0.1149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211</v>
      </c>
      <c r="AT249" s="200" t="s">
        <v>207</v>
      </c>
      <c r="AU249" s="200" t="s">
        <v>91</v>
      </c>
      <c r="AY249" s="19" t="s">
        <v>205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91</v>
      </c>
      <c r="BK249" s="202">
        <f>ROUND(I249*H249,3)</f>
        <v>0</v>
      </c>
      <c r="BL249" s="19" t="s">
        <v>211</v>
      </c>
      <c r="BM249" s="200" t="s">
        <v>364</v>
      </c>
    </row>
    <row r="250" s="13" customFormat="1">
      <c r="A250" s="13"/>
      <c r="B250" s="203"/>
      <c r="C250" s="13"/>
      <c r="D250" s="204" t="s">
        <v>213</v>
      </c>
      <c r="E250" s="205" t="s">
        <v>1</v>
      </c>
      <c r="F250" s="206" t="s">
        <v>352</v>
      </c>
      <c r="G250" s="13"/>
      <c r="H250" s="205" t="s">
        <v>1</v>
      </c>
      <c r="I250" s="207"/>
      <c r="J250" s="13"/>
      <c r="K250" s="13"/>
      <c r="L250" s="203"/>
      <c r="M250" s="208"/>
      <c r="N250" s="209"/>
      <c r="O250" s="209"/>
      <c r="P250" s="209"/>
      <c r="Q250" s="209"/>
      <c r="R250" s="209"/>
      <c r="S250" s="209"/>
      <c r="T250" s="21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5" t="s">
        <v>213</v>
      </c>
      <c r="AU250" s="205" t="s">
        <v>91</v>
      </c>
      <c r="AV250" s="13" t="s">
        <v>87</v>
      </c>
      <c r="AW250" s="13" t="s">
        <v>33</v>
      </c>
      <c r="AX250" s="13" t="s">
        <v>80</v>
      </c>
      <c r="AY250" s="205" t="s">
        <v>205</v>
      </c>
    </row>
    <row r="251" s="14" customFormat="1">
      <c r="A251" s="14"/>
      <c r="B251" s="211"/>
      <c r="C251" s="14"/>
      <c r="D251" s="204" t="s">
        <v>213</v>
      </c>
      <c r="E251" s="212" t="s">
        <v>1</v>
      </c>
      <c r="F251" s="213" t="s">
        <v>365</v>
      </c>
      <c r="G251" s="14"/>
      <c r="H251" s="214">
        <v>1</v>
      </c>
      <c r="I251" s="215"/>
      <c r="J251" s="14"/>
      <c r="K251" s="14"/>
      <c r="L251" s="211"/>
      <c r="M251" s="216"/>
      <c r="N251" s="217"/>
      <c r="O251" s="217"/>
      <c r="P251" s="217"/>
      <c r="Q251" s="217"/>
      <c r="R251" s="217"/>
      <c r="S251" s="217"/>
      <c r="T251" s="21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12" t="s">
        <v>213</v>
      </c>
      <c r="AU251" s="212" t="s">
        <v>91</v>
      </c>
      <c r="AV251" s="14" t="s">
        <v>91</v>
      </c>
      <c r="AW251" s="14" t="s">
        <v>33</v>
      </c>
      <c r="AX251" s="14" t="s">
        <v>80</v>
      </c>
      <c r="AY251" s="212" t="s">
        <v>205</v>
      </c>
    </row>
    <row r="252" s="13" customFormat="1">
      <c r="A252" s="13"/>
      <c r="B252" s="203"/>
      <c r="C252" s="13"/>
      <c r="D252" s="204" t="s">
        <v>213</v>
      </c>
      <c r="E252" s="205" t="s">
        <v>1</v>
      </c>
      <c r="F252" s="206" t="s">
        <v>354</v>
      </c>
      <c r="G252" s="13"/>
      <c r="H252" s="205" t="s">
        <v>1</v>
      </c>
      <c r="I252" s="207"/>
      <c r="J252" s="13"/>
      <c r="K252" s="13"/>
      <c r="L252" s="203"/>
      <c r="M252" s="208"/>
      <c r="N252" s="209"/>
      <c r="O252" s="209"/>
      <c r="P252" s="209"/>
      <c r="Q252" s="209"/>
      <c r="R252" s="209"/>
      <c r="S252" s="209"/>
      <c r="T252" s="21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5" t="s">
        <v>213</v>
      </c>
      <c r="AU252" s="205" t="s">
        <v>91</v>
      </c>
      <c r="AV252" s="13" t="s">
        <v>87</v>
      </c>
      <c r="AW252" s="13" t="s">
        <v>33</v>
      </c>
      <c r="AX252" s="13" t="s">
        <v>80</v>
      </c>
      <c r="AY252" s="205" t="s">
        <v>205</v>
      </c>
    </row>
    <row r="253" s="14" customFormat="1">
      <c r="A253" s="14"/>
      <c r="B253" s="211"/>
      <c r="C253" s="14"/>
      <c r="D253" s="204" t="s">
        <v>213</v>
      </c>
      <c r="E253" s="212" t="s">
        <v>1</v>
      </c>
      <c r="F253" s="213" t="s">
        <v>365</v>
      </c>
      <c r="G253" s="14"/>
      <c r="H253" s="214">
        <v>1</v>
      </c>
      <c r="I253" s="215"/>
      <c r="J253" s="14"/>
      <c r="K253" s="14"/>
      <c r="L253" s="211"/>
      <c r="M253" s="216"/>
      <c r="N253" s="217"/>
      <c r="O253" s="217"/>
      <c r="P253" s="217"/>
      <c r="Q253" s="217"/>
      <c r="R253" s="217"/>
      <c r="S253" s="217"/>
      <c r="T253" s="21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2" t="s">
        <v>213</v>
      </c>
      <c r="AU253" s="212" t="s">
        <v>91</v>
      </c>
      <c r="AV253" s="14" t="s">
        <v>91</v>
      </c>
      <c r="AW253" s="14" t="s">
        <v>33</v>
      </c>
      <c r="AX253" s="14" t="s">
        <v>80</v>
      </c>
      <c r="AY253" s="212" t="s">
        <v>205</v>
      </c>
    </row>
    <row r="254" s="15" customFormat="1">
      <c r="A254" s="15"/>
      <c r="B254" s="219"/>
      <c r="C254" s="15"/>
      <c r="D254" s="204" t="s">
        <v>213</v>
      </c>
      <c r="E254" s="220" t="s">
        <v>1</v>
      </c>
      <c r="F254" s="221" t="s">
        <v>216</v>
      </c>
      <c r="G254" s="15"/>
      <c r="H254" s="222">
        <v>2</v>
      </c>
      <c r="I254" s="223"/>
      <c r="J254" s="15"/>
      <c r="K254" s="15"/>
      <c r="L254" s="219"/>
      <c r="M254" s="224"/>
      <c r="N254" s="225"/>
      <c r="O254" s="225"/>
      <c r="P254" s="225"/>
      <c r="Q254" s="225"/>
      <c r="R254" s="225"/>
      <c r="S254" s="225"/>
      <c r="T254" s="22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20" t="s">
        <v>213</v>
      </c>
      <c r="AU254" s="220" t="s">
        <v>91</v>
      </c>
      <c r="AV254" s="15" t="s">
        <v>211</v>
      </c>
      <c r="AW254" s="15" t="s">
        <v>33</v>
      </c>
      <c r="AX254" s="15" t="s">
        <v>87</v>
      </c>
      <c r="AY254" s="220" t="s">
        <v>205</v>
      </c>
    </row>
    <row r="255" s="2" customFormat="1" ht="24.15" customHeight="1">
      <c r="A255" s="38"/>
      <c r="B255" s="188"/>
      <c r="C255" s="189" t="s">
        <v>366</v>
      </c>
      <c r="D255" s="189" t="s">
        <v>207</v>
      </c>
      <c r="E255" s="190" t="s">
        <v>367</v>
      </c>
      <c r="F255" s="191" t="s">
        <v>368</v>
      </c>
      <c r="G255" s="192" t="s">
        <v>348</v>
      </c>
      <c r="H255" s="193">
        <v>26</v>
      </c>
      <c r="I255" s="194"/>
      <c r="J255" s="193">
        <f>ROUND(I255*H255,3)</f>
        <v>0</v>
      </c>
      <c r="K255" s="195"/>
      <c r="L255" s="39"/>
      <c r="M255" s="196" t="s">
        <v>1</v>
      </c>
      <c r="N255" s="197" t="s">
        <v>46</v>
      </c>
      <c r="O255" s="82"/>
      <c r="P255" s="198">
        <f>O255*H255</f>
        <v>0</v>
      </c>
      <c r="Q255" s="198">
        <v>0.046300000000000001</v>
      </c>
      <c r="R255" s="198">
        <f>Q255*H255</f>
        <v>1.2038</v>
      </c>
      <c r="S255" s="198">
        <v>0</v>
      </c>
      <c r="T255" s="19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211</v>
      </c>
      <c r="AT255" s="200" t="s">
        <v>207</v>
      </c>
      <c r="AU255" s="200" t="s">
        <v>91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211</v>
      </c>
      <c r="BM255" s="200" t="s">
        <v>369</v>
      </c>
    </row>
    <row r="256" s="13" customFormat="1">
      <c r="A256" s="13"/>
      <c r="B256" s="203"/>
      <c r="C256" s="13"/>
      <c r="D256" s="204" t="s">
        <v>213</v>
      </c>
      <c r="E256" s="205" t="s">
        <v>1</v>
      </c>
      <c r="F256" s="206" t="s">
        <v>370</v>
      </c>
      <c r="G256" s="13"/>
      <c r="H256" s="205" t="s">
        <v>1</v>
      </c>
      <c r="I256" s="207"/>
      <c r="J256" s="13"/>
      <c r="K256" s="13"/>
      <c r="L256" s="203"/>
      <c r="M256" s="208"/>
      <c r="N256" s="209"/>
      <c r="O256" s="209"/>
      <c r="P256" s="209"/>
      <c r="Q256" s="209"/>
      <c r="R256" s="209"/>
      <c r="S256" s="209"/>
      <c r="T256" s="21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5" t="s">
        <v>213</v>
      </c>
      <c r="AU256" s="205" t="s">
        <v>91</v>
      </c>
      <c r="AV256" s="13" t="s">
        <v>87</v>
      </c>
      <c r="AW256" s="13" t="s">
        <v>33</v>
      </c>
      <c r="AX256" s="13" t="s">
        <v>80</v>
      </c>
      <c r="AY256" s="205" t="s">
        <v>205</v>
      </c>
    </row>
    <row r="257" s="14" customFormat="1">
      <c r="A257" s="14"/>
      <c r="B257" s="211"/>
      <c r="C257" s="14"/>
      <c r="D257" s="204" t="s">
        <v>213</v>
      </c>
      <c r="E257" s="212" t="s">
        <v>1</v>
      </c>
      <c r="F257" s="213" t="s">
        <v>371</v>
      </c>
      <c r="G257" s="14"/>
      <c r="H257" s="214">
        <v>8</v>
      </c>
      <c r="I257" s="215"/>
      <c r="J257" s="14"/>
      <c r="K257" s="14"/>
      <c r="L257" s="211"/>
      <c r="M257" s="216"/>
      <c r="N257" s="217"/>
      <c r="O257" s="217"/>
      <c r="P257" s="217"/>
      <c r="Q257" s="217"/>
      <c r="R257" s="217"/>
      <c r="S257" s="217"/>
      <c r="T257" s="21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2" t="s">
        <v>213</v>
      </c>
      <c r="AU257" s="212" t="s">
        <v>91</v>
      </c>
      <c r="AV257" s="14" t="s">
        <v>91</v>
      </c>
      <c r="AW257" s="14" t="s">
        <v>33</v>
      </c>
      <c r="AX257" s="14" t="s">
        <v>80</v>
      </c>
      <c r="AY257" s="212" t="s">
        <v>205</v>
      </c>
    </row>
    <row r="258" s="13" customFormat="1">
      <c r="A258" s="13"/>
      <c r="B258" s="203"/>
      <c r="C258" s="13"/>
      <c r="D258" s="204" t="s">
        <v>213</v>
      </c>
      <c r="E258" s="205" t="s">
        <v>1</v>
      </c>
      <c r="F258" s="206" t="s">
        <v>372</v>
      </c>
      <c r="G258" s="13"/>
      <c r="H258" s="205" t="s">
        <v>1</v>
      </c>
      <c r="I258" s="207"/>
      <c r="J258" s="13"/>
      <c r="K258" s="13"/>
      <c r="L258" s="203"/>
      <c r="M258" s="208"/>
      <c r="N258" s="209"/>
      <c r="O258" s="209"/>
      <c r="P258" s="209"/>
      <c r="Q258" s="209"/>
      <c r="R258" s="209"/>
      <c r="S258" s="209"/>
      <c r="T258" s="21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5" t="s">
        <v>213</v>
      </c>
      <c r="AU258" s="205" t="s">
        <v>91</v>
      </c>
      <c r="AV258" s="13" t="s">
        <v>87</v>
      </c>
      <c r="AW258" s="13" t="s">
        <v>33</v>
      </c>
      <c r="AX258" s="13" t="s">
        <v>80</v>
      </c>
      <c r="AY258" s="205" t="s">
        <v>205</v>
      </c>
    </row>
    <row r="259" s="14" customFormat="1">
      <c r="A259" s="14"/>
      <c r="B259" s="211"/>
      <c r="C259" s="14"/>
      <c r="D259" s="204" t="s">
        <v>213</v>
      </c>
      <c r="E259" s="212" t="s">
        <v>1</v>
      </c>
      <c r="F259" s="213" t="s">
        <v>373</v>
      </c>
      <c r="G259" s="14"/>
      <c r="H259" s="214">
        <v>9</v>
      </c>
      <c r="I259" s="215"/>
      <c r="J259" s="14"/>
      <c r="K259" s="14"/>
      <c r="L259" s="211"/>
      <c r="M259" s="216"/>
      <c r="N259" s="217"/>
      <c r="O259" s="217"/>
      <c r="P259" s="217"/>
      <c r="Q259" s="217"/>
      <c r="R259" s="217"/>
      <c r="S259" s="217"/>
      <c r="T259" s="21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2" t="s">
        <v>213</v>
      </c>
      <c r="AU259" s="212" t="s">
        <v>91</v>
      </c>
      <c r="AV259" s="14" t="s">
        <v>91</v>
      </c>
      <c r="AW259" s="14" t="s">
        <v>33</v>
      </c>
      <c r="AX259" s="14" t="s">
        <v>80</v>
      </c>
      <c r="AY259" s="212" t="s">
        <v>205</v>
      </c>
    </row>
    <row r="260" s="13" customFormat="1">
      <c r="A260" s="13"/>
      <c r="B260" s="203"/>
      <c r="C260" s="13"/>
      <c r="D260" s="204" t="s">
        <v>213</v>
      </c>
      <c r="E260" s="205" t="s">
        <v>1</v>
      </c>
      <c r="F260" s="206" t="s">
        <v>374</v>
      </c>
      <c r="G260" s="13"/>
      <c r="H260" s="205" t="s">
        <v>1</v>
      </c>
      <c r="I260" s="207"/>
      <c r="J260" s="13"/>
      <c r="K260" s="13"/>
      <c r="L260" s="203"/>
      <c r="M260" s="208"/>
      <c r="N260" s="209"/>
      <c r="O260" s="209"/>
      <c r="P260" s="209"/>
      <c r="Q260" s="209"/>
      <c r="R260" s="209"/>
      <c r="S260" s="209"/>
      <c r="T260" s="21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5" t="s">
        <v>213</v>
      </c>
      <c r="AU260" s="205" t="s">
        <v>91</v>
      </c>
      <c r="AV260" s="13" t="s">
        <v>87</v>
      </c>
      <c r="AW260" s="13" t="s">
        <v>33</v>
      </c>
      <c r="AX260" s="13" t="s">
        <v>80</v>
      </c>
      <c r="AY260" s="205" t="s">
        <v>205</v>
      </c>
    </row>
    <row r="261" s="14" customFormat="1">
      <c r="A261" s="14"/>
      <c r="B261" s="211"/>
      <c r="C261" s="14"/>
      <c r="D261" s="204" t="s">
        <v>213</v>
      </c>
      <c r="E261" s="212" t="s">
        <v>1</v>
      </c>
      <c r="F261" s="213" t="s">
        <v>373</v>
      </c>
      <c r="G261" s="14"/>
      <c r="H261" s="214">
        <v>9</v>
      </c>
      <c r="I261" s="215"/>
      <c r="J261" s="14"/>
      <c r="K261" s="14"/>
      <c r="L261" s="211"/>
      <c r="M261" s="216"/>
      <c r="N261" s="217"/>
      <c r="O261" s="217"/>
      <c r="P261" s="217"/>
      <c r="Q261" s="217"/>
      <c r="R261" s="217"/>
      <c r="S261" s="217"/>
      <c r="T261" s="21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2" t="s">
        <v>213</v>
      </c>
      <c r="AU261" s="212" t="s">
        <v>91</v>
      </c>
      <c r="AV261" s="14" t="s">
        <v>91</v>
      </c>
      <c r="AW261" s="14" t="s">
        <v>33</v>
      </c>
      <c r="AX261" s="14" t="s">
        <v>80</v>
      </c>
      <c r="AY261" s="212" t="s">
        <v>205</v>
      </c>
    </row>
    <row r="262" s="15" customFormat="1">
      <c r="A262" s="15"/>
      <c r="B262" s="219"/>
      <c r="C262" s="15"/>
      <c r="D262" s="204" t="s">
        <v>213</v>
      </c>
      <c r="E262" s="220" t="s">
        <v>1</v>
      </c>
      <c r="F262" s="221" t="s">
        <v>216</v>
      </c>
      <c r="G262" s="15"/>
      <c r="H262" s="222">
        <v>26</v>
      </c>
      <c r="I262" s="223"/>
      <c r="J262" s="15"/>
      <c r="K262" s="15"/>
      <c r="L262" s="219"/>
      <c r="M262" s="224"/>
      <c r="N262" s="225"/>
      <c r="O262" s="225"/>
      <c r="P262" s="225"/>
      <c r="Q262" s="225"/>
      <c r="R262" s="225"/>
      <c r="S262" s="225"/>
      <c r="T262" s="22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20" t="s">
        <v>213</v>
      </c>
      <c r="AU262" s="220" t="s">
        <v>91</v>
      </c>
      <c r="AV262" s="15" t="s">
        <v>211</v>
      </c>
      <c r="AW262" s="15" t="s">
        <v>33</v>
      </c>
      <c r="AX262" s="15" t="s">
        <v>87</v>
      </c>
      <c r="AY262" s="220" t="s">
        <v>205</v>
      </c>
    </row>
    <row r="263" s="2" customFormat="1" ht="24.15" customHeight="1">
      <c r="A263" s="38"/>
      <c r="B263" s="188"/>
      <c r="C263" s="189" t="s">
        <v>375</v>
      </c>
      <c r="D263" s="189" t="s">
        <v>207</v>
      </c>
      <c r="E263" s="190" t="s">
        <v>376</v>
      </c>
      <c r="F263" s="191" t="s">
        <v>377</v>
      </c>
      <c r="G263" s="192" t="s">
        <v>348</v>
      </c>
      <c r="H263" s="193">
        <v>16</v>
      </c>
      <c r="I263" s="194"/>
      <c r="J263" s="193">
        <f>ROUND(I263*H263,3)</f>
        <v>0</v>
      </c>
      <c r="K263" s="195"/>
      <c r="L263" s="39"/>
      <c r="M263" s="196" t="s">
        <v>1</v>
      </c>
      <c r="N263" s="197" t="s">
        <v>46</v>
      </c>
      <c r="O263" s="82"/>
      <c r="P263" s="198">
        <f>O263*H263</f>
        <v>0</v>
      </c>
      <c r="Q263" s="198">
        <v>0.064659999999999995</v>
      </c>
      <c r="R263" s="198">
        <f>Q263*H263</f>
        <v>1.0345599999999999</v>
      </c>
      <c r="S263" s="198">
        <v>0</v>
      </c>
      <c r="T263" s="199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00" t="s">
        <v>211</v>
      </c>
      <c r="AT263" s="200" t="s">
        <v>207</v>
      </c>
      <c r="AU263" s="200" t="s">
        <v>91</v>
      </c>
      <c r="AY263" s="19" t="s">
        <v>205</v>
      </c>
      <c r="BE263" s="201">
        <f>IF(N263="základná",J263,0)</f>
        <v>0</v>
      </c>
      <c r="BF263" s="201">
        <f>IF(N263="znížená",J263,0)</f>
        <v>0</v>
      </c>
      <c r="BG263" s="201">
        <f>IF(N263="zákl. prenesená",J263,0)</f>
        <v>0</v>
      </c>
      <c r="BH263" s="201">
        <f>IF(N263="zníž. prenesená",J263,0)</f>
        <v>0</v>
      </c>
      <c r="BI263" s="201">
        <f>IF(N263="nulová",J263,0)</f>
        <v>0</v>
      </c>
      <c r="BJ263" s="19" t="s">
        <v>91</v>
      </c>
      <c r="BK263" s="202">
        <f>ROUND(I263*H263,3)</f>
        <v>0</v>
      </c>
      <c r="BL263" s="19" t="s">
        <v>211</v>
      </c>
      <c r="BM263" s="200" t="s">
        <v>378</v>
      </c>
    </row>
    <row r="264" s="13" customFormat="1">
      <c r="A264" s="13"/>
      <c r="B264" s="203"/>
      <c r="C264" s="13"/>
      <c r="D264" s="204" t="s">
        <v>213</v>
      </c>
      <c r="E264" s="205" t="s">
        <v>1</v>
      </c>
      <c r="F264" s="206" t="s">
        <v>372</v>
      </c>
      <c r="G264" s="13"/>
      <c r="H264" s="205" t="s">
        <v>1</v>
      </c>
      <c r="I264" s="207"/>
      <c r="J264" s="13"/>
      <c r="K264" s="13"/>
      <c r="L264" s="203"/>
      <c r="M264" s="208"/>
      <c r="N264" s="209"/>
      <c r="O264" s="209"/>
      <c r="P264" s="209"/>
      <c r="Q264" s="209"/>
      <c r="R264" s="209"/>
      <c r="S264" s="209"/>
      <c r="T264" s="21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5" t="s">
        <v>213</v>
      </c>
      <c r="AU264" s="205" t="s">
        <v>91</v>
      </c>
      <c r="AV264" s="13" t="s">
        <v>87</v>
      </c>
      <c r="AW264" s="13" t="s">
        <v>33</v>
      </c>
      <c r="AX264" s="13" t="s">
        <v>80</v>
      </c>
      <c r="AY264" s="205" t="s">
        <v>205</v>
      </c>
    </row>
    <row r="265" s="14" customFormat="1">
      <c r="A265" s="14"/>
      <c r="B265" s="211"/>
      <c r="C265" s="14"/>
      <c r="D265" s="204" t="s">
        <v>213</v>
      </c>
      <c r="E265" s="212" t="s">
        <v>1</v>
      </c>
      <c r="F265" s="213" t="s">
        <v>379</v>
      </c>
      <c r="G265" s="14"/>
      <c r="H265" s="214">
        <v>8</v>
      </c>
      <c r="I265" s="215"/>
      <c r="J265" s="14"/>
      <c r="K265" s="14"/>
      <c r="L265" s="211"/>
      <c r="M265" s="216"/>
      <c r="N265" s="217"/>
      <c r="O265" s="217"/>
      <c r="P265" s="217"/>
      <c r="Q265" s="217"/>
      <c r="R265" s="217"/>
      <c r="S265" s="217"/>
      <c r="T265" s="21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2" t="s">
        <v>213</v>
      </c>
      <c r="AU265" s="212" t="s">
        <v>91</v>
      </c>
      <c r="AV265" s="14" t="s">
        <v>91</v>
      </c>
      <c r="AW265" s="14" t="s">
        <v>33</v>
      </c>
      <c r="AX265" s="14" t="s">
        <v>80</v>
      </c>
      <c r="AY265" s="212" t="s">
        <v>205</v>
      </c>
    </row>
    <row r="266" s="13" customFormat="1">
      <c r="A266" s="13"/>
      <c r="B266" s="203"/>
      <c r="C266" s="13"/>
      <c r="D266" s="204" t="s">
        <v>213</v>
      </c>
      <c r="E266" s="205" t="s">
        <v>1</v>
      </c>
      <c r="F266" s="206" t="s">
        <v>374</v>
      </c>
      <c r="G266" s="13"/>
      <c r="H266" s="205" t="s">
        <v>1</v>
      </c>
      <c r="I266" s="207"/>
      <c r="J266" s="13"/>
      <c r="K266" s="13"/>
      <c r="L266" s="203"/>
      <c r="M266" s="208"/>
      <c r="N266" s="209"/>
      <c r="O266" s="209"/>
      <c r="P266" s="209"/>
      <c r="Q266" s="209"/>
      <c r="R266" s="209"/>
      <c r="S266" s="209"/>
      <c r="T266" s="21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5" t="s">
        <v>213</v>
      </c>
      <c r="AU266" s="205" t="s">
        <v>91</v>
      </c>
      <c r="AV266" s="13" t="s">
        <v>87</v>
      </c>
      <c r="AW266" s="13" t="s">
        <v>33</v>
      </c>
      <c r="AX266" s="13" t="s">
        <v>80</v>
      </c>
      <c r="AY266" s="205" t="s">
        <v>205</v>
      </c>
    </row>
    <row r="267" s="14" customFormat="1">
      <c r="A267" s="14"/>
      <c r="B267" s="211"/>
      <c r="C267" s="14"/>
      <c r="D267" s="204" t="s">
        <v>213</v>
      </c>
      <c r="E267" s="212" t="s">
        <v>1</v>
      </c>
      <c r="F267" s="213" t="s">
        <v>379</v>
      </c>
      <c r="G267" s="14"/>
      <c r="H267" s="214">
        <v>8</v>
      </c>
      <c r="I267" s="215"/>
      <c r="J267" s="14"/>
      <c r="K267" s="14"/>
      <c r="L267" s="211"/>
      <c r="M267" s="216"/>
      <c r="N267" s="217"/>
      <c r="O267" s="217"/>
      <c r="P267" s="217"/>
      <c r="Q267" s="217"/>
      <c r="R267" s="217"/>
      <c r="S267" s="217"/>
      <c r="T267" s="21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12" t="s">
        <v>213</v>
      </c>
      <c r="AU267" s="212" t="s">
        <v>91</v>
      </c>
      <c r="AV267" s="14" t="s">
        <v>91</v>
      </c>
      <c r="AW267" s="14" t="s">
        <v>33</v>
      </c>
      <c r="AX267" s="14" t="s">
        <v>80</v>
      </c>
      <c r="AY267" s="212" t="s">
        <v>205</v>
      </c>
    </row>
    <row r="268" s="15" customFormat="1">
      <c r="A268" s="15"/>
      <c r="B268" s="219"/>
      <c r="C268" s="15"/>
      <c r="D268" s="204" t="s">
        <v>213</v>
      </c>
      <c r="E268" s="220" t="s">
        <v>1</v>
      </c>
      <c r="F268" s="221" t="s">
        <v>216</v>
      </c>
      <c r="G268" s="15"/>
      <c r="H268" s="222">
        <v>16</v>
      </c>
      <c r="I268" s="223"/>
      <c r="J268" s="15"/>
      <c r="K268" s="15"/>
      <c r="L268" s="219"/>
      <c r="M268" s="224"/>
      <c r="N268" s="225"/>
      <c r="O268" s="225"/>
      <c r="P268" s="225"/>
      <c r="Q268" s="225"/>
      <c r="R268" s="225"/>
      <c r="S268" s="225"/>
      <c r="T268" s="226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20" t="s">
        <v>213</v>
      </c>
      <c r="AU268" s="220" t="s">
        <v>91</v>
      </c>
      <c r="AV268" s="15" t="s">
        <v>211</v>
      </c>
      <c r="AW268" s="15" t="s">
        <v>33</v>
      </c>
      <c r="AX268" s="15" t="s">
        <v>87</v>
      </c>
      <c r="AY268" s="220" t="s">
        <v>205</v>
      </c>
    </row>
    <row r="269" s="2" customFormat="1" ht="24.15" customHeight="1">
      <c r="A269" s="38"/>
      <c r="B269" s="188"/>
      <c r="C269" s="189" t="s">
        <v>380</v>
      </c>
      <c r="D269" s="189" t="s">
        <v>207</v>
      </c>
      <c r="E269" s="190" t="s">
        <v>381</v>
      </c>
      <c r="F269" s="191" t="s">
        <v>382</v>
      </c>
      <c r="G269" s="192" t="s">
        <v>348</v>
      </c>
      <c r="H269" s="193">
        <v>42</v>
      </c>
      <c r="I269" s="194"/>
      <c r="J269" s="193">
        <f>ROUND(I269*H269,3)</f>
        <v>0</v>
      </c>
      <c r="K269" s="195"/>
      <c r="L269" s="39"/>
      <c r="M269" s="196" t="s">
        <v>1</v>
      </c>
      <c r="N269" s="197" t="s">
        <v>46</v>
      </c>
      <c r="O269" s="82"/>
      <c r="P269" s="198">
        <f>O269*H269</f>
        <v>0</v>
      </c>
      <c r="Q269" s="198">
        <v>0.092600000000000002</v>
      </c>
      <c r="R269" s="198">
        <f>Q269*H269</f>
        <v>3.8892000000000002</v>
      </c>
      <c r="S269" s="198">
        <v>0</v>
      </c>
      <c r="T269" s="199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0" t="s">
        <v>211</v>
      </c>
      <c r="AT269" s="200" t="s">
        <v>207</v>
      </c>
      <c r="AU269" s="200" t="s">
        <v>91</v>
      </c>
      <c r="AY269" s="19" t="s">
        <v>205</v>
      </c>
      <c r="BE269" s="201">
        <f>IF(N269="základná",J269,0)</f>
        <v>0</v>
      </c>
      <c r="BF269" s="201">
        <f>IF(N269="znížená",J269,0)</f>
        <v>0</v>
      </c>
      <c r="BG269" s="201">
        <f>IF(N269="zákl. prenesená",J269,0)</f>
        <v>0</v>
      </c>
      <c r="BH269" s="201">
        <f>IF(N269="zníž. prenesená",J269,0)</f>
        <v>0</v>
      </c>
      <c r="BI269" s="201">
        <f>IF(N269="nulová",J269,0)</f>
        <v>0</v>
      </c>
      <c r="BJ269" s="19" t="s">
        <v>91</v>
      </c>
      <c r="BK269" s="202">
        <f>ROUND(I269*H269,3)</f>
        <v>0</v>
      </c>
      <c r="BL269" s="19" t="s">
        <v>211</v>
      </c>
      <c r="BM269" s="200" t="s">
        <v>383</v>
      </c>
    </row>
    <row r="270" s="13" customFormat="1">
      <c r="A270" s="13"/>
      <c r="B270" s="203"/>
      <c r="C270" s="13"/>
      <c r="D270" s="204" t="s">
        <v>213</v>
      </c>
      <c r="E270" s="205" t="s">
        <v>1</v>
      </c>
      <c r="F270" s="206" t="s">
        <v>372</v>
      </c>
      <c r="G270" s="13"/>
      <c r="H270" s="205" t="s">
        <v>1</v>
      </c>
      <c r="I270" s="207"/>
      <c r="J270" s="13"/>
      <c r="K270" s="13"/>
      <c r="L270" s="203"/>
      <c r="M270" s="208"/>
      <c r="N270" s="209"/>
      <c r="O270" s="209"/>
      <c r="P270" s="209"/>
      <c r="Q270" s="209"/>
      <c r="R270" s="209"/>
      <c r="S270" s="209"/>
      <c r="T270" s="21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5" t="s">
        <v>213</v>
      </c>
      <c r="AU270" s="205" t="s">
        <v>91</v>
      </c>
      <c r="AV270" s="13" t="s">
        <v>87</v>
      </c>
      <c r="AW270" s="13" t="s">
        <v>33</v>
      </c>
      <c r="AX270" s="13" t="s">
        <v>80</v>
      </c>
      <c r="AY270" s="205" t="s">
        <v>205</v>
      </c>
    </row>
    <row r="271" s="14" customFormat="1">
      <c r="A271" s="14"/>
      <c r="B271" s="211"/>
      <c r="C271" s="14"/>
      <c r="D271" s="204" t="s">
        <v>213</v>
      </c>
      <c r="E271" s="212" t="s">
        <v>1</v>
      </c>
      <c r="F271" s="213" t="s">
        <v>384</v>
      </c>
      <c r="G271" s="14"/>
      <c r="H271" s="214">
        <v>21</v>
      </c>
      <c r="I271" s="215"/>
      <c r="J271" s="14"/>
      <c r="K271" s="14"/>
      <c r="L271" s="211"/>
      <c r="M271" s="216"/>
      <c r="N271" s="217"/>
      <c r="O271" s="217"/>
      <c r="P271" s="217"/>
      <c r="Q271" s="217"/>
      <c r="R271" s="217"/>
      <c r="S271" s="217"/>
      <c r="T271" s="21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2" t="s">
        <v>213</v>
      </c>
      <c r="AU271" s="212" t="s">
        <v>91</v>
      </c>
      <c r="AV271" s="14" t="s">
        <v>91</v>
      </c>
      <c r="AW271" s="14" t="s">
        <v>33</v>
      </c>
      <c r="AX271" s="14" t="s">
        <v>80</v>
      </c>
      <c r="AY271" s="212" t="s">
        <v>205</v>
      </c>
    </row>
    <row r="272" s="13" customFormat="1">
      <c r="A272" s="13"/>
      <c r="B272" s="203"/>
      <c r="C272" s="13"/>
      <c r="D272" s="204" t="s">
        <v>213</v>
      </c>
      <c r="E272" s="205" t="s">
        <v>1</v>
      </c>
      <c r="F272" s="206" t="s">
        <v>374</v>
      </c>
      <c r="G272" s="13"/>
      <c r="H272" s="205" t="s">
        <v>1</v>
      </c>
      <c r="I272" s="207"/>
      <c r="J272" s="13"/>
      <c r="K272" s="13"/>
      <c r="L272" s="203"/>
      <c r="M272" s="208"/>
      <c r="N272" s="209"/>
      <c r="O272" s="209"/>
      <c r="P272" s="209"/>
      <c r="Q272" s="209"/>
      <c r="R272" s="209"/>
      <c r="S272" s="209"/>
      <c r="T272" s="21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5" t="s">
        <v>213</v>
      </c>
      <c r="AU272" s="205" t="s">
        <v>91</v>
      </c>
      <c r="AV272" s="13" t="s">
        <v>87</v>
      </c>
      <c r="AW272" s="13" t="s">
        <v>33</v>
      </c>
      <c r="AX272" s="13" t="s">
        <v>80</v>
      </c>
      <c r="AY272" s="205" t="s">
        <v>205</v>
      </c>
    </row>
    <row r="273" s="14" customFormat="1">
      <c r="A273" s="14"/>
      <c r="B273" s="211"/>
      <c r="C273" s="14"/>
      <c r="D273" s="204" t="s">
        <v>213</v>
      </c>
      <c r="E273" s="212" t="s">
        <v>1</v>
      </c>
      <c r="F273" s="213" t="s">
        <v>384</v>
      </c>
      <c r="G273" s="14"/>
      <c r="H273" s="214">
        <v>21</v>
      </c>
      <c r="I273" s="215"/>
      <c r="J273" s="14"/>
      <c r="K273" s="14"/>
      <c r="L273" s="211"/>
      <c r="M273" s="216"/>
      <c r="N273" s="217"/>
      <c r="O273" s="217"/>
      <c r="P273" s="217"/>
      <c r="Q273" s="217"/>
      <c r="R273" s="217"/>
      <c r="S273" s="217"/>
      <c r="T273" s="21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2" t="s">
        <v>213</v>
      </c>
      <c r="AU273" s="212" t="s">
        <v>91</v>
      </c>
      <c r="AV273" s="14" t="s">
        <v>91</v>
      </c>
      <c r="AW273" s="14" t="s">
        <v>33</v>
      </c>
      <c r="AX273" s="14" t="s">
        <v>80</v>
      </c>
      <c r="AY273" s="212" t="s">
        <v>205</v>
      </c>
    </row>
    <row r="274" s="15" customFormat="1">
      <c r="A274" s="15"/>
      <c r="B274" s="219"/>
      <c r="C274" s="15"/>
      <c r="D274" s="204" t="s">
        <v>213</v>
      </c>
      <c r="E274" s="220" t="s">
        <v>1</v>
      </c>
      <c r="F274" s="221" t="s">
        <v>216</v>
      </c>
      <c r="G274" s="15"/>
      <c r="H274" s="222">
        <v>42</v>
      </c>
      <c r="I274" s="223"/>
      <c r="J274" s="15"/>
      <c r="K274" s="15"/>
      <c r="L274" s="219"/>
      <c r="M274" s="224"/>
      <c r="N274" s="225"/>
      <c r="O274" s="225"/>
      <c r="P274" s="225"/>
      <c r="Q274" s="225"/>
      <c r="R274" s="225"/>
      <c r="S274" s="225"/>
      <c r="T274" s="22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20" t="s">
        <v>213</v>
      </c>
      <c r="AU274" s="220" t="s">
        <v>91</v>
      </c>
      <c r="AV274" s="15" t="s">
        <v>211</v>
      </c>
      <c r="AW274" s="15" t="s">
        <v>33</v>
      </c>
      <c r="AX274" s="15" t="s">
        <v>87</v>
      </c>
      <c r="AY274" s="220" t="s">
        <v>205</v>
      </c>
    </row>
    <row r="275" s="2" customFormat="1" ht="24.15" customHeight="1">
      <c r="A275" s="38"/>
      <c r="B275" s="188"/>
      <c r="C275" s="189" t="s">
        <v>385</v>
      </c>
      <c r="D275" s="189" t="s">
        <v>207</v>
      </c>
      <c r="E275" s="190" t="s">
        <v>386</v>
      </c>
      <c r="F275" s="191" t="s">
        <v>387</v>
      </c>
      <c r="G275" s="192" t="s">
        <v>348</v>
      </c>
      <c r="H275" s="193">
        <v>8</v>
      </c>
      <c r="I275" s="194"/>
      <c r="J275" s="193">
        <f>ROUND(I275*H275,3)</f>
        <v>0</v>
      </c>
      <c r="K275" s="195"/>
      <c r="L275" s="39"/>
      <c r="M275" s="196" t="s">
        <v>1</v>
      </c>
      <c r="N275" s="197" t="s">
        <v>46</v>
      </c>
      <c r="O275" s="82"/>
      <c r="P275" s="198">
        <f>O275*H275</f>
        <v>0</v>
      </c>
      <c r="Q275" s="198">
        <v>0.12014</v>
      </c>
      <c r="R275" s="198">
        <f>Q275*H275</f>
        <v>0.96111999999999997</v>
      </c>
      <c r="S275" s="198">
        <v>0</v>
      </c>
      <c r="T275" s="199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00" t="s">
        <v>211</v>
      </c>
      <c r="AT275" s="200" t="s">
        <v>207</v>
      </c>
      <c r="AU275" s="200" t="s">
        <v>91</v>
      </c>
      <c r="AY275" s="19" t="s">
        <v>205</v>
      </c>
      <c r="BE275" s="201">
        <f>IF(N275="základná",J275,0)</f>
        <v>0</v>
      </c>
      <c r="BF275" s="201">
        <f>IF(N275="znížená",J275,0)</f>
        <v>0</v>
      </c>
      <c r="BG275" s="201">
        <f>IF(N275="zákl. prenesená",J275,0)</f>
        <v>0</v>
      </c>
      <c r="BH275" s="201">
        <f>IF(N275="zníž. prenesená",J275,0)</f>
        <v>0</v>
      </c>
      <c r="BI275" s="201">
        <f>IF(N275="nulová",J275,0)</f>
        <v>0</v>
      </c>
      <c r="BJ275" s="19" t="s">
        <v>91</v>
      </c>
      <c r="BK275" s="202">
        <f>ROUND(I275*H275,3)</f>
        <v>0</v>
      </c>
      <c r="BL275" s="19" t="s">
        <v>211</v>
      </c>
      <c r="BM275" s="200" t="s">
        <v>388</v>
      </c>
    </row>
    <row r="276" s="13" customFormat="1">
      <c r="A276" s="13"/>
      <c r="B276" s="203"/>
      <c r="C276" s="13"/>
      <c r="D276" s="204" t="s">
        <v>213</v>
      </c>
      <c r="E276" s="205" t="s">
        <v>1</v>
      </c>
      <c r="F276" s="206" t="s">
        <v>352</v>
      </c>
      <c r="G276" s="13"/>
      <c r="H276" s="205" t="s">
        <v>1</v>
      </c>
      <c r="I276" s="207"/>
      <c r="J276" s="13"/>
      <c r="K276" s="13"/>
      <c r="L276" s="203"/>
      <c r="M276" s="208"/>
      <c r="N276" s="209"/>
      <c r="O276" s="209"/>
      <c r="P276" s="209"/>
      <c r="Q276" s="209"/>
      <c r="R276" s="209"/>
      <c r="S276" s="209"/>
      <c r="T276" s="21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5" t="s">
        <v>213</v>
      </c>
      <c r="AU276" s="205" t="s">
        <v>91</v>
      </c>
      <c r="AV276" s="13" t="s">
        <v>87</v>
      </c>
      <c r="AW276" s="13" t="s">
        <v>33</v>
      </c>
      <c r="AX276" s="13" t="s">
        <v>80</v>
      </c>
      <c r="AY276" s="205" t="s">
        <v>205</v>
      </c>
    </row>
    <row r="277" s="14" customFormat="1">
      <c r="A277" s="14"/>
      <c r="B277" s="211"/>
      <c r="C277" s="14"/>
      <c r="D277" s="204" t="s">
        <v>213</v>
      </c>
      <c r="E277" s="212" t="s">
        <v>1</v>
      </c>
      <c r="F277" s="213" t="s">
        <v>389</v>
      </c>
      <c r="G277" s="14"/>
      <c r="H277" s="214">
        <v>4</v>
      </c>
      <c r="I277" s="215"/>
      <c r="J277" s="14"/>
      <c r="K277" s="14"/>
      <c r="L277" s="211"/>
      <c r="M277" s="216"/>
      <c r="N277" s="217"/>
      <c r="O277" s="217"/>
      <c r="P277" s="217"/>
      <c r="Q277" s="217"/>
      <c r="R277" s="217"/>
      <c r="S277" s="217"/>
      <c r="T277" s="21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2" t="s">
        <v>213</v>
      </c>
      <c r="AU277" s="212" t="s">
        <v>91</v>
      </c>
      <c r="AV277" s="14" t="s">
        <v>91</v>
      </c>
      <c r="AW277" s="14" t="s">
        <v>33</v>
      </c>
      <c r="AX277" s="14" t="s">
        <v>80</v>
      </c>
      <c r="AY277" s="212" t="s">
        <v>205</v>
      </c>
    </row>
    <row r="278" s="13" customFormat="1">
      <c r="A278" s="13"/>
      <c r="B278" s="203"/>
      <c r="C278" s="13"/>
      <c r="D278" s="204" t="s">
        <v>213</v>
      </c>
      <c r="E278" s="205" t="s">
        <v>1</v>
      </c>
      <c r="F278" s="206" t="s">
        <v>354</v>
      </c>
      <c r="G278" s="13"/>
      <c r="H278" s="205" t="s">
        <v>1</v>
      </c>
      <c r="I278" s="207"/>
      <c r="J278" s="13"/>
      <c r="K278" s="13"/>
      <c r="L278" s="203"/>
      <c r="M278" s="208"/>
      <c r="N278" s="209"/>
      <c r="O278" s="209"/>
      <c r="P278" s="209"/>
      <c r="Q278" s="209"/>
      <c r="R278" s="209"/>
      <c r="S278" s="209"/>
      <c r="T278" s="21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5" t="s">
        <v>213</v>
      </c>
      <c r="AU278" s="205" t="s">
        <v>91</v>
      </c>
      <c r="AV278" s="13" t="s">
        <v>87</v>
      </c>
      <c r="AW278" s="13" t="s">
        <v>33</v>
      </c>
      <c r="AX278" s="13" t="s">
        <v>80</v>
      </c>
      <c r="AY278" s="205" t="s">
        <v>205</v>
      </c>
    </row>
    <row r="279" s="14" customFormat="1">
      <c r="A279" s="14"/>
      <c r="B279" s="211"/>
      <c r="C279" s="14"/>
      <c r="D279" s="204" t="s">
        <v>213</v>
      </c>
      <c r="E279" s="212" t="s">
        <v>1</v>
      </c>
      <c r="F279" s="213" t="s">
        <v>389</v>
      </c>
      <c r="G279" s="14"/>
      <c r="H279" s="214">
        <v>4</v>
      </c>
      <c r="I279" s="215"/>
      <c r="J279" s="14"/>
      <c r="K279" s="14"/>
      <c r="L279" s="211"/>
      <c r="M279" s="216"/>
      <c r="N279" s="217"/>
      <c r="O279" s="217"/>
      <c r="P279" s="217"/>
      <c r="Q279" s="217"/>
      <c r="R279" s="217"/>
      <c r="S279" s="217"/>
      <c r="T279" s="21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2" t="s">
        <v>213</v>
      </c>
      <c r="AU279" s="212" t="s">
        <v>91</v>
      </c>
      <c r="AV279" s="14" t="s">
        <v>91</v>
      </c>
      <c r="AW279" s="14" t="s">
        <v>33</v>
      </c>
      <c r="AX279" s="14" t="s">
        <v>80</v>
      </c>
      <c r="AY279" s="212" t="s">
        <v>205</v>
      </c>
    </row>
    <row r="280" s="15" customFormat="1">
      <c r="A280" s="15"/>
      <c r="B280" s="219"/>
      <c r="C280" s="15"/>
      <c r="D280" s="204" t="s">
        <v>213</v>
      </c>
      <c r="E280" s="220" t="s">
        <v>1</v>
      </c>
      <c r="F280" s="221" t="s">
        <v>216</v>
      </c>
      <c r="G280" s="15"/>
      <c r="H280" s="222">
        <v>8</v>
      </c>
      <c r="I280" s="223"/>
      <c r="J280" s="15"/>
      <c r="K280" s="15"/>
      <c r="L280" s="219"/>
      <c r="M280" s="224"/>
      <c r="N280" s="225"/>
      <c r="O280" s="225"/>
      <c r="P280" s="225"/>
      <c r="Q280" s="225"/>
      <c r="R280" s="225"/>
      <c r="S280" s="225"/>
      <c r="T280" s="22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0" t="s">
        <v>213</v>
      </c>
      <c r="AU280" s="220" t="s">
        <v>91</v>
      </c>
      <c r="AV280" s="15" t="s">
        <v>211</v>
      </c>
      <c r="AW280" s="15" t="s">
        <v>33</v>
      </c>
      <c r="AX280" s="15" t="s">
        <v>87</v>
      </c>
      <c r="AY280" s="220" t="s">
        <v>205</v>
      </c>
    </row>
    <row r="281" s="2" customFormat="1" ht="24.15" customHeight="1">
      <c r="A281" s="38"/>
      <c r="B281" s="188"/>
      <c r="C281" s="189" t="s">
        <v>390</v>
      </c>
      <c r="D281" s="189" t="s">
        <v>207</v>
      </c>
      <c r="E281" s="190" t="s">
        <v>391</v>
      </c>
      <c r="F281" s="191" t="s">
        <v>392</v>
      </c>
      <c r="G281" s="192" t="s">
        <v>348</v>
      </c>
      <c r="H281" s="193">
        <v>12</v>
      </c>
      <c r="I281" s="194"/>
      <c r="J281" s="193">
        <f>ROUND(I281*H281,3)</f>
        <v>0</v>
      </c>
      <c r="K281" s="195"/>
      <c r="L281" s="39"/>
      <c r="M281" s="196" t="s">
        <v>1</v>
      </c>
      <c r="N281" s="197" t="s">
        <v>46</v>
      </c>
      <c r="O281" s="82"/>
      <c r="P281" s="198">
        <f>O281*H281</f>
        <v>0</v>
      </c>
      <c r="Q281" s="198">
        <v>0.13911000000000001</v>
      </c>
      <c r="R281" s="198">
        <f>Q281*H281</f>
        <v>1.6693200000000001</v>
      </c>
      <c r="S281" s="198">
        <v>0</v>
      </c>
      <c r="T281" s="199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0" t="s">
        <v>211</v>
      </c>
      <c r="AT281" s="200" t="s">
        <v>207</v>
      </c>
      <c r="AU281" s="200" t="s">
        <v>91</v>
      </c>
      <c r="AY281" s="19" t="s">
        <v>205</v>
      </c>
      <c r="BE281" s="201">
        <f>IF(N281="základná",J281,0)</f>
        <v>0</v>
      </c>
      <c r="BF281" s="201">
        <f>IF(N281="znížená",J281,0)</f>
        <v>0</v>
      </c>
      <c r="BG281" s="201">
        <f>IF(N281="zákl. prenesená",J281,0)</f>
        <v>0</v>
      </c>
      <c r="BH281" s="201">
        <f>IF(N281="zníž. prenesená",J281,0)</f>
        <v>0</v>
      </c>
      <c r="BI281" s="201">
        <f>IF(N281="nulová",J281,0)</f>
        <v>0</v>
      </c>
      <c r="BJ281" s="19" t="s">
        <v>91</v>
      </c>
      <c r="BK281" s="202">
        <f>ROUND(I281*H281,3)</f>
        <v>0</v>
      </c>
      <c r="BL281" s="19" t="s">
        <v>211</v>
      </c>
      <c r="BM281" s="200" t="s">
        <v>393</v>
      </c>
    </row>
    <row r="282" s="13" customFormat="1">
      <c r="A282" s="13"/>
      <c r="B282" s="203"/>
      <c r="C282" s="13"/>
      <c r="D282" s="204" t="s">
        <v>213</v>
      </c>
      <c r="E282" s="205" t="s">
        <v>1</v>
      </c>
      <c r="F282" s="206" t="s">
        <v>372</v>
      </c>
      <c r="G282" s="13"/>
      <c r="H282" s="205" t="s">
        <v>1</v>
      </c>
      <c r="I282" s="207"/>
      <c r="J282" s="13"/>
      <c r="K282" s="13"/>
      <c r="L282" s="203"/>
      <c r="M282" s="208"/>
      <c r="N282" s="209"/>
      <c r="O282" s="209"/>
      <c r="P282" s="209"/>
      <c r="Q282" s="209"/>
      <c r="R282" s="209"/>
      <c r="S282" s="209"/>
      <c r="T282" s="21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5" t="s">
        <v>213</v>
      </c>
      <c r="AU282" s="205" t="s">
        <v>91</v>
      </c>
      <c r="AV282" s="13" t="s">
        <v>87</v>
      </c>
      <c r="AW282" s="13" t="s">
        <v>33</v>
      </c>
      <c r="AX282" s="13" t="s">
        <v>80</v>
      </c>
      <c r="AY282" s="205" t="s">
        <v>205</v>
      </c>
    </row>
    <row r="283" s="14" customFormat="1">
      <c r="A283" s="14"/>
      <c r="B283" s="211"/>
      <c r="C283" s="14"/>
      <c r="D283" s="204" t="s">
        <v>213</v>
      </c>
      <c r="E283" s="212" t="s">
        <v>1</v>
      </c>
      <c r="F283" s="213" t="s">
        <v>394</v>
      </c>
      <c r="G283" s="14"/>
      <c r="H283" s="214">
        <v>6</v>
      </c>
      <c r="I283" s="215"/>
      <c r="J283" s="14"/>
      <c r="K283" s="14"/>
      <c r="L283" s="211"/>
      <c r="M283" s="216"/>
      <c r="N283" s="217"/>
      <c r="O283" s="217"/>
      <c r="P283" s="217"/>
      <c r="Q283" s="217"/>
      <c r="R283" s="217"/>
      <c r="S283" s="217"/>
      <c r="T283" s="21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2" t="s">
        <v>213</v>
      </c>
      <c r="AU283" s="212" t="s">
        <v>91</v>
      </c>
      <c r="AV283" s="14" t="s">
        <v>91</v>
      </c>
      <c r="AW283" s="14" t="s">
        <v>33</v>
      </c>
      <c r="AX283" s="14" t="s">
        <v>80</v>
      </c>
      <c r="AY283" s="212" t="s">
        <v>205</v>
      </c>
    </row>
    <row r="284" s="13" customFormat="1">
      <c r="A284" s="13"/>
      <c r="B284" s="203"/>
      <c r="C284" s="13"/>
      <c r="D284" s="204" t="s">
        <v>213</v>
      </c>
      <c r="E284" s="205" t="s">
        <v>1</v>
      </c>
      <c r="F284" s="206" t="s">
        <v>374</v>
      </c>
      <c r="G284" s="13"/>
      <c r="H284" s="205" t="s">
        <v>1</v>
      </c>
      <c r="I284" s="207"/>
      <c r="J284" s="13"/>
      <c r="K284" s="13"/>
      <c r="L284" s="203"/>
      <c r="M284" s="208"/>
      <c r="N284" s="209"/>
      <c r="O284" s="209"/>
      <c r="P284" s="209"/>
      <c r="Q284" s="209"/>
      <c r="R284" s="209"/>
      <c r="S284" s="209"/>
      <c r="T284" s="21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5" t="s">
        <v>213</v>
      </c>
      <c r="AU284" s="205" t="s">
        <v>91</v>
      </c>
      <c r="AV284" s="13" t="s">
        <v>87</v>
      </c>
      <c r="AW284" s="13" t="s">
        <v>33</v>
      </c>
      <c r="AX284" s="13" t="s">
        <v>80</v>
      </c>
      <c r="AY284" s="205" t="s">
        <v>205</v>
      </c>
    </row>
    <row r="285" s="14" customFormat="1">
      <c r="A285" s="14"/>
      <c r="B285" s="211"/>
      <c r="C285" s="14"/>
      <c r="D285" s="204" t="s">
        <v>213</v>
      </c>
      <c r="E285" s="212" t="s">
        <v>1</v>
      </c>
      <c r="F285" s="213" t="s">
        <v>394</v>
      </c>
      <c r="G285" s="14"/>
      <c r="H285" s="214">
        <v>6</v>
      </c>
      <c r="I285" s="215"/>
      <c r="J285" s="14"/>
      <c r="K285" s="14"/>
      <c r="L285" s="211"/>
      <c r="M285" s="216"/>
      <c r="N285" s="217"/>
      <c r="O285" s="217"/>
      <c r="P285" s="217"/>
      <c r="Q285" s="217"/>
      <c r="R285" s="217"/>
      <c r="S285" s="217"/>
      <c r="T285" s="21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12" t="s">
        <v>213</v>
      </c>
      <c r="AU285" s="212" t="s">
        <v>91</v>
      </c>
      <c r="AV285" s="14" t="s">
        <v>91</v>
      </c>
      <c r="AW285" s="14" t="s">
        <v>33</v>
      </c>
      <c r="AX285" s="14" t="s">
        <v>80</v>
      </c>
      <c r="AY285" s="212" t="s">
        <v>205</v>
      </c>
    </row>
    <row r="286" s="15" customFormat="1">
      <c r="A286" s="15"/>
      <c r="B286" s="219"/>
      <c r="C286" s="15"/>
      <c r="D286" s="204" t="s">
        <v>213</v>
      </c>
      <c r="E286" s="220" t="s">
        <v>1</v>
      </c>
      <c r="F286" s="221" t="s">
        <v>216</v>
      </c>
      <c r="G286" s="15"/>
      <c r="H286" s="222">
        <v>12</v>
      </c>
      <c r="I286" s="223"/>
      <c r="J286" s="15"/>
      <c r="K286" s="15"/>
      <c r="L286" s="219"/>
      <c r="M286" s="224"/>
      <c r="N286" s="225"/>
      <c r="O286" s="225"/>
      <c r="P286" s="225"/>
      <c r="Q286" s="225"/>
      <c r="R286" s="225"/>
      <c r="S286" s="225"/>
      <c r="T286" s="22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20" t="s">
        <v>213</v>
      </c>
      <c r="AU286" s="220" t="s">
        <v>91</v>
      </c>
      <c r="AV286" s="15" t="s">
        <v>211</v>
      </c>
      <c r="AW286" s="15" t="s">
        <v>33</v>
      </c>
      <c r="AX286" s="15" t="s">
        <v>87</v>
      </c>
      <c r="AY286" s="220" t="s">
        <v>205</v>
      </c>
    </row>
    <row r="287" s="2" customFormat="1" ht="24.15" customHeight="1">
      <c r="A287" s="38"/>
      <c r="B287" s="188"/>
      <c r="C287" s="189" t="s">
        <v>395</v>
      </c>
      <c r="D287" s="189" t="s">
        <v>207</v>
      </c>
      <c r="E287" s="190" t="s">
        <v>396</v>
      </c>
      <c r="F287" s="191" t="s">
        <v>397</v>
      </c>
      <c r="G287" s="192" t="s">
        <v>348</v>
      </c>
      <c r="H287" s="193">
        <v>6</v>
      </c>
      <c r="I287" s="194"/>
      <c r="J287" s="193">
        <f>ROUND(I287*H287,3)</f>
        <v>0</v>
      </c>
      <c r="K287" s="195"/>
      <c r="L287" s="39"/>
      <c r="M287" s="196" t="s">
        <v>1</v>
      </c>
      <c r="N287" s="197" t="s">
        <v>46</v>
      </c>
      <c r="O287" s="82"/>
      <c r="P287" s="198">
        <f>O287*H287</f>
        <v>0</v>
      </c>
      <c r="Q287" s="198">
        <v>0.0097900000000000001</v>
      </c>
      <c r="R287" s="198">
        <f>Q287*H287</f>
        <v>0.058740000000000001</v>
      </c>
      <c r="S287" s="198">
        <v>0</v>
      </c>
      <c r="T287" s="199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00" t="s">
        <v>211</v>
      </c>
      <c r="AT287" s="200" t="s">
        <v>207</v>
      </c>
      <c r="AU287" s="200" t="s">
        <v>91</v>
      </c>
      <c r="AY287" s="19" t="s">
        <v>205</v>
      </c>
      <c r="BE287" s="201">
        <f>IF(N287="základná",J287,0)</f>
        <v>0</v>
      </c>
      <c r="BF287" s="201">
        <f>IF(N287="znížená",J287,0)</f>
        <v>0</v>
      </c>
      <c r="BG287" s="201">
        <f>IF(N287="zákl. prenesená",J287,0)</f>
        <v>0</v>
      </c>
      <c r="BH287" s="201">
        <f>IF(N287="zníž. prenesená",J287,0)</f>
        <v>0</v>
      </c>
      <c r="BI287" s="201">
        <f>IF(N287="nulová",J287,0)</f>
        <v>0</v>
      </c>
      <c r="BJ287" s="19" t="s">
        <v>91</v>
      </c>
      <c r="BK287" s="202">
        <f>ROUND(I287*H287,3)</f>
        <v>0</v>
      </c>
      <c r="BL287" s="19" t="s">
        <v>211</v>
      </c>
      <c r="BM287" s="200" t="s">
        <v>398</v>
      </c>
    </row>
    <row r="288" s="14" customFormat="1">
      <c r="A288" s="14"/>
      <c r="B288" s="211"/>
      <c r="C288" s="14"/>
      <c r="D288" s="204" t="s">
        <v>213</v>
      </c>
      <c r="E288" s="212" t="s">
        <v>1</v>
      </c>
      <c r="F288" s="213" t="s">
        <v>399</v>
      </c>
      <c r="G288" s="14"/>
      <c r="H288" s="214">
        <v>4</v>
      </c>
      <c r="I288" s="215"/>
      <c r="J288" s="14"/>
      <c r="K288" s="14"/>
      <c r="L288" s="211"/>
      <c r="M288" s="216"/>
      <c r="N288" s="217"/>
      <c r="O288" s="217"/>
      <c r="P288" s="217"/>
      <c r="Q288" s="217"/>
      <c r="R288" s="217"/>
      <c r="S288" s="217"/>
      <c r="T288" s="21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12" t="s">
        <v>213</v>
      </c>
      <c r="AU288" s="212" t="s">
        <v>91</v>
      </c>
      <c r="AV288" s="14" t="s">
        <v>91</v>
      </c>
      <c r="AW288" s="14" t="s">
        <v>33</v>
      </c>
      <c r="AX288" s="14" t="s">
        <v>80</v>
      </c>
      <c r="AY288" s="212" t="s">
        <v>205</v>
      </c>
    </row>
    <row r="289" s="14" customFormat="1">
      <c r="A289" s="14"/>
      <c r="B289" s="211"/>
      <c r="C289" s="14"/>
      <c r="D289" s="204" t="s">
        <v>213</v>
      </c>
      <c r="E289" s="212" t="s">
        <v>1</v>
      </c>
      <c r="F289" s="213" t="s">
        <v>400</v>
      </c>
      <c r="G289" s="14"/>
      <c r="H289" s="214">
        <v>2</v>
      </c>
      <c r="I289" s="215"/>
      <c r="J289" s="14"/>
      <c r="K289" s="14"/>
      <c r="L289" s="211"/>
      <c r="M289" s="216"/>
      <c r="N289" s="217"/>
      <c r="O289" s="217"/>
      <c r="P289" s="217"/>
      <c r="Q289" s="217"/>
      <c r="R289" s="217"/>
      <c r="S289" s="217"/>
      <c r="T289" s="21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12" t="s">
        <v>213</v>
      </c>
      <c r="AU289" s="212" t="s">
        <v>91</v>
      </c>
      <c r="AV289" s="14" t="s">
        <v>91</v>
      </c>
      <c r="AW289" s="14" t="s">
        <v>33</v>
      </c>
      <c r="AX289" s="14" t="s">
        <v>80</v>
      </c>
      <c r="AY289" s="212" t="s">
        <v>205</v>
      </c>
    </row>
    <row r="290" s="15" customFormat="1">
      <c r="A290" s="15"/>
      <c r="B290" s="219"/>
      <c r="C290" s="15"/>
      <c r="D290" s="204" t="s">
        <v>213</v>
      </c>
      <c r="E290" s="220" t="s">
        <v>1</v>
      </c>
      <c r="F290" s="221" t="s">
        <v>216</v>
      </c>
      <c r="G290" s="15"/>
      <c r="H290" s="222">
        <v>6</v>
      </c>
      <c r="I290" s="223"/>
      <c r="J290" s="15"/>
      <c r="K290" s="15"/>
      <c r="L290" s="219"/>
      <c r="M290" s="224"/>
      <c r="N290" s="225"/>
      <c r="O290" s="225"/>
      <c r="P290" s="225"/>
      <c r="Q290" s="225"/>
      <c r="R290" s="225"/>
      <c r="S290" s="225"/>
      <c r="T290" s="22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20" t="s">
        <v>213</v>
      </c>
      <c r="AU290" s="220" t="s">
        <v>91</v>
      </c>
      <c r="AV290" s="15" t="s">
        <v>211</v>
      </c>
      <c r="AW290" s="15" t="s">
        <v>33</v>
      </c>
      <c r="AX290" s="15" t="s">
        <v>87</v>
      </c>
      <c r="AY290" s="220" t="s">
        <v>205</v>
      </c>
    </row>
    <row r="291" s="2" customFormat="1" ht="24.15" customHeight="1">
      <c r="A291" s="38"/>
      <c r="B291" s="188"/>
      <c r="C291" s="189" t="s">
        <v>401</v>
      </c>
      <c r="D291" s="189" t="s">
        <v>207</v>
      </c>
      <c r="E291" s="190" t="s">
        <v>402</v>
      </c>
      <c r="F291" s="191" t="s">
        <v>403</v>
      </c>
      <c r="G291" s="192" t="s">
        <v>348</v>
      </c>
      <c r="H291" s="193">
        <v>14</v>
      </c>
      <c r="I291" s="194"/>
      <c r="J291" s="193">
        <f>ROUND(I291*H291,3)</f>
        <v>0</v>
      </c>
      <c r="K291" s="195"/>
      <c r="L291" s="39"/>
      <c r="M291" s="196" t="s">
        <v>1</v>
      </c>
      <c r="N291" s="197" t="s">
        <v>46</v>
      </c>
      <c r="O291" s="82"/>
      <c r="P291" s="198">
        <f>O291*H291</f>
        <v>0</v>
      </c>
      <c r="Q291" s="198">
        <v>0.023199999999999998</v>
      </c>
      <c r="R291" s="198">
        <f>Q291*H291</f>
        <v>0.32479999999999998</v>
      </c>
      <c r="S291" s="198">
        <v>0</v>
      </c>
      <c r="T291" s="199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00" t="s">
        <v>211</v>
      </c>
      <c r="AT291" s="200" t="s">
        <v>207</v>
      </c>
      <c r="AU291" s="200" t="s">
        <v>91</v>
      </c>
      <c r="AY291" s="19" t="s">
        <v>205</v>
      </c>
      <c r="BE291" s="201">
        <f>IF(N291="základná",J291,0)</f>
        <v>0</v>
      </c>
      <c r="BF291" s="201">
        <f>IF(N291="znížená",J291,0)</f>
        <v>0</v>
      </c>
      <c r="BG291" s="201">
        <f>IF(N291="zákl. prenesená",J291,0)</f>
        <v>0</v>
      </c>
      <c r="BH291" s="201">
        <f>IF(N291="zníž. prenesená",J291,0)</f>
        <v>0</v>
      </c>
      <c r="BI291" s="201">
        <f>IF(N291="nulová",J291,0)</f>
        <v>0</v>
      </c>
      <c r="BJ291" s="19" t="s">
        <v>91</v>
      </c>
      <c r="BK291" s="202">
        <f>ROUND(I291*H291,3)</f>
        <v>0</v>
      </c>
      <c r="BL291" s="19" t="s">
        <v>211</v>
      </c>
      <c r="BM291" s="200" t="s">
        <v>404</v>
      </c>
    </row>
    <row r="292" s="14" customFormat="1">
      <c r="A292" s="14"/>
      <c r="B292" s="211"/>
      <c r="C292" s="14"/>
      <c r="D292" s="204" t="s">
        <v>213</v>
      </c>
      <c r="E292" s="212" t="s">
        <v>1</v>
      </c>
      <c r="F292" s="213" t="s">
        <v>405</v>
      </c>
      <c r="G292" s="14"/>
      <c r="H292" s="214">
        <v>10</v>
      </c>
      <c r="I292" s="215"/>
      <c r="J292" s="14"/>
      <c r="K292" s="14"/>
      <c r="L292" s="211"/>
      <c r="M292" s="216"/>
      <c r="N292" s="217"/>
      <c r="O292" s="217"/>
      <c r="P292" s="217"/>
      <c r="Q292" s="217"/>
      <c r="R292" s="217"/>
      <c r="S292" s="217"/>
      <c r="T292" s="21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12" t="s">
        <v>213</v>
      </c>
      <c r="AU292" s="212" t="s">
        <v>91</v>
      </c>
      <c r="AV292" s="14" t="s">
        <v>91</v>
      </c>
      <c r="AW292" s="14" t="s">
        <v>33</v>
      </c>
      <c r="AX292" s="14" t="s">
        <v>80</v>
      </c>
      <c r="AY292" s="212" t="s">
        <v>205</v>
      </c>
    </row>
    <row r="293" s="14" customFormat="1">
      <c r="A293" s="14"/>
      <c r="B293" s="211"/>
      <c r="C293" s="14"/>
      <c r="D293" s="204" t="s">
        <v>213</v>
      </c>
      <c r="E293" s="212" t="s">
        <v>1</v>
      </c>
      <c r="F293" s="213" t="s">
        <v>406</v>
      </c>
      <c r="G293" s="14"/>
      <c r="H293" s="214">
        <v>1</v>
      </c>
      <c r="I293" s="215"/>
      <c r="J293" s="14"/>
      <c r="K293" s="14"/>
      <c r="L293" s="211"/>
      <c r="M293" s="216"/>
      <c r="N293" s="217"/>
      <c r="O293" s="217"/>
      <c r="P293" s="217"/>
      <c r="Q293" s="217"/>
      <c r="R293" s="217"/>
      <c r="S293" s="217"/>
      <c r="T293" s="21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12" t="s">
        <v>213</v>
      </c>
      <c r="AU293" s="212" t="s">
        <v>91</v>
      </c>
      <c r="AV293" s="14" t="s">
        <v>91</v>
      </c>
      <c r="AW293" s="14" t="s">
        <v>33</v>
      </c>
      <c r="AX293" s="14" t="s">
        <v>80</v>
      </c>
      <c r="AY293" s="212" t="s">
        <v>205</v>
      </c>
    </row>
    <row r="294" s="14" customFormat="1">
      <c r="A294" s="14"/>
      <c r="B294" s="211"/>
      <c r="C294" s="14"/>
      <c r="D294" s="204" t="s">
        <v>213</v>
      </c>
      <c r="E294" s="212" t="s">
        <v>1</v>
      </c>
      <c r="F294" s="213" t="s">
        <v>407</v>
      </c>
      <c r="G294" s="14"/>
      <c r="H294" s="214">
        <v>3</v>
      </c>
      <c r="I294" s="215"/>
      <c r="J294" s="14"/>
      <c r="K294" s="14"/>
      <c r="L294" s="211"/>
      <c r="M294" s="216"/>
      <c r="N294" s="217"/>
      <c r="O294" s="217"/>
      <c r="P294" s="217"/>
      <c r="Q294" s="217"/>
      <c r="R294" s="217"/>
      <c r="S294" s="217"/>
      <c r="T294" s="21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12" t="s">
        <v>213</v>
      </c>
      <c r="AU294" s="212" t="s">
        <v>91</v>
      </c>
      <c r="AV294" s="14" t="s">
        <v>91</v>
      </c>
      <c r="AW294" s="14" t="s">
        <v>33</v>
      </c>
      <c r="AX294" s="14" t="s">
        <v>80</v>
      </c>
      <c r="AY294" s="212" t="s">
        <v>205</v>
      </c>
    </row>
    <row r="295" s="15" customFormat="1">
      <c r="A295" s="15"/>
      <c r="B295" s="219"/>
      <c r="C295" s="15"/>
      <c r="D295" s="204" t="s">
        <v>213</v>
      </c>
      <c r="E295" s="220" t="s">
        <v>1</v>
      </c>
      <c r="F295" s="221" t="s">
        <v>216</v>
      </c>
      <c r="G295" s="15"/>
      <c r="H295" s="222">
        <v>14</v>
      </c>
      <c r="I295" s="223"/>
      <c r="J295" s="15"/>
      <c r="K295" s="15"/>
      <c r="L295" s="219"/>
      <c r="M295" s="224"/>
      <c r="N295" s="225"/>
      <c r="O295" s="225"/>
      <c r="P295" s="225"/>
      <c r="Q295" s="225"/>
      <c r="R295" s="225"/>
      <c r="S295" s="225"/>
      <c r="T295" s="22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20" t="s">
        <v>213</v>
      </c>
      <c r="AU295" s="220" t="s">
        <v>91</v>
      </c>
      <c r="AV295" s="15" t="s">
        <v>211</v>
      </c>
      <c r="AW295" s="15" t="s">
        <v>33</v>
      </c>
      <c r="AX295" s="15" t="s">
        <v>87</v>
      </c>
      <c r="AY295" s="220" t="s">
        <v>205</v>
      </c>
    </row>
    <row r="296" s="2" customFormat="1" ht="49.05" customHeight="1">
      <c r="A296" s="38"/>
      <c r="B296" s="188"/>
      <c r="C296" s="189" t="s">
        <v>408</v>
      </c>
      <c r="D296" s="189" t="s">
        <v>207</v>
      </c>
      <c r="E296" s="190" t="s">
        <v>409</v>
      </c>
      <c r="F296" s="191" t="s">
        <v>410</v>
      </c>
      <c r="G296" s="192" t="s">
        <v>210</v>
      </c>
      <c r="H296" s="193">
        <v>2.5310000000000001</v>
      </c>
      <c r="I296" s="194"/>
      <c r="J296" s="193">
        <f>ROUND(I296*H296,3)</f>
        <v>0</v>
      </c>
      <c r="K296" s="195"/>
      <c r="L296" s="39"/>
      <c r="M296" s="196" t="s">
        <v>1</v>
      </c>
      <c r="N296" s="197" t="s">
        <v>46</v>
      </c>
      <c r="O296" s="82"/>
      <c r="P296" s="198">
        <f>O296*H296</f>
        <v>0</v>
      </c>
      <c r="Q296" s="198">
        <v>2.3140299999999998</v>
      </c>
      <c r="R296" s="198">
        <f>Q296*H296</f>
        <v>5.8568099299999998</v>
      </c>
      <c r="S296" s="198">
        <v>0</v>
      </c>
      <c r="T296" s="199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00" t="s">
        <v>211</v>
      </c>
      <c r="AT296" s="200" t="s">
        <v>207</v>
      </c>
      <c r="AU296" s="200" t="s">
        <v>91</v>
      </c>
      <c r="AY296" s="19" t="s">
        <v>205</v>
      </c>
      <c r="BE296" s="201">
        <f>IF(N296="základná",J296,0)</f>
        <v>0</v>
      </c>
      <c r="BF296" s="201">
        <f>IF(N296="znížená",J296,0)</f>
        <v>0</v>
      </c>
      <c r="BG296" s="201">
        <f>IF(N296="zákl. prenesená",J296,0)</f>
        <v>0</v>
      </c>
      <c r="BH296" s="201">
        <f>IF(N296="zníž. prenesená",J296,0)</f>
        <v>0</v>
      </c>
      <c r="BI296" s="201">
        <f>IF(N296="nulová",J296,0)</f>
        <v>0</v>
      </c>
      <c r="BJ296" s="19" t="s">
        <v>91</v>
      </c>
      <c r="BK296" s="202">
        <f>ROUND(I296*H296,3)</f>
        <v>0</v>
      </c>
      <c r="BL296" s="19" t="s">
        <v>211</v>
      </c>
      <c r="BM296" s="200" t="s">
        <v>411</v>
      </c>
    </row>
    <row r="297" s="13" customFormat="1">
      <c r="A297" s="13"/>
      <c r="B297" s="203"/>
      <c r="C297" s="13"/>
      <c r="D297" s="204" t="s">
        <v>213</v>
      </c>
      <c r="E297" s="205" t="s">
        <v>1</v>
      </c>
      <c r="F297" s="206" t="s">
        <v>412</v>
      </c>
      <c r="G297" s="13"/>
      <c r="H297" s="205" t="s">
        <v>1</v>
      </c>
      <c r="I297" s="207"/>
      <c r="J297" s="13"/>
      <c r="K297" s="13"/>
      <c r="L297" s="203"/>
      <c r="M297" s="208"/>
      <c r="N297" s="209"/>
      <c r="O297" s="209"/>
      <c r="P297" s="209"/>
      <c r="Q297" s="209"/>
      <c r="R297" s="209"/>
      <c r="S297" s="209"/>
      <c r="T297" s="21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5" t="s">
        <v>213</v>
      </c>
      <c r="AU297" s="205" t="s">
        <v>91</v>
      </c>
      <c r="AV297" s="13" t="s">
        <v>87</v>
      </c>
      <c r="AW297" s="13" t="s">
        <v>33</v>
      </c>
      <c r="AX297" s="13" t="s">
        <v>80</v>
      </c>
      <c r="AY297" s="205" t="s">
        <v>205</v>
      </c>
    </row>
    <row r="298" s="14" customFormat="1">
      <c r="A298" s="14"/>
      <c r="B298" s="211"/>
      <c r="C298" s="14"/>
      <c r="D298" s="204" t="s">
        <v>213</v>
      </c>
      <c r="E298" s="212" t="s">
        <v>1</v>
      </c>
      <c r="F298" s="213" t="s">
        <v>413</v>
      </c>
      <c r="G298" s="14"/>
      <c r="H298" s="214">
        <v>2.5310000000000001</v>
      </c>
      <c r="I298" s="215"/>
      <c r="J298" s="14"/>
      <c r="K298" s="14"/>
      <c r="L298" s="211"/>
      <c r="M298" s="216"/>
      <c r="N298" s="217"/>
      <c r="O298" s="217"/>
      <c r="P298" s="217"/>
      <c r="Q298" s="217"/>
      <c r="R298" s="217"/>
      <c r="S298" s="217"/>
      <c r="T298" s="21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12" t="s">
        <v>213</v>
      </c>
      <c r="AU298" s="212" t="s">
        <v>91</v>
      </c>
      <c r="AV298" s="14" t="s">
        <v>91</v>
      </c>
      <c r="AW298" s="14" t="s">
        <v>33</v>
      </c>
      <c r="AX298" s="14" t="s">
        <v>80</v>
      </c>
      <c r="AY298" s="212" t="s">
        <v>205</v>
      </c>
    </row>
    <row r="299" s="15" customFormat="1">
      <c r="A299" s="15"/>
      <c r="B299" s="219"/>
      <c r="C299" s="15"/>
      <c r="D299" s="204" t="s">
        <v>213</v>
      </c>
      <c r="E299" s="220" t="s">
        <v>1</v>
      </c>
      <c r="F299" s="221" t="s">
        <v>216</v>
      </c>
      <c r="G299" s="15"/>
      <c r="H299" s="222">
        <v>2.5310000000000001</v>
      </c>
      <c r="I299" s="223"/>
      <c r="J299" s="15"/>
      <c r="K299" s="15"/>
      <c r="L299" s="219"/>
      <c r="M299" s="224"/>
      <c r="N299" s="225"/>
      <c r="O299" s="225"/>
      <c r="P299" s="225"/>
      <c r="Q299" s="225"/>
      <c r="R299" s="225"/>
      <c r="S299" s="225"/>
      <c r="T299" s="22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20" t="s">
        <v>213</v>
      </c>
      <c r="AU299" s="220" t="s">
        <v>91</v>
      </c>
      <c r="AV299" s="15" t="s">
        <v>211</v>
      </c>
      <c r="AW299" s="15" t="s">
        <v>33</v>
      </c>
      <c r="AX299" s="15" t="s">
        <v>87</v>
      </c>
      <c r="AY299" s="220" t="s">
        <v>205</v>
      </c>
    </row>
    <row r="300" s="2" customFormat="1" ht="24.15" customHeight="1">
      <c r="A300" s="38"/>
      <c r="B300" s="188"/>
      <c r="C300" s="189" t="s">
        <v>414</v>
      </c>
      <c r="D300" s="189" t="s">
        <v>207</v>
      </c>
      <c r="E300" s="190" t="s">
        <v>415</v>
      </c>
      <c r="F300" s="191" t="s">
        <v>416</v>
      </c>
      <c r="G300" s="192" t="s">
        <v>265</v>
      </c>
      <c r="H300" s="193">
        <v>40.5</v>
      </c>
      <c r="I300" s="194"/>
      <c r="J300" s="193">
        <f>ROUND(I300*H300,3)</f>
        <v>0</v>
      </c>
      <c r="K300" s="195"/>
      <c r="L300" s="39"/>
      <c r="M300" s="196" t="s">
        <v>1</v>
      </c>
      <c r="N300" s="197" t="s">
        <v>46</v>
      </c>
      <c r="O300" s="82"/>
      <c r="P300" s="198">
        <f>O300*H300</f>
        <v>0</v>
      </c>
      <c r="Q300" s="198">
        <v>0.0017899999999999999</v>
      </c>
      <c r="R300" s="198">
        <f>Q300*H300</f>
        <v>0.072495000000000004</v>
      </c>
      <c r="S300" s="198">
        <v>0</v>
      </c>
      <c r="T300" s="199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00" t="s">
        <v>211</v>
      </c>
      <c r="AT300" s="200" t="s">
        <v>207</v>
      </c>
      <c r="AU300" s="200" t="s">
        <v>91</v>
      </c>
      <c r="AY300" s="19" t="s">
        <v>205</v>
      </c>
      <c r="BE300" s="201">
        <f>IF(N300="základná",J300,0)</f>
        <v>0</v>
      </c>
      <c r="BF300" s="201">
        <f>IF(N300="znížená",J300,0)</f>
        <v>0</v>
      </c>
      <c r="BG300" s="201">
        <f>IF(N300="zákl. prenesená",J300,0)</f>
        <v>0</v>
      </c>
      <c r="BH300" s="201">
        <f>IF(N300="zníž. prenesená",J300,0)</f>
        <v>0</v>
      </c>
      <c r="BI300" s="201">
        <f>IF(N300="nulová",J300,0)</f>
        <v>0</v>
      </c>
      <c r="BJ300" s="19" t="s">
        <v>91</v>
      </c>
      <c r="BK300" s="202">
        <f>ROUND(I300*H300,3)</f>
        <v>0</v>
      </c>
      <c r="BL300" s="19" t="s">
        <v>211</v>
      </c>
      <c r="BM300" s="200" t="s">
        <v>417</v>
      </c>
    </row>
    <row r="301" s="13" customFormat="1">
      <c r="A301" s="13"/>
      <c r="B301" s="203"/>
      <c r="C301" s="13"/>
      <c r="D301" s="204" t="s">
        <v>213</v>
      </c>
      <c r="E301" s="205" t="s">
        <v>1</v>
      </c>
      <c r="F301" s="206" t="s">
        <v>412</v>
      </c>
      <c r="G301" s="13"/>
      <c r="H301" s="205" t="s">
        <v>1</v>
      </c>
      <c r="I301" s="207"/>
      <c r="J301" s="13"/>
      <c r="K301" s="13"/>
      <c r="L301" s="203"/>
      <c r="M301" s="208"/>
      <c r="N301" s="209"/>
      <c r="O301" s="209"/>
      <c r="P301" s="209"/>
      <c r="Q301" s="209"/>
      <c r="R301" s="209"/>
      <c r="S301" s="209"/>
      <c r="T301" s="21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5" t="s">
        <v>213</v>
      </c>
      <c r="AU301" s="205" t="s">
        <v>91</v>
      </c>
      <c r="AV301" s="13" t="s">
        <v>87</v>
      </c>
      <c r="AW301" s="13" t="s">
        <v>33</v>
      </c>
      <c r="AX301" s="13" t="s">
        <v>80</v>
      </c>
      <c r="AY301" s="205" t="s">
        <v>205</v>
      </c>
    </row>
    <row r="302" s="14" customFormat="1">
      <c r="A302" s="14"/>
      <c r="B302" s="211"/>
      <c r="C302" s="14"/>
      <c r="D302" s="204" t="s">
        <v>213</v>
      </c>
      <c r="E302" s="212" t="s">
        <v>1</v>
      </c>
      <c r="F302" s="213" t="s">
        <v>418</v>
      </c>
      <c r="G302" s="14"/>
      <c r="H302" s="214">
        <v>40.5</v>
      </c>
      <c r="I302" s="215"/>
      <c r="J302" s="14"/>
      <c r="K302" s="14"/>
      <c r="L302" s="211"/>
      <c r="M302" s="216"/>
      <c r="N302" s="217"/>
      <c r="O302" s="217"/>
      <c r="P302" s="217"/>
      <c r="Q302" s="217"/>
      <c r="R302" s="217"/>
      <c r="S302" s="217"/>
      <c r="T302" s="21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12" t="s">
        <v>213</v>
      </c>
      <c r="AU302" s="212" t="s">
        <v>91</v>
      </c>
      <c r="AV302" s="14" t="s">
        <v>91</v>
      </c>
      <c r="AW302" s="14" t="s">
        <v>33</v>
      </c>
      <c r="AX302" s="14" t="s">
        <v>80</v>
      </c>
      <c r="AY302" s="212" t="s">
        <v>205</v>
      </c>
    </row>
    <row r="303" s="15" customFormat="1">
      <c r="A303" s="15"/>
      <c r="B303" s="219"/>
      <c r="C303" s="15"/>
      <c r="D303" s="204" t="s">
        <v>213</v>
      </c>
      <c r="E303" s="220" t="s">
        <v>1</v>
      </c>
      <c r="F303" s="221" t="s">
        <v>216</v>
      </c>
      <c r="G303" s="15"/>
      <c r="H303" s="222">
        <v>40.5</v>
      </c>
      <c r="I303" s="223"/>
      <c r="J303" s="15"/>
      <c r="K303" s="15"/>
      <c r="L303" s="219"/>
      <c r="M303" s="224"/>
      <c r="N303" s="225"/>
      <c r="O303" s="225"/>
      <c r="P303" s="225"/>
      <c r="Q303" s="225"/>
      <c r="R303" s="225"/>
      <c r="S303" s="225"/>
      <c r="T303" s="22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20" t="s">
        <v>213</v>
      </c>
      <c r="AU303" s="220" t="s">
        <v>91</v>
      </c>
      <c r="AV303" s="15" t="s">
        <v>211</v>
      </c>
      <c r="AW303" s="15" t="s">
        <v>33</v>
      </c>
      <c r="AX303" s="15" t="s">
        <v>87</v>
      </c>
      <c r="AY303" s="220" t="s">
        <v>205</v>
      </c>
    </row>
    <row r="304" s="2" customFormat="1" ht="24.15" customHeight="1">
      <c r="A304" s="38"/>
      <c r="B304" s="188"/>
      <c r="C304" s="189" t="s">
        <v>419</v>
      </c>
      <c r="D304" s="189" t="s">
        <v>207</v>
      </c>
      <c r="E304" s="190" t="s">
        <v>420</v>
      </c>
      <c r="F304" s="191" t="s">
        <v>421</v>
      </c>
      <c r="G304" s="192" t="s">
        <v>265</v>
      </c>
      <c r="H304" s="193">
        <v>40.5</v>
      </c>
      <c r="I304" s="194"/>
      <c r="J304" s="193">
        <f>ROUND(I304*H304,3)</f>
        <v>0</v>
      </c>
      <c r="K304" s="195"/>
      <c r="L304" s="39"/>
      <c r="M304" s="196" t="s">
        <v>1</v>
      </c>
      <c r="N304" s="197" t="s">
        <v>46</v>
      </c>
      <c r="O304" s="82"/>
      <c r="P304" s="198">
        <f>O304*H304</f>
        <v>0</v>
      </c>
      <c r="Q304" s="198">
        <v>0</v>
      </c>
      <c r="R304" s="198">
        <f>Q304*H304</f>
        <v>0</v>
      </c>
      <c r="S304" s="198">
        <v>0</v>
      </c>
      <c r="T304" s="199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0" t="s">
        <v>211</v>
      </c>
      <c r="AT304" s="200" t="s">
        <v>207</v>
      </c>
      <c r="AU304" s="200" t="s">
        <v>91</v>
      </c>
      <c r="AY304" s="19" t="s">
        <v>205</v>
      </c>
      <c r="BE304" s="201">
        <f>IF(N304="základná",J304,0)</f>
        <v>0</v>
      </c>
      <c r="BF304" s="201">
        <f>IF(N304="znížená",J304,0)</f>
        <v>0</v>
      </c>
      <c r="BG304" s="201">
        <f>IF(N304="zákl. prenesená",J304,0)</f>
        <v>0</v>
      </c>
      <c r="BH304" s="201">
        <f>IF(N304="zníž. prenesená",J304,0)</f>
        <v>0</v>
      </c>
      <c r="BI304" s="201">
        <f>IF(N304="nulová",J304,0)</f>
        <v>0</v>
      </c>
      <c r="BJ304" s="19" t="s">
        <v>91</v>
      </c>
      <c r="BK304" s="202">
        <f>ROUND(I304*H304,3)</f>
        <v>0</v>
      </c>
      <c r="BL304" s="19" t="s">
        <v>211</v>
      </c>
      <c r="BM304" s="200" t="s">
        <v>422</v>
      </c>
    </row>
    <row r="305" s="2" customFormat="1" ht="37.8" customHeight="1">
      <c r="A305" s="38"/>
      <c r="B305" s="188"/>
      <c r="C305" s="189" t="s">
        <v>423</v>
      </c>
      <c r="D305" s="189" t="s">
        <v>207</v>
      </c>
      <c r="E305" s="190" t="s">
        <v>424</v>
      </c>
      <c r="F305" s="191" t="s">
        <v>425</v>
      </c>
      <c r="G305" s="192" t="s">
        <v>210</v>
      </c>
      <c r="H305" s="193">
        <v>63.049999999999997</v>
      </c>
      <c r="I305" s="194"/>
      <c r="J305" s="193">
        <f>ROUND(I305*H305,3)</f>
        <v>0</v>
      </c>
      <c r="K305" s="195"/>
      <c r="L305" s="39"/>
      <c r="M305" s="196" t="s">
        <v>1</v>
      </c>
      <c r="N305" s="197" t="s">
        <v>46</v>
      </c>
      <c r="O305" s="82"/>
      <c r="P305" s="198">
        <f>O305*H305</f>
        <v>0</v>
      </c>
      <c r="Q305" s="198">
        <v>2.40177</v>
      </c>
      <c r="R305" s="198">
        <f>Q305*H305</f>
        <v>151.43159849999998</v>
      </c>
      <c r="S305" s="198">
        <v>0</v>
      </c>
      <c r="T305" s="199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00" t="s">
        <v>211</v>
      </c>
      <c r="AT305" s="200" t="s">
        <v>207</v>
      </c>
      <c r="AU305" s="200" t="s">
        <v>91</v>
      </c>
      <c r="AY305" s="19" t="s">
        <v>205</v>
      </c>
      <c r="BE305" s="201">
        <f>IF(N305="základná",J305,0)</f>
        <v>0</v>
      </c>
      <c r="BF305" s="201">
        <f>IF(N305="znížená",J305,0)</f>
        <v>0</v>
      </c>
      <c r="BG305" s="201">
        <f>IF(N305="zákl. prenesená",J305,0)</f>
        <v>0</v>
      </c>
      <c r="BH305" s="201">
        <f>IF(N305="zníž. prenesená",J305,0)</f>
        <v>0</v>
      </c>
      <c r="BI305" s="201">
        <f>IF(N305="nulová",J305,0)</f>
        <v>0</v>
      </c>
      <c r="BJ305" s="19" t="s">
        <v>91</v>
      </c>
      <c r="BK305" s="202">
        <f>ROUND(I305*H305,3)</f>
        <v>0</v>
      </c>
      <c r="BL305" s="19" t="s">
        <v>211</v>
      </c>
      <c r="BM305" s="200" t="s">
        <v>426</v>
      </c>
    </row>
    <row r="306" s="13" customFormat="1">
      <c r="A306" s="13"/>
      <c r="B306" s="203"/>
      <c r="C306" s="13"/>
      <c r="D306" s="204" t="s">
        <v>213</v>
      </c>
      <c r="E306" s="205" t="s">
        <v>1</v>
      </c>
      <c r="F306" s="206" t="s">
        <v>412</v>
      </c>
      <c r="G306" s="13"/>
      <c r="H306" s="205" t="s">
        <v>1</v>
      </c>
      <c r="I306" s="207"/>
      <c r="J306" s="13"/>
      <c r="K306" s="13"/>
      <c r="L306" s="203"/>
      <c r="M306" s="208"/>
      <c r="N306" s="209"/>
      <c r="O306" s="209"/>
      <c r="P306" s="209"/>
      <c r="Q306" s="209"/>
      <c r="R306" s="209"/>
      <c r="S306" s="209"/>
      <c r="T306" s="21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5" t="s">
        <v>213</v>
      </c>
      <c r="AU306" s="205" t="s">
        <v>91</v>
      </c>
      <c r="AV306" s="13" t="s">
        <v>87</v>
      </c>
      <c r="AW306" s="13" t="s">
        <v>33</v>
      </c>
      <c r="AX306" s="13" t="s">
        <v>80</v>
      </c>
      <c r="AY306" s="205" t="s">
        <v>205</v>
      </c>
    </row>
    <row r="307" s="14" customFormat="1">
      <c r="A307" s="14"/>
      <c r="B307" s="211"/>
      <c r="C307" s="14"/>
      <c r="D307" s="204" t="s">
        <v>213</v>
      </c>
      <c r="E307" s="212" t="s">
        <v>1</v>
      </c>
      <c r="F307" s="213" t="s">
        <v>427</v>
      </c>
      <c r="G307" s="14"/>
      <c r="H307" s="214">
        <v>7.7960000000000003</v>
      </c>
      <c r="I307" s="215"/>
      <c r="J307" s="14"/>
      <c r="K307" s="14"/>
      <c r="L307" s="211"/>
      <c r="M307" s="216"/>
      <c r="N307" s="217"/>
      <c r="O307" s="217"/>
      <c r="P307" s="217"/>
      <c r="Q307" s="217"/>
      <c r="R307" s="217"/>
      <c r="S307" s="217"/>
      <c r="T307" s="21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12" t="s">
        <v>213</v>
      </c>
      <c r="AU307" s="212" t="s">
        <v>91</v>
      </c>
      <c r="AV307" s="14" t="s">
        <v>91</v>
      </c>
      <c r="AW307" s="14" t="s">
        <v>33</v>
      </c>
      <c r="AX307" s="14" t="s">
        <v>80</v>
      </c>
      <c r="AY307" s="212" t="s">
        <v>205</v>
      </c>
    </row>
    <row r="308" s="14" customFormat="1">
      <c r="A308" s="14"/>
      <c r="B308" s="211"/>
      <c r="C308" s="14"/>
      <c r="D308" s="204" t="s">
        <v>213</v>
      </c>
      <c r="E308" s="212" t="s">
        <v>1</v>
      </c>
      <c r="F308" s="213" t="s">
        <v>428</v>
      </c>
      <c r="G308" s="14"/>
      <c r="H308" s="214">
        <v>9.7420000000000009</v>
      </c>
      <c r="I308" s="215"/>
      <c r="J308" s="14"/>
      <c r="K308" s="14"/>
      <c r="L308" s="211"/>
      <c r="M308" s="216"/>
      <c r="N308" s="217"/>
      <c r="O308" s="217"/>
      <c r="P308" s="217"/>
      <c r="Q308" s="217"/>
      <c r="R308" s="217"/>
      <c r="S308" s="217"/>
      <c r="T308" s="21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12" t="s">
        <v>213</v>
      </c>
      <c r="AU308" s="212" t="s">
        <v>91</v>
      </c>
      <c r="AV308" s="14" t="s">
        <v>91</v>
      </c>
      <c r="AW308" s="14" t="s">
        <v>33</v>
      </c>
      <c r="AX308" s="14" t="s">
        <v>80</v>
      </c>
      <c r="AY308" s="212" t="s">
        <v>205</v>
      </c>
    </row>
    <row r="309" s="14" customFormat="1">
      <c r="A309" s="14"/>
      <c r="B309" s="211"/>
      <c r="C309" s="14"/>
      <c r="D309" s="204" t="s">
        <v>213</v>
      </c>
      <c r="E309" s="212" t="s">
        <v>1</v>
      </c>
      <c r="F309" s="213" t="s">
        <v>429</v>
      </c>
      <c r="G309" s="14"/>
      <c r="H309" s="214">
        <v>7.7960000000000003</v>
      </c>
      <c r="I309" s="215"/>
      <c r="J309" s="14"/>
      <c r="K309" s="14"/>
      <c r="L309" s="211"/>
      <c r="M309" s="216"/>
      <c r="N309" s="217"/>
      <c r="O309" s="217"/>
      <c r="P309" s="217"/>
      <c r="Q309" s="217"/>
      <c r="R309" s="217"/>
      <c r="S309" s="217"/>
      <c r="T309" s="21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2" t="s">
        <v>213</v>
      </c>
      <c r="AU309" s="212" t="s">
        <v>91</v>
      </c>
      <c r="AV309" s="14" t="s">
        <v>91</v>
      </c>
      <c r="AW309" s="14" t="s">
        <v>33</v>
      </c>
      <c r="AX309" s="14" t="s">
        <v>80</v>
      </c>
      <c r="AY309" s="212" t="s">
        <v>205</v>
      </c>
    </row>
    <row r="310" s="14" customFormat="1">
      <c r="A310" s="14"/>
      <c r="B310" s="211"/>
      <c r="C310" s="14"/>
      <c r="D310" s="204" t="s">
        <v>213</v>
      </c>
      <c r="E310" s="212" t="s">
        <v>1</v>
      </c>
      <c r="F310" s="213" t="s">
        <v>430</v>
      </c>
      <c r="G310" s="14"/>
      <c r="H310" s="214">
        <v>14.837</v>
      </c>
      <c r="I310" s="215"/>
      <c r="J310" s="14"/>
      <c r="K310" s="14"/>
      <c r="L310" s="211"/>
      <c r="M310" s="216"/>
      <c r="N310" s="217"/>
      <c r="O310" s="217"/>
      <c r="P310" s="217"/>
      <c r="Q310" s="217"/>
      <c r="R310" s="217"/>
      <c r="S310" s="217"/>
      <c r="T310" s="21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12" t="s">
        <v>213</v>
      </c>
      <c r="AU310" s="212" t="s">
        <v>91</v>
      </c>
      <c r="AV310" s="14" t="s">
        <v>91</v>
      </c>
      <c r="AW310" s="14" t="s">
        <v>33</v>
      </c>
      <c r="AX310" s="14" t="s">
        <v>80</v>
      </c>
      <c r="AY310" s="212" t="s">
        <v>205</v>
      </c>
    </row>
    <row r="311" s="14" customFormat="1">
      <c r="A311" s="14"/>
      <c r="B311" s="211"/>
      <c r="C311" s="14"/>
      <c r="D311" s="204" t="s">
        <v>213</v>
      </c>
      <c r="E311" s="212" t="s">
        <v>1</v>
      </c>
      <c r="F311" s="213" t="s">
        <v>431</v>
      </c>
      <c r="G311" s="14"/>
      <c r="H311" s="214">
        <v>2.016</v>
      </c>
      <c r="I311" s="215"/>
      <c r="J311" s="14"/>
      <c r="K311" s="14"/>
      <c r="L311" s="211"/>
      <c r="M311" s="216"/>
      <c r="N311" s="217"/>
      <c r="O311" s="217"/>
      <c r="P311" s="217"/>
      <c r="Q311" s="217"/>
      <c r="R311" s="217"/>
      <c r="S311" s="217"/>
      <c r="T311" s="21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12" t="s">
        <v>213</v>
      </c>
      <c r="AU311" s="212" t="s">
        <v>91</v>
      </c>
      <c r="AV311" s="14" t="s">
        <v>91</v>
      </c>
      <c r="AW311" s="14" t="s">
        <v>33</v>
      </c>
      <c r="AX311" s="14" t="s">
        <v>80</v>
      </c>
      <c r="AY311" s="212" t="s">
        <v>205</v>
      </c>
    </row>
    <row r="312" s="14" customFormat="1">
      <c r="A312" s="14"/>
      <c r="B312" s="211"/>
      <c r="C312" s="14"/>
      <c r="D312" s="204" t="s">
        <v>213</v>
      </c>
      <c r="E312" s="212" t="s">
        <v>1</v>
      </c>
      <c r="F312" s="213" t="s">
        <v>432</v>
      </c>
      <c r="G312" s="14"/>
      <c r="H312" s="214">
        <v>0.64400000000000002</v>
      </c>
      <c r="I312" s="215"/>
      <c r="J312" s="14"/>
      <c r="K312" s="14"/>
      <c r="L312" s="211"/>
      <c r="M312" s="216"/>
      <c r="N312" s="217"/>
      <c r="O312" s="217"/>
      <c r="P312" s="217"/>
      <c r="Q312" s="217"/>
      <c r="R312" s="217"/>
      <c r="S312" s="217"/>
      <c r="T312" s="21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12" t="s">
        <v>213</v>
      </c>
      <c r="AU312" s="212" t="s">
        <v>91</v>
      </c>
      <c r="AV312" s="14" t="s">
        <v>91</v>
      </c>
      <c r="AW312" s="14" t="s">
        <v>33</v>
      </c>
      <c r="AX312" s="14" t="s">
        <v>80</v>
      </c>
      <c r="AY312" s="212" t="s">
        <v>205</v>
      </c>
    </row>
    <row r="313" s="13" customFormat="1">
      <c r="A313" s="13"/>
      <c r="B313" s="203"/>
      <c r="C313" s="13"/>
      <c r="D313" s="204" t="s">
        <v>213</v>
      </c>
      <c r="E313" s="205" t="s">
        <v>1</v>
      </c>
      <c r="F313" s="206" t="s">
        <v>433</v>
      </c>
      <c r="G313" s="13"/>
      <c r="H313" s="205" t="s">
        <v>1</v>
      </c>
      <c r="I313" s="207"/>
      <c r="J313" s="13"/>
      <c r="K313" s="13"/>
      <c r="L313" s="203"/>
      <c r="M313" s="208"/>
      <c r="N313" s="209"/>
      <c r="O313" s="209"/>
      <c r="P313" s="209"/>
      <c r="Q313" s="209"/>
      <c r="R313" s="209"/>
      <c r="S313" s="209"/>
      <c r="T313" s="21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5" t="s">
        <v>213</v>
      </c>
      <c r="AU313" s="205" t="s">
        <v>91</v>
      </c>
      <c r="AV313" s="13" t="s">
        <v>87</v>
      </c>
      <c r="AW313" s="13" t="s">
        <v>33</v>
      </c>
      <c r="AX313" s="13" t="s">
        <v>80</v>
      </c>
      <c r="AY313" s="205" t="s">
        <v>205</v>
      </c>
    </row>
    <row r="314" s="14" customFormat="1">
      <c r="A314" s="14"/>
      <c r="B314" s="211"/>
      <c r="C314" s="14"/>
      <c r="D314" s="204" t="s">
        <v>213</v>
      </c>
      <c r="E314" s="212" t="s">
        <v>1</v>
      </c>
      <c r="F314" s="213" t="s">
        <v>434</v>
      </c>
      <c r="G314" s="14"/>
      <c r="H314" s="214">
        <v>2.4380000000000002</v>
      </c>
      <c r="I314" s="215"/>
      <c r="J314" s="14"/>
      <c r="K314" s="14"/>
      <c r="L314" s="211"/>
      <c r="M314" s="216"/>
      <c r="N314" s="217"/>
      <c r="O314" s="217"/>
      <c r="P314" s="217"/>
      <c r="Q314" s="217"/>
      <c r="R314" s="217"/>
      <c r="S314" s="217"/>
      <c r="T314" s="21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2" t="s">
        <v>213</v>
      </c>
      <c r="AU314" s="212" t="s">
        <v>91</v>
      </c>
      <c r="AV314" s="14" t="s">
        <v>91</v>
      </c>
      <c r="AW314" s="14" t="s">
        <v>33</v>
      </c>
      <c r="AX314" s="14" t="s">
        <v>80</v>
      </c>
      <c r="AY314" s="212" t="s">
        <v>205</v>
      </c>
    </row>
    <row r="315" s="14" customFormat="1">
      <c r="A315" s="14"/>
      <c r="B315" s="211"/>
      <c r="C315" s="14"/>
      <c r="D315" s="204" t="s">
        <v>213</v>
      </c>
      <c r="E315" s="212" t="s">
        <v>1</v>
      </c>
      <c r="F315" s="213" t="s">
        <v>435</v>
      </c>
      <c r="G315" s="14"/>
      <c r="H315" s="214">
        <v>3.1200000000000001</v>
      </c>
      <c r="I315" s="215"/>
      <c r="J315" s="14"/>
      <c r="K315" s="14"/>
      <c r="L315" s="211"/>
      <c r="M315" s="216"/>
      <c r="N315" s="217"/>
      <c r="O315" s="217"/>
      <c r="P315" s="217"/>
      <c r="Q315" s="217"/>
      <c r="R315" s="217"/>
      <c r="S315" s="217"/>
      <c r="T315" s="21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12" t="s">
        <v>213</v>
      </c>
      <c r="AU315" s="212" t="s">
        <v>91</v>
      </c>
      <c r="AV315" s="14" t="s">
        <v>91</v>
      </c>
      <c r="AW315" s="14" t="s">
        <v>33</v>
      </c>
      <c r="AX315" s="14" t="s">
        <v>80</v>
      </c>
      <c r="AY315" s="212" t="s">
        <v>205</v>
      </c>
    </row>
    <row r="316" s="14" customFormat="1">
      <c r="A316" s="14"/>
      <c r="B316" s="211"/>
      <c r="C316" s="14"/>
      <c r="D316" s="204" t="s">
        <v>213</v>
      </c>
      <c r="E316" s="212" t="s">
        <v>1</v>
      </c>
      <c r="F316" s="213" t="s">
        <v>436</v>
      </c>
      <c r="G316" s="14"/>
      <c r="H316" s="214">
        <v>2.0800000000000001</v>
      </c>
      <c r="I316" s="215"/>
      <c r="J316" s="14"/>
      <c r="K316" s="14"/>
      <c r="L316" s="211"/>
      <c r="M316" s="216"/>
      <c r="N316" s="217"/>
      <c r="O316" s="217"/>
      <c r="P316" s="217"/>
      <c r="Q316" s="217"/>
      <c r="R316" s="217"/>
      <c r="S316" s="217"/>
      <c r="T316" s="21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12" t="s">
        <v>213</v>
      </c>
      <c r="AU316" s="212" t="s">
        <v>91</v>
      </c>
      <c r="AV316" s="14" t="s">
        <v>91</v>
      </c>
      <c r="AW316" s="14" t="s">
        <v>33</v>
      </c>
      <c r="AX316" s="14" t="s">
        <v>80</v>
      </c>
      <c r="AY316" s="212" t="s">
        <v>205</v>
      </c>
    </row>
    <row r="317" s="14" customFormat="1">
      <c r="A317" s="14"/>
      <c r="B317" s="211"/>
      <c r="C317" s="14"/>
      <c r="D317" s="204" t="s">
        <v>213</v>
      </c>
      <c r="E317" s="212" t="s">
        <v>1</v>
      </c>
      <c r="F317" s="213" t="s">
        <v>437</v>
      </c>
      <c r="G317" s="14"/>
      <c r="H317" s="214">
        <v>0.68400000000000005</v>
      </c>
      <c r="I317" s="215"/>
      <c r="J317" s="14"/>
      <c r="K317" s="14"/>
      <c r="L317" s="211"/>
      <c r="M317" s="216"/>
      <c r="N317" s="217"/>
      <c r="O317" s="217"/>
      <c r="P317" s="217"/>
      <c r="Q317" s="217"/>
      <c r="R317" s="217"/>
      <c r="S317" s="217"/>
      <c r="T317" s="21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12" t="s">
        <v>213</v>
      </c>
      <c r="AU317" s="212" t="s">
        <v>91</v>
      </c>
      <c r="AV317" s="14" t="s">
        <v>91</v>
      </c>
      <c r="AW317" s="14" t="s">
        <v>33</v>
      </c>
      <c r="AX317" s="14" t="s">
        <v>80</v>
      </c>
      <c r="AY317" s="212" t="s">
        <v>205</v>
      </c>
    </row>
    <row r="318" s="13" customFormat="1">
      <c r="A318" s="13"/>
      <c r="B318" s="203"/>
      <c r="C318" s="13"/>
      <c r="D318" s="204" t="s">
        <v>213</v>
      </c>
      <c r="E318" s="205" t="s">
        <v>1</v>
      </c>
      <c r="F318" s="206" t="s">
        <v>438</v>
      </c>
      <c r="G318" s="13"/>
      <c r="H318" s="205" t="s">
        <v>1</v>
      </c>
      <c r="I318" s="207"/>
      <c r="J318" s="13"/>
      <c r="K318" s="13"/>
      <c r="L318" s="203"/>
      <c r="M318" s="208"/>
      <c r="N318" s="209"/>
      <c r="O318" s="209"/>
      <c r="P318" s="209"/>
      <c r="Q318" s="209"/>
      <c r="R318" s="209"/>
      <c r="S318" s="209"/>
      <c r="T318" s="21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5" t="s">
        <v>213</v>
      </c>
      <c r="AU318" s="205" t="s">
        <v>91</v>
      </c>
      <c r="AV318" s="13" t="s">
        <v>87</v>
      </c>
      <c r="AW318" s="13" t="s">
        <v>33</v>
      </c>
      <c r="AX318" s="13" t="s">
        <v>80</v>
      </c>
      <c r="AY318" s="205" t="s">
        <v>205</v>
      </c>
    </row>
    <row r="319" s="14" customFormat="1">
      <c r="A319" s="14"/>
      <c r="B319" s="211"/>
      <c r="C319" s="14"/>
      <c r="D319" s="204" t="s">
        <v>213</v>
      </c>
      <c r="E319" s="212" t="s">
        <v>1</v>
      </c>
      <c r="F319" s="213" t="s">
        <v>439</v>
      </c>
      <c r="G319" s="14"/>
      <c r="H319" s="214">
        <v>3.4129999999999998</v>
      </c>
      <c r="I319" s="215"/>
      <c r="J319" s="14"/>
      <c r="K319" s="14"/>
      <c r="L319" s="211"/>
      <c r="M319" s="216"/>
      <c r="N319" s="217"/>
      <c r="O319" s="217"/>
      <c r="P319" s="217"/>
      <c r="Q319" s="217"/>
      <c r="R319" s="217"/>
      <c r="S319" s="217"/>
      <c r="T319" s="21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12" t="s">
        <v>213</v>
      </c>
      <c r="AU319" s="212" t="s">
        <v>91</v>
      </c>
      <c r="AV319" s="14" t="s">
        <v>91</v>
      </c>
      <c r="AW319" s="14" t="s">
        <v>33</v>
      </c>
      <c r="AX319" s="14" t="s">
        <v>80</v>
      </c>
      <c r="AY319" s="212" t="s">
        <v>205</v>
      </c>
    </row>
    <row r="320" s="14" customFormat="1">
      <c r="A320" s="14"/>
      <c r="B320" s="211"/>
      <c r="C320" s="14"/>
      <c r="D320" s="204" t="s">
        <v>213</v>
      </c>
      <c r="E320" s="212" t="s">
        <v>1</v>
      </c>
      <c r="F320" s="213" t="s">
        <v>440</v>
      </c>
      <c r="G320" s="14"/>
      <c r="H320" s="214">
        <v>4.3680000000000003</v>
      </c>
      <c r="I320" s="215"/>
      <c r="J320" s="14"/>
      <c r="K320" s="14"/>
      <c r="L320" s="211"/>
      <c r="M320" s="216"/>
      <c r="N320" s="217"/>
      <c r="O320" s="217"/>
      <c r="P320" s="217"/>
      <c r="Q320" s="217"/>
      <c r="R320" s="217"/>
      <c r="S320" s="217"/>
      <c r="T320" s="21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2" t="s">
        <v>213</v>
      </c>
      <c r="AU320" s="212" t="s">
        <v>91</v>
      </c>
      <c r="AV320" s="14" t="s">
        <v>91</v>
      </c>
      <c r="AW320" s="14" t="s">
        <v>33</v>
      </c>
      <c r="AX320" s="14" t="s">
        <v>80</v>
      </c>
      <c r="AY320" s="212" t="s">
        <v>205</v>
      </c>
    </row>
    <row r="321" s="14" customFormat="1">
      <c r="A321" s="14"/>
      <c r="B321" s="211"/>
      <c r="C321" s="14"/>
      <c r="D321" s="204" t="s">
        <v>213</v>
      </c>
      <c r="E321" s="212" t="s">
        <v>1</v>
      </c>
      <c r="F321" s="213" t="s">
        <v>441</v>
      </c>
      <c r="G321" s="14"/>
      <c r="H321" s="214">
        <v>2.9119999999999999</v>
      </c>
      <c r="I321" s="215"/>
      <c r="J321" s="14"/>
      <c r="K321" s="14"/>
      <c r="L321" s="211"/>
      <c r="M321" s="216"/>
      <c r="N321" s="217"/>
      <c r="O321" s="217"/>
      <c r="P321" s="217"/>
      <c r="Q321" s="217"/>
      <c r="R321" s="217"/>
      <c r="S321" s="217"/>
      <c r="T321" s="21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12" t="s">
        <v>213</v>
      </c>
      <c r="AU321" s="212" t="s">
        <v>91</v>
      </c>
      <c r="AV321" s="14" t="s">
        <v>91</v>
      </c>
      <c r="AW321" s="14" t="s">
        <v>33</v>
      </c>
      <c r="AX321" s="14" t="s">
        <v>80</v>
      </c>
      <c r="AY321" s="212" t="s">
        <v>205</v>
      </c>
    </row>
    <row r="322" s="14" customFormat="1">
      <c r="A322" s="14"/>
      <c r="B322" s="211"/>
      <c r="C322" s="14"/>
      <c r="D322" s="204" t="s">
        <v>213</v>
      </c>
      <c r="E322" s="212" t="s">
        <v>1</v>
      </c>
      <c r="F322" s="213" t="s">
        <v>442</v>
      </c>
      <c r="G322" s="14"/>
      <c r="H322" s="214">
        <v>1.204</v>
      </c>
      <c r="I322" s="215"/>
      <c r="J322" s="14"/>
      <c r="K322" s="14"/>
      <c r="L322" s="211"/>
      <c r="M322" s="216"/>
      <c r="N322" s="217"/>
      <c r="O322" s="217"/>
      <c r="P322" s="217"/>
      <c r="Q322" s="217"/>
      <c r="R322" s="217"/>
      <c r="S322" s="217"/>
      <c r="T322" s="21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12" t="s">
        <v>213</v>
      </c>
      <c r="AU322" s="212" t="s">
        <v>91</v>
      </c>
      <c r="AV322" s="14" t="s">
        <v>91</v>
      </c>
      <c r="AW322" s="14" t="s">
        <v>33</v>
      </c>
      <c r="AX322" s="14" t="s">
        <v>80</v>
      </c>
      <c r="AY322" s="212" t="s">
        <v>205</v>
      </c>
    </row>
    <row r="323" s="15" customFormat="1">
      <c r="A323" s="15"/>
      <c r="B323" s="219"/>
      <c r="C323" s="15"/>
      <c r="D323" s="204" t="s">
        <v>213</v>
      </c>
      <c r="E323" s="220" t="s">
        <v>1</v>
      </c>
      <c r="F323" s="221" t="s">
        <v>216</v>
      </c>
      <c r="G323" s="15"/>
      <c r="H323" s="222">
        <v>63.04999999999999</v>
      </c>
      <c r="I323" s="223"/>
      <c r="J323" s="15"/>
      <c r="K323" s="15"/>
      <c r="L323" s="219"/>
      <c r="M323" s="224"/>
      <c r="N323" s="225"/>
      <c r="O323" s="225"/>
      <c r="P323" s="225"/>
      <c r="Q323" s="225"/>
      <c r="R323" s="225"/>
      <c r="S323" s="225"/>
      <c r="T323" s="22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20" t="s">
        <v>213</v>
      </c>
      <c r="AU323" s="220" t="s">
        <v>91</v>
      </c>
      <c r="AV323" s="15" t="s">
        <v>211</v>
      </c>
      <c r="AW323" s="15" t="s">
        <v>33</v>
      </c>
      <c r="AX323" s="15" t="s">
        <v>87</v>
      </c>
      <c r="AY323" s="220" t="s">
        <v>205</v>
      </c>
    </row>
    <row r="324" s="2" customFormat="1" ht="24.15" customHeight="1">
      <c r="A324" s="38"/>
      <c r="B324" s="188"/>
      <c r="C324" s="189" t="s">
        <v>443</v>
      </c>
      <c r="D324" s="189" t="s">
        <v>207</v>
      </c>
      <c r="E324" s="190" t="s">
        <v>444</v>
      </c>
      <c r="F324" s="191" t="s">
        <v>445</v>
      </c>
      <c r="G324" s="192" t="s">
        <v>265</v>
      </c>
      <c r="H324" s="193">
        <v>461.29700000000003</v>
      </c>
      <c r="I324" s="194"/>
      <c r="J324" s="193">
        <f>ROUND(I324*H324,3)</f>
        <v>0</v>
      </c>
      <c r="K324" s="195"/>
      <c r="L324" s="39"/>
      <c r="M324" s="196" t="s">
        <v>1</v>
      </c>
      <c r="N324" s="197" t="s">
        <v>46</v>
      </c>
      <c r="O324" s="82"/>
      <c r="P324" s="198">
        <f>O324*H324</f>
        <v>0</v>
      </c>
      <c r="Q324" s="198">
        <v>0.0023</v>
      </c>
      <c r="R324" s="198">
        <f>Q324*H324</f>
        <v>1.0609831000000001</v>
      </c>
      <c r="S324" s="198">
        <v>0</v>
      </c>
      <c r="T324" s="19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0" t="s">
        <v>211</v>
      </c>
      <c r="AT324" s="200" t="s">
        <v>207</v>
      </c>
      <c r="AU324" s="200" t="s">
        <v>91</v>
      </c>
      <c r="AY324" s="19" t="s">
        <v>205</v>
      </c>
      <c r="BE324" s="201">
        <f>IF(N324="základná",J324,0)</f>
        <v>0</v>
      </c>
      <c r="BF324" s="201">
        <f>IF(N324="znížená",J324,0)</f>
        <v>0</v>
      </c>
      <c r="BG324" s="201">
        <f>IF(N324="zákl. prenesená",J324,0)</f>
        <v>0</v>
      </c>
      <c r="BH324" s="201">
        <f>IF(N324="zníž. prenesená",J324,0)</f>
        <v>0</v>
      </c>
      <c r="BI324" s="201">
        <f>IF(N324="nulová",J324,0)</f>
        <v>0</v>
      </c>
      <c r="BJ324" s="19" t="s">
        <v>91</v>
      </c>
      <c r="BK324" s="202">
        <f>ROUND(I324*H324,3)</f>
        <v>0</v>
      </c>
      <c r="BL324" s="19" t="s">
        <v>211</v>
      </c>
      <c r="BM324" s="200" t="s">
        <v>446</v>
      </c>
    </row>
    <row r="325" s="13" customFormat="1">
      <c r="A325" s="13"/>
      <c r="B325" s="203"/>
      <c r="C325" s="13"/>
      <c r="D325" s="204" t="s">
        <v>213</v>
      </c>
      <c r="E325" s="205" t="s">
        <v>1</v>
      </c>
      <c r="F325" s="206" t="s">
        <v>412</v>
      </c>
      <c r="G325" s="13"/>
      <c r="H325" s="205" t="s">
        <v>1</v>
      </c>
      <c r="I325" s="207"/>
      <c r="J325" s="13"/>
      <c r="K325" s="13"/>
      <c r="L325" s="203"/>
      <c r="M325" s="208"/>
      <c r="N325" s="209"/>
      <c r="O325" s="209"/>
      <c r="P325" s="209"/>
      <c r="Q325" s="209"/>
      <c r="R325" s="209"/>
      <c r="S325" s="209"/>
      <c r="T325" s="21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5" t="s">
        <v>213</v>
      </c>
      <c r="AU325" s="205" t="s">
        <v>91</v>
      </c>
      <c r="AV325" s="13" t="s">
        <v>87</v>
      </c>
      <c r="AW325" s="13" t="s">
        <v>33</v>
      </c>
      <c r="AX325" s="13" t="s">
        <v>80</v>
      </c>
      <c r="AY325" s="205" t="s">
        <v>205</v>
      </c>
    </row>
    <row r="326" s="14" customFormat="1">
      <c r="A326" s="14"/>
      <c r="B326" s="211"/>
      <c r="C326" s="14"/>
      <c r="D326" s="204" t="s">
        <v>213</v>
      </c>
      <c r="E326" s="212" t="s">
        <v>1</v>
      </c>
      <c r="F326" s="213" t="s">
        <v>447</v>
      </c>
      <c r="G326" s="14"/>
      <c r="H326" s="214">
        <v>51.975000000000001</v>
      </c>
      <c r="I326" s="215"/>
      <c r="J326" s="14"/>
      <c r="K326" s="14"/>
      <c r="L326" s="211"/>
      <c r="M326" s="216"/>
      <c r="N326" s="217"/>
      <c r="O326" s="217"/>
      <c r="P326" s="217"/>
      <c r="Q326" s="217"/>
      <c r="R326" s="217"/>
      <c r="S326" s="217"/>
      <c r="T326" s="21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12" t="s">
        <v>213</v>
      </c>
      <c r="AU326" s="212" t="s">
        <v>91</v>
      </c>
      <c r="AV326" s="14" t="s">
        <v>91</v>
      </c>
      <c r="AW326" s="14" t="s">
        <v>33</v>
      </c>
      <c r="AX326" s="14" t="s">
        <v>80</v>
      </c>
      <c r="AY326" s="212" t="s">
        <v>205</v>
      </c>
    </row>
    <row r="327" s="14" customFormat="1">
      <c r="A327" s="14"/>
      <c r="B327" s="211"/>
      <c r="C327" s="14"/>
      <c r="D327" s="204" t="s">
        <v>213</v>
      </c>
      <c r="E327" s="212" t="s">
        <v>1</v>
      </c>
      <c r="F327" s="213" t="s">
        <v>448</v>
      </c>
      <c r="G327" s="14"/>
      <c r="H327" s="214">
        <v>70.057000000000002</v>
      </c>
      <c r="I327" s="215"/>
      <c r="J327" s="14"/>
      <c r="K327" s="14"/>
      <c r="L327" s="211"/>
      <c r="M327" s="216"/>
      <c r="N327" s="217"/>
      <c r="O327" s="217"/>
      <c r="P327" s="217"/>
      <c r="Q327" s="217"/>
      <c r="R327" s="217"/>
      <c r="S327" s="217"/>
      <c r="T327" s="21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12" t="s">
        <v>213</v>
      </c>
      <c r="AU327" s="212" t="s">
        <v>91</v>
      </c>
      <c r="AV327" s="14" t="s">
        <v>91</v>
      </c>
      <c r="AW327" s="14" t="s">
        <v>33</v>
      </c>
      <c r="AX327" s="14" t="s">
        <v>80</v>
      </c>
      <c r="AY327" s="212" t="s">
        <v>205</v>
      </c>
    </row>
    <row r="328" s="14" customFormat="1">
      <c r="A328" s="14"/>
      <c r="B328" s="211"/>
      <c r="C328" s="14"/>
      <c r="D328" s="204" t="s">
        <v>213</v>
      </c>
      <c r="E328" s="212" t="s">
        <v>1</v>
      </c>
      <c r="F328" s="213" t="s">
        <v>449</v>
      </c>
      <c r="G328" s="14"/>
      <c r="H328" s="214">
        <v>51.975000000000001</v>
      </c>
      <c r="I328" s="215"/>
      <c r="J328" s="14"/>
      <c r="K328" s="14"/>
      <c r="L328" s="211"/>
      <c r="M328" s="216"/>
      <c r="N328" s="217"/>
      <c r="O328" s="217"/>
      <c r="P328" s="217"/>
      <c r="Q328" s="217"/>
      <c r="R328" s="217"/>
      <c r="S328" s="217"/>
      <c r="T328" s="21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12" t="s">
        <v>213</v>
      </c>
      <c r="AU328" s="212" t="s">
        <v>91</v>
      </c>
      <c r="AV328" s="14" t="s">
        <v>91</v>
      </c>
      <c r="AW328" s="14" t="s">
        <v>33</v>
      </c>
      <c r="AX328" s="14" t="s">
        <v>80</v>
      </c>
      <c r="AY328" s="212" t="s">
        <v>205</v>
      </c>
    </row>
    <row r="329" s="14" customFormat="1">
      <c r="A329" s="14"/>
      <c r="B329" s="211"/>
      <c r="C329" s="14"/>
      <c r="D329" s="204" t="s">
        <v>213</v>
      </c>
      <c r="E329" s="212" t="s">
        <v>1</v>
      </c>
      <c r="F329" s="213" t="s">
        <v>450</v>
      </c>
      <c r="G329" s="14"/>
      <c r="H329" s="214">
        <v>98.909999999999997</v>
      </c>
      <c r="I329" s="215"/>
      <c r="J329" s="14"/>
      <c r="K329" s="14"/>
      <c r="L329" s="211"/>
      <c r="M329" s="216"/>
      <c r="N329" s="217"/>
      <c r="O329" s="217"/>
      <c r="P329" s="217"/>
      <c r="Q329" s="217"/>
      <c r="R329" s="217"/>
      <c r="S329" s="217"/>
      <c r="T329" s="21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12" t="s">
        <v>213</v>
      </c>
      <c r="AU329" s="212" t="s">
        <v>91</v>
      </c>
      <c r="AV329" s="14" t="s">
        <v>91</v>
      </c>
      <c r="AW329" s="14" t="s">
        <v>33</v>
      </c>
      <c r="AX329" s="14" t="s">
        <v>80</v>
      </c>
      <c r="AY329" s="212" t="s">
        <v>205</v>
      </c>
    </row>
    <row r="330" s="14" customFormat="1">
      <c r="A330" s="14"/>
      <c r="B330" s="211"/>
      <c r="C330" s="14"/>
      <c r="D330" s="204" t="s">
        <v>213</v>
      </c>
      <c r="E330" s="212" t="s">
        <v>1</v>
      </c>
      <c r="F330" s="213" t="s">
        <v>451</v>
      </c>
      <c r="G330" s="14"/>
      <c r="H330" s="214">
        <v>20.16</v>
      </c>
      <c r="I330" s="215"/>
      <c r="J330" s="14"/>
      <c r="K330" s="14"/>
      <c r="L330" s="211"/>
      <c r="M330" s="216"/>
      <c r="N330" s="217"/>
      <c r="O330" s="217"/>
      <c r="P330" s="217"/>
      <c r="Q330" s="217"/>
      <c r="R330" s="217"/>
      <c r="S330" s="217"/>
      <c r="T330" s="21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12" t="s">
        <v>213</v>
      </c>
      <c r="AU330" s="212" t="s">
        <v>91</v>
      </c>
      <c r="AV330" s="14" t="s">
        <v>91</v>
      </c>
      <c r="AW330" s="14" t="s">
        <v>33</v>
      </c>
      <c r="AX330" s="14" t="s">
        <v>80</v>
      </c>
      <c r="AY330" s="212" t="s">
        <v>205</v>
      </c>
    </row>
    <row r="331" s="14" customFormat="1">
      <c r="A331" s="14"/>
      <c r="B331" s="211"/>
      <c r="C331" s="14"/>
      <c r="D331" s="204" t="s">
        <v>213</v>
      </c>
      <c r="E331" s="212" t="s">
        <v>1</v>
      </c>
      <c r="F331" s="213" t="s">
        <v>452</v>
      </c>
      <c r="G331" s="14"/>
      <c r="H331" s="214">
        <v>8.1799999999999997</v>
      </c>
      <c r="I331" s="215"/>
      <c r="J331" s="14"/>
      <c r="K331" s="14"/>
      <c r="L331" s="211"/>
      <c r="M331" s="216"/>
      <c r="N331" s="217"/>
      <c r="O331" s="217"/>
      <c r="P331" s="217"/>
      <c r="Q331" s="217"/>
      <c r="R331" s="217"/>
      <c r="S331" s="217"/>
      <c r="T331" s="21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12" t="s">
        <v>213</v>
      </c>
      <c r="AU331" s="212" t="s">
        <v>91</v>
      </c>
      <c r="AV331" s="14" t="s">
        <v>91</v>
      </c>
      <c r="AW331" s="14" t="s">
        <v>33</v>
      </c>
      <c r="AX331" s="14" t="s">
        <v>80</v>
      </c>
      <c r="AY331" s="212" t="s">
        <v>205</v>
      </c>
    </row>
    <row r="332" s="13" customFormat="1">
      <c r="A332" s="13"/>
      <c r="B332" s="203"/>
      <c r="C332" s="13"/>
      <c r="D332" s="204" t="s">
        <v>213</v>
      </c>
      <c r="E332" s="205" t="s">
        <v>1</v>
      </c>
      <c r="F332" s="206" t="s">
        <v>433</v>
      </c>
      <c r="G332" s="13"/>
      <c r="H332" s="205" t="s">
        <v>1</v>
      </c>
      <c r="I332" s="207"/>
      <c r="J332" s="13"/>
      <c r="K332" s="13"/>
      <c r="L332" s="203"/>
      <c r="M332" s="208"/>
      <c r="N332" s="209"/>
      <c r="O332" s="209"/>
      <c r="P332" s="209"/>
      <c r="Q332" s="209"/>
      <c r="R332" s="209"/>
      <c r="S332" s="209"/>
      <c r="T332" s="21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5" t="s">
        <v>213</v>
      </c>
      <c r="AU332" s="205" t="s">
        <v>91</v>
      </c>
      <c r="AV332" s="13" t="s">
        <v>87</v>
      </c>
      <c r="AW332" s="13" t="s">
        <v>33</v>
      </c>
      <c r="AX332" s="13" t="s">
        <v>80</v>
      </c>
      <c r="AY332" s="205" t="s">
        <v>205</v>
      </c>
    </row>
    <row r="333" s="14" customFormat="1">
      <c r="A333" s="14"/>
      <c r="B333" s="211"/>
      <c r="C333" s="14"/>
      <c r="D333" s="204" t="s">
        <v>213</v>
      </c>
      <c r="E333" s="212" t="s">
        <v>1</v>
      </c>
      <c r="F333" s="213" t="s">
        <v>453</v>
      </c>
      <c r="G333" s="14"/>
      <c r="H333" s="214">
        <v>16.25</v>
      </c>
      <c r="I333" s="215"/>
      <c r="J333" s="14"/>
      <c r="K333" s="14"/>
      <c r="L333" s="211"/>
      <c r="M333" s="216"/>
      <c r="N333" s="217"/>
      <c r="O333" s="217"/>
      <c r="P333" s="217"/>
      <c r="Q333" s="217"/>
      <c r="R333" s="217"/>
      <c r="S333" s="217"/>
      <c r="T333" s="21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12" t="s">
        <v>213</v>
      </c>
      <c r="AU333" s="212" t="s">
        <v>91</v>
      </c>
      <c r="AV333" s="14" t="s">
        <v>91</v>
      </c>
      <c r="AW333" s="14" t="s">
        <v>33</v>
      </c>
      <c r="AX333" s="14" t="s">
        <v>80</v>
      </c>
      <c r="AY333" s="212" t="s">
        <v>205</v>
      </c>
    </row>
    <row r="334" s="14" customFormat="1">
      <c r="A334" s="14"/>
      <c r="B334" s="211"/>
      <c r="C334" s="14"/>
      <c r="D334" s="204" t="s">
        <v>213</v>
      </c>
      <c r="E334" s="212" t="s">
        <v>1</v>
      </c>
      <c r="F334" s="213" t="s">
        <v>454</v>
      </c>
      <c r="G334" s="14"/>
      <c r="H334" s="214">
        <v>20.800000000000001</v>
      </c>
      <c r="I334" s="215"/>
      <c r="J334" s="14"/>
      <c r="K334" s="14"/>
      <c r="L334" s="211"/>
      <c r="M334" s="216"/>
      <c r="N334" s="217"/>
      <c r="O334" s="217"/>
      <c r="P334" s="217"/>
      <c r="Q334" s="217"/>
      <c r="R334" s="217"/>
      <c r="S334" s="217"/>
      <c r="T334" s="21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12" t="s">
        <v>213</v>
      </c>
      <c r="AU334" s="212" t="s">
        <v>91</v>
      </c>
      <c r="AV334" s="14" t="s">
        <v>91</v>
      </c>
      <c r="AW334" s="14" t="s">
        <v>33</v>
      </c>
      <c r="AX334" s="14" t="s">
        <v>80</v>
      </c>
      <c r="AY334" s="212" t="s">
        <v>205</v>
      </c>
    </row>
    <row r="335" s="14" customFormat="1">
      <c r="A335" s="14"/>
      <c r="B335" s="211"/>
      <c r="C335" s="14"/>
      <c r="D335" s="204" t="s">
        <v>213</v>
      </c>
      <c r="E335" s="212" t="s">
        <v>1</v>
      </c>
      <c r="F335" s="213" t="s">
        <v>455</v>
      </c>
      <c r="G335" s="14"/>
      <c r="H335" s="214">
        <v>20.800000000000001</v>
      </c>
      <c r="I335" s="215"/>
      <c r="J335" s="14"/>
      <c r="K335" s="14"/>
      <c r="L335" s="211"/>
      <c r="M335" s="216"/>
      <c r="N335" s="217"/>
      <c r="O335" s="217"/>
      <c r="P335" s="217"/>
      <c r="Q335" s="217"/>
      <c r="R335" s="217"/>
      <c r="S335" s="217"/>
      <c r="T335" s="21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12" t="s">
        <v>213</v>
      </c>
      <c r="AU335" s="212" t="s">
        <v>91</v>
      </c>
      <c r="AV335" s="14" t="s">
        <v>91</v>
      </c>
      <c r="AW335" s="14" t="s">
        <v>33</v>
      </c>
      <c r="AX335" s="14" t="s">
        <v>80</v>
      </c>
      <c r="AY335" s="212" t="s">
        <v>205</v>
      </c>
    </row>
    <row r="336" s="14" customFormat="1">
      <c r="A336" s="14"/>
      <c r="B336" s="211"/>
      <c r="C336" s="14"/>
      <c r="D336" s="204" t="s">
        <v>213</v>
      </c>
      <c r="E336" s="212" t="s">
        <v>1</v>
      </c>
      <c r="F336" s="213" t="s">
        <v>456</v>
      </c>
      <c r="G336" s="14"/>
      <c r="H336" s="214">
        <v>8</v>
      </c>
      <c r="I336" s="215"/>
      <c r="J336" s="14"/>
      <c r="K336" s="14"/>
      <c r="L336" s="211"/>
      <c r="M336" s="216"/>
      <c r="N336" s="217"/>
      <c r="O336" s="217"/>
      <c r="P336" s="217"/>
      <c r="Q336" s="217"/>
      <c r="R336" s="217"/>
      <c r="S336" s="217"/>
      <c r="T336" s="21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12" t="s">
        <v>213</v>
      </c>
      <c r="AU336" s="212" t="s">
        <v>91</v>
      </c>
      <c r="AV336" s="14" t="s">
        <v>91</v>
      </c>
      <c r="AW336" s="14" t="s">
        <v>33</v>
      </c>
      <c r="AX336" s="14" t="s">
        <v>80</v>
      </c>
      <c r="AY336" s="212" t="s">
        <v>205</v>
      </c>
    </row>
    <row r="337" s="13" customFormat="1">
      <c r="A337" s="13"/>
      <c r="B337" s="203"/>
      <c r="C337" s="13"/>
      <c r="D337" s="204" t="s">
        <v>213</v>
      </c>
      <c r="E337" s="205" t="s">
        <v>1</v>
      </c>
      <c r="F337" s="206" t="s">
        <v>438</v>
      </c>
      <c r="G337" s="13"/>
      <c r="H337" s="205" t="s">
        <v>1</v>
      </c>
      <c r="I337" s="207"/>
      <c r="J337" s="13"/>
      <c r="K337" s="13"/>
      <c r="L337" s="203"/>
      <c r="M337" s="208"/>
      <c r="N337" s="209"/>
      <c r="O337" s="209"/>
      <c r="P337" s="209"/>
      <c r="Q337" s="209"/>
      <c r="R337" s="209"/>
      <c r="S337" s="209"/>
      <c r="T337" s="21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5" t="s">
        <v>213</v>
      </c>
      <c r="AU337" s="205" t="s">
        <v>91</v>
      </c>
      <c r="AV337" s="13" t="s">
        <v>87</v>
      </c>
      <c r="AW337" s="13" t="s">
        <v>33</v>
      </c>
      <c r="AX337" s="13" t="s">
        <v>80</v>
      </c>
      <c r="AY337" s="205" t="s">
        <v>205</v>
      </c>
    </row>
    <row r="338" s="14" customFormat="1">
      <c r="A338" s="14"/>
      <c r="B338" s="211"/>
      <c r="C338" s="14"/>
      <c r="D338" s="204" t="s">
        <v>213</v>
      </c>
      <c r="E338" s="212" t="s">
        <v>1</v>
      </c>
      <c r="F338" s="213" t="s">
        <v>457</v>
      </c>
      <c r="G338" s="14"/>
      <c r="H338" s="214">
        <v>22.75</v>
      </c>
      <c r="I338" s="215"/>
      <c r="J338" s="14"/>
      <c r="K338" s="14"/>
      <c r="L338" s="211"/>
      <c r="M338" s="216"/>
      <c r="N338" s="217"/>
      <c r="O338" s="217"/>
      <c r="P338" s="217"/>
      <c r="Q338" s="217"/>
      <c r="R338" s="217"/>
      <c r="S338" s="217"/>
      <c r="T338" s="21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12" t="s">
        <v>213</v>
      </c>
      <c r="AU338" s="212" t="s">
        <v>91</v>
      </c>
      <c r="AV338" s="14" t="s">
        <v>91</v>
      </c>
      <c r="AW338" s="14" t="s">
        <v>33</v>
      </c>
      <c r="AX338" s="14" t="s">
        <v>80</v>
      </c>
      <c r="AY338" s="212" t="s">
        <v>205</v>
      </c>
    </row>
    <row r="339" s="14" customFormat="1">
      <c r="A339" s="14"/>
      <c r="B339" s="211"/>
      <c r="C339" s="14"/>
      <c r="D339" s="204" t="s">
        <v>213</v>
      </c>
      <c r="E339" s="212" t="s">
        <v>1</v>
      </c>
      <c r="F339" s="213" t="s">
        <v>458</v>
      </c>
      <c r="G339" s="14"/>
      <c r="H339" s="214">
        <v>29.120000000000001</v>
      </c>
      <c r="I339" s="215"/>
      <c r="J339" s="14"/>
      <c r="K339" s="14"/>
      <c r="L339" s="211"/>
      <c r="M339" s="216"/>
      <c r="N339" s="217"/>
      <c r="O339" s="217"/>
      <c r="P339" s="217"/>
      <c r="Q339" s="217"/>
      <c r="R339" s="217"/>
      <c r="S339" s="217"/>
      <c r="T339" s="21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12" t="s">
        <v>213</v>
      </c>
      <c r="AU339" s="212" t="s">
        <v>91</v>
      </c>
      <c r="AV339" s="14" t="s">
        <v>91</v>
      </c>
      <c r="AW339" s="14" t="s">
        <v>33</v>
      </c>
      <c r="AX339" s="14" t="s">
        <v>80</v>
      </c>
      <c r="AY339" s="212" t="s">
        <v>205</v>
      </c>
    </row>
    <row r="340" s="14" customFormat="1">
      <c r="A340" s="14"/>
      <c r="B340" s="211"/>
      <c r="C340" s="14"/>
      <c r="D340" s="204" t="s">
        <v>213</v>
      </c>
      <c r="E340" s="212" t="s">
        <v>1</v>
      </c>
      <c r="F340" s="213" t="s">
        <v>459</v>
      </c>
      <c r="G340" s="14"/>
      <c r="H340" s="214">
        <v>29.120000000000001</v>
      </c>
      <c r="I340" s="215"/>
      <c r="J340" s="14"/>
      <c r="K340" s="14"/>
      <c r="L340" s="211"/>
      <c r="M340" s="216"/>
      <c r="N340" s="217"/>
      <c r="O340" s="217"/>
      <c r="P340" s="217"/>
      <c r="Q340" s="217"/>
      <c r="R340" s="217"/>
      <c r="S340" s="217"/>
      <c r="T340" s="21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12" t="s">
        <v>213</v>
      </c>
      <c r="AU340" s="212" t="s">
        <v>91</v>
      </c>
      <c r="AV340" s="14" t="s">
        <v>91</v>
      </c>
      <c r="AW340" s="14" t="s">
        <v>33</v>
      </c>
      <c r="AX340" s="14" t="s">
        <v>80</v>
      </c>
      <c r="AY340" s="212" t="s">
        <v>205</v>
      </c>
    </row>
    <row r="341" s="14" customFormat="1">
      <c r="A341" s="14"/>
      <c r="B341" s="211"/>
      <c r="C341" s="14"/>
      <c r="D341" s="204" t="s">
        <v>213</v>
      </c>
      <c r="E341" s="212" t="s">
        <v>1</v>
      </c>
      <c r="F341" s="213" t="s">
        <v>460</v>
      </c>
      <c r="G341" s="14"/>
      <c r="H341" s="214">
        <v>13.199999999999999</v>
      </c>
      <c r="I341" s="215"/>
      <c r="J341" s="14"/>
      <c r="K341" s="14"/>
      <c r="L341" s="211"/>
      <c r="M341" s="216"/>
      <c r="N341" s="217"/>
      <c r="O341" s="217"/>
      <c r="P341" s="217"/>
      <c r="Q341" s="217"/>
      <c r="R341" s="217"/>
      <c r="S341" s="217"/>
      <c r="T341" s="21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12" t="s">
        <v>213</v>
      </c>
      <c r="AU341" s="212" t="s">
        <v>91</v>
      </c>
      <c r="AV341" s="14" t="s">
        <v>91</v>
      </c>
      <c r="AW341" s="14" t="s">
        <v>33</v>
      </c>
      <c r="AX341" s="14" t="s">
        <v>80</v>
      </c>
      <c r="AY341" s="212" t="s">
        <v>205</v>
      </c>
    </row>
    <row r="342" s="15" customFormat="1">
      <c r="A342" s="15"/>
      <c r="B342" s="219"/>
      <c r="C342" s="15"/>
      <c r="D342" s="204" t="s">
        <v>213</v>
      </c>
      <c r="E342" s="220" t="s">
        <v>1</v>
      </c>
      <c r="F342" s="221" t="s">
        <v>216</v>
      </c>
      <c r="G342" s="15"/>
      <c r="H342" s="222">
        <v>461.29700000000008</v>
      </c>
      <c r="I342" s="223"/>
      <c r="J342" s="15"/>
      <c r="K342" s="15"/>
      <c r="L342" s="219"/>
      <c r="M342" s="224"/>
      <c r="N342" s="225"/>
      <c r="O342" s="225"/>
      <c r="P342" s="225"/>
      <c r="Q342" s="225"/>
      <c r="R342" s="225"/>
      <c r="S342" s="225"/>
      <c r="T342" s="22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20" t="s">
        <v>213</v>
      </c>
      <c r="AU342" s="220" t="s">
        <v>91</v>
      </c>
      <c r="AV342" s="15" t="s">
        <v>211</v>
      </c>
      <c r="AW342" s="15" t="s">
        <v>33</v>
      </c>
      <c r="AX342" s="15" t="s">
        <v>87</v>
      </c>
      <c r="AY342" s="220" t="s">
        <v>205</v>
      </c>
    </row>
    <row r="343" s="2" customFormat="1" ht="24.15" customHeight="1">
      <c r="A343" s="38"/>
      <c r="B343" s="188"/>
      <c r="C343" s="189" t="s">
        <v>461</v>
      </c>
      <c r="D343" s="189" t="s">
        <v>207</v>
      </c>
      <c r="E343" s="190" t="s">
        <v>462</v>
      </c>
      <c r="F343" s="191" t="s">
        <v>463</v>
      </c>
      <c r="G343" s="192" t="s">
        <v>265</v>
      </c>
      <c r="H343" s="193">
        <v>461.29700000000003</v>
      </c>
      <c r="I343" s="194"/>
      <c r="J343" s="193">
        <f>ROUND(I343*H343,3)</f>
        <v>0</v>
      </c>
      <c r="K343" s="195"/>
      <c r="L343" s="39"/>
      <c r="M343" s="196" t="s">
        <v>1</v>
      </c>
      <c r="N343" s="197" t="s">
        <v>46</v>
      </c>
      <c r="O343" s="82"/>
      <c r="P343" s="198">
        <f>O343*H343</f>
        <v>0</v>
      </c>
      <c r="Q343" s="198">
        <v>0</v>
      </c>
      <c r="R343" s="198">
        <f>Q343*H343</f>
        <v>0</v>
      </c>
      <c r="S343" s="198">
        <v>0</v>
      </c>
      <c r="T343" s="199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00" t="s">
        <v>211</v>
      </c>
      <c r="AT343" s="200" t="s">
        <v>207</v>
      </c>
      <c r="AU343" s="200" t="s">
        <v>91</v>
      </c>
      <c r="AY343" s="19" t="s">
        <v>205</v>
      </c>
      <c r="BE343" s="201">
        <f>IF(N343="základná",J343,0)</f>
        <v>0</v>
      </c>
      <c r="BF343" s="201">
        <f>IF(N343="znížená",J343,0)</f>
        <v>0</v>
      </c>
      <c r="BG343" s="201">
        <f>IF(N343="zákl. prenesená",J343,0)</f>
        <v>0</v>
      </c>
      <c r="BH343" s="201">
        <f>IF(N343="zníž. prenesená",J343,0)</f>
        <v>0</v>
      </c>
      <c r="BI343" s="201">
        <f>IF(N343="nulová",J343,0)</f>
        <v>0</v>
      </c>
      <c r="BJ343" s="19" t="s">
        <v>91</v>
      </c>
      <c r="BK343" s="202">
        <f>ROUND(I343*H343,3)</f>
        <v>0</v>
      </c>
      <c r="BL343" s="19" t="s">
        <v>211</v>
      </c>
      <c r="BM343" s="200" t="s">
        <v>464</v>
      </c>
    </row>
    <row r="344" s="2" customFormat="1" ht="16.5" customHeight="1">
      <c r="A344" s="38"/>
      <c r="B344" s="188"/>
      <c r="C344" s="189" t="s">
        <v>465</v>
      </c>
      <c r="D344" s="189" t="s">
        <v>207</v>
      </c>
      <c r="E344" s="190" t="s">
        <v>466</v>
      </c>
      <c r="F344" s="191" t="s">
        <v>467</v>
      </c>
      <c r="G344" s="192" t="s">
        <v>313</v>
      </c>
      <c r="H344" s="193">
        <v>6.3090000000000002</v>
      </c>
      <c r="I344" s="194"/>
      <c r="J344" s="193">
        <f>ROUND(I344*H344,3)</f>
        <v>0</v>
      </c>
      <c r="K344" s="195"/>
      <c r="L344" s="39"/>
      <c r="M344" s="196" t="s">
        <v>1</v>
      </c>
      <c r="N344" s="197" t="s">
        <v>46</v>
      </c>
      <c r="O344" s="82"/>
      <c r="P344" s="198">
        <f>O344*H344</f>
        <v>0</v>
      </c>
      <c r="Q344" s="198">
        <v>1.01555</v>
      </c>
      <c r="R344" s="198">
        <f>Q344*H344</f>
        <v>6.4071049499999999</v>
      </c>
      <c r="S344" s="198">
        <v>0</v>
      </c>
      <c r="T344" s="199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00" t="s">
        <v>211</v>
      </c>
      <c r="AT344" s="200" t="s">
        <v>207</v>
      </c>
      <c r="AU344" s="200" t="s">
        <v>91</v>
      </c>
      <c r="AY344" s="19" t="s">
        <v>205</v>
      </c>
      <c r="BE344" s="201">
        <f>IF(N344="základná",J344,0)</f>
        <v>0</v>
      </c>
      <c r="BF344" s="201">
        <f>IF(N344="znížená",J344,0)</f>
        <v>0</v>
      </c>
      <c r="BG344" s="201">
        <f>IF(N344="zákl. prenesená",J344,0)</f>
        <v>0</v>
      </c>
      <c r="BH344" s="201">
        <f>IF(N344="zníž. prenesená",J344,0)</f>
        <v>0</v>
      </c>
      <c r="BI344" s="201">
        <f>IF(N344="nulová",J344,0)</f>
        <v>0</v>
      </c>
      <c r="BJ344" s="19" t="s">
        <v>91</v>
      </c>
      <c r="BK344" s="202">
        <f>ROUND(I344*H344,3)</f>
        <v>0</v>
      </c>
      <c r="BL344" s="19" t="s">
        <v>211</v>
      </c>
      <c r="BM344" s="200" t="s">
        <v>468</v>
      </c>
    </row>
    <row r="345" s="14" customFormat="1">
      <c r="A345" s="14"/>
      <c r="B345" s="211"/>
      <c r="C345" s="14"/>
      <c r="D345" s="204" t="s">
        <v>213</v>
      </c>
      <c r="E345" s="212" t="s">
        <v>1</v>
      </c>
      <c r="F345" s="213" t="s">
        <v>469</v>
      </c>
      <c r="G345" s="14"/>
      <c r="H345" s="214">
        <v>6.3090000000000002</v>
      </c>
      <c r="I345" s="215"/>
      <c r="J345" s="14"/>
      <c r="K345" s="14"/>
      <c r="L345" s="211"/>
      <c r="M345" s="216"/>
      <c r="N345" s="217"/>
      <c r="O345" s="217"/>
      <c r="P345" s="217"/>
      <c r="Q345" s="217"/>
      <c r="R345" s="217"/>
      <c r="S345" s="217"/>
      <c r="T345" s="21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12" t="s">
        <v>213</v>
      </c>
      <c r="AU345" s="212" t="s">
        <v>91</v>
      </c>
      <c r="AV345" s="14" t="s">
        <v>91</v>
      </c>
      <c r="AW345" s="14" t="s">
        <v>33</v>
      </c>
      <c r="AX345" s="14" t="s">
        <v>80</v>
      </c>
      <c r="AY345" s="212" t="s">
        <v>205</v>
      </c>
    </row>
    <row r="346" s="15" customFormat="1">
      <c r="A346" s="15"/>
      <c r="B346" s="219"/>
      <c r="C346" s="15"/>
      <c r="D346" s="204" t="s">
        <v>213</v>
      </c>
      <c r="E346" s="220" t="s">
        <v>1</v>
      </c>
      <c r="F346" s="221" t="s">
        <v>216</v>
      </c>
      <c r="G346" s="15"/>
      <c r="H346" s="222">
        <v>6.3090000000000002</v>
      </c>
      <c r="I346" s="223"/>
      <c r="J346" s="15"/>
      <c r="K346" s="15"/>
      <c r="L346" s="219"/>
      <c r="M346" s="224"/>
      <c r="N346" s="225"/>
      <c r="O346" s="225"/>
      <c r="P346" s="225"/>
      <c r="Q346" s="225"/>
      <c r="R346" s="225"/>
      <c r="S346" s="225"/>
      <c r="T346" s="22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20" t="s">
        <v>213</v>
      </c>
      <c r="AU346" s="220" t="s">
        <v>91</v>
      </c>
      <c r="AV346" s="15" t="s">
        <v>211</v>
      </c>
      <c r="AW346" s="15" t="s">
        <v>33</v>
      </c>
      <c r="AX346" s="15" t="s">
        <v>87</v>
      </c>
      <c r="AY346" s="220" t="s">
        <v>205</v>
      </c>
    </row>
    <row r="347" s="2" customFormat="1" ht="37.8" customHeight="1">
      <c r="A347" s="38"/>
      <c r="B347" s="188"/>
      <c r="C347" s="189" t="s">
        <v>470</v>
      </c>
      <c r="D347" s="189" t="s">
        <v>207</v>
      </c>
      <c r="E347" s="190" t="s">
        <v>471</v>
      </c>
      <c r="F347" s="191" t="s">
        <v>472</v>
      </c>
      <c r="G347" s="192" t="s">
        <v>265</v>
      </c>
      <c r="H347" s="193">
        <v>325.005</v>
      </c>
      <c r="I347" s="194"/>
      <c r="J347" s="193">
        <f>ROUND(I347*H347,3)</f>
        <v>0</v>
      </c>
      <c r="K347" s="195"/>
      <c r="L347" s="39"/>
      <c r="M347" s="196" t="s">
        <v>1</v>
      </c>
      <c r="N347" s="197" t="s">
        <v>46</v>
      </c>
      <c r="O347" s="82"/>
      <c r="P347" s="198">
        <f>O347*H347</f>
        <v>0</v>
      </c>
      <c r="Q347" s="198">
        <v>0.11175</v>
      </c>
      <c r="R347" s="198">
        <f>Q347*H347</f>
        <v>36.319308749999998</v>
      </c>
      <c r="S347" s="198">
        <v>0</v>
      </c>
      <c r="T347" s="199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0" t="s">
        <v>211</v>
      </c>
      <c r="AT347" s="200" t="s">
        <v>207</v>
      </c>
      <c r="AU347" s="200" t="s">
        <v>91</v>
      </c>
      <c r="AY347" s="19" t="s">
        <v>205</v>
      </c>
      <c r="BE347" s="201">
        <f>IF(N347="základná",J347,0)</f>
        <v>0</v>
      </c>
      <c r="BF347" s="201">
        <f>IF(N347="znížená",J347,0)</f>
        <v>0</v>
      </c>
      <c r="BG347" s="201">
        <f>IF(N347="zákl. prenesená",J347,0)</f>
        <v>0</v>
      </c>
      <c r="BH347" s="201">
        <f>IF(N347="zníž. prenesená",J347,0)</f>
        <v>0</v>
      </c>
      <c r="BI347" s="201">
        <f>IF(N347="nulová",J347,0)</f>
        <v>0</v>
      </c>
      <c r="BJ347" s="19" t="s">
        <v>91</v>
      </c>
      <c r="BK347" s="202">
        <f>ROUND(I347*H347,3)</f>
        <v>0</v>
      </c>
      <c r="BL347" s="19" t="s">
        <v>211</v>
      </c>
      <c r="BM347" s="200" t="s">
        <v>473</v>
      </c>
    </row>
    <row r="348" s="13" customFormat="1">
      <c r="A348" s="13"/>
      <c r="B348" s="203"/>
      <c r="C348" s="13"/>
      <c r="D348" s="204" t="s">
        <v>213</v>
      </c>
      <c r="E348" s="205" t="s">
        <v>1</v>
      </c>
      <c r="F348" s="206" t="s">
        <v>337</v>
      </c>
      <c r="G348" s="13"/>
      <c r="H348" s="205" t="s">
        <v>1</v>
      </c>
      <c r="I348" s="207"/>
      <c r="J348" s="13"/>
      <c r="K348" s="13"/>
      <c r="L348" s="203"/>
      <c r="M348" s="208"/>
      <c r="N348" s="209"/>
      <c r="O348" s="209"/>
      <c r="P348" s="209"/>
      <c r="Q348" s="209"/>
      <c r="R348" s="209"/>
      <c r="S348" s="209"/>
      <c r="T348" s="21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5" t="s">
        <v>213</v>
      </c>
      <c r="AU348" s="205" t="s">
        <v>91</v>
      </c>
      <c r="AV348" s="13" t="s">
        <v>87</v>
      </c>
      <c r="AW348" s="13" t="s">
        <v>33</v>
      </c>
      <c r="AX348" s="13" t="s">
        <v>80</v>
      </c>
      <c r="AY348" s="205" t="s">
        <v>205</v>
      </c>
    </row>
    <row r="349" s="14" customFormat="1">
      <c r="A349" s="14"/>
      <c r="B349" s="211"/>
      <c r="C349" s="14"/>
      <c r="D349" s="204" t="s">
        <v>213</v>
      </c>
      <c r="E349" s="212" t="s">
        <v>1</v>
      </c>
      <c r="F349" s="213" t="s">
        <v>474</v>
      </c>
      <c r="G349" s="14"/>
      <c r="H349" s="214">
        <v>72.471000000000004</v>
      </c>
      <c r="I349" s="215"/>
      <c r="J349" s="14"/>
      <c r="K349" s="14"/>
      <c r="L349" s="211"/>
      <c r="M349" s="216"/>
      <c r="N349" s="217"/>
      <c r="O349" s="217"/>
      <c r="P349" s="217"/>
      <c r="Q349" s="217"/>
      <c r="R349" s="217"/>
      <c r="S349" s="217"/>
      <c r="T349" s="21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12" t="s">
        <v>213</v>
      </c>
      <c r="AU349" s="212" t="s">
        <v>91</v>
      </c>
      <c r="AV349" s="14" t="s">
        <v>91</v>
      </c>
      <c r="AW349" s="14" t="s">
        <v>33</v>
      </c>
      <c r="AX349" s="14" t="s">
        <v>80</v>
      </c>
      <c r="AY349" s="212" t="s">
        <v>205</v>
      </c>
    </row>
    <row r="350" s="13" customFormat="1">
      <c r="A350" s="13"/>
      <c r="B350" s="203"/>
      <c r="C350" s="13"/>
      <c r="D350" s="204" t="s">
        <v>213</v>
      </c>
      <c r="E350" s="205" t="s">
        <v>1</v>
      </c>
      <c r="F350" s="206" t="s">
        <v>339</v>
      </c>
      <c r="G350" s="13"/>
      <c r="H350" s="205" t="s">
        <v>1</v>
      </c>
      <c r="I350" s="207"/>
      <c r="J350" s="13"/>
      <c r="K350" s="13"/>
      <c r="L350" s="203"/>
      <c r="M350" s="208"/>
      <c r="N350" s="209"/>
      <c r="O350" s="209"/>
      <c r="P350" s="209"/>
      <c r="Q350" s="209"/>
      <c r="R350" s="209"/>
      <c r="S350" s="209"/>
      <c r="T350" s="21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5" t="s">
        <v>213</v>
      </c>
      <c r="AU350" s="205" t="s">
        <v>91</v>
      </c>
      <c r="AV350" s="13" t="s">
        <v>87</v>
      </c>
      <c r="AW350" s="13" t="s">
        <v>33</v>
      </c>
      <c r="AX350" s="13" t="s">
        <v>80</v>
      </c>
      <c r="AY350" s="205" t="s">
        <v>205</v>
      </c>
    </row>
    <row r="351" s="14" customFormat="1">
      <c r="A351" s="14"/>
      <c r="B351" s="211"/>
      <c r="C351" s="14"/>
      <c r="D351" s="204" t="s">
        <v>213</v>
      </c>
      <c r="E351" s="212" t="s">
        <v>1</v>
      </c>
      <c r="F351" s="213" t="s">
        <v>475</v>
      </c>
      <c r="G351" s="14"/>
      <c r="H351" s="214">
        <v>126.267</v>
      </c>
      <c r="I351" s="215"/>
      <c r="J351" s="14"/>
      <c r="K351" s="14"/>
      <c r="L351" s="211"/>
      <c r="M351" s="216"/>
      <c r="N351" s="217"/>
      <c r="O351" s="217"/>
      <c r="P351" s="217"/>
      <c r="Q351" s="217"/>
      <c r="R351" s="217"/>
      <c r="S351" s="217"/>
      <c r="T351" s="21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12" t="s">
        <v>213</v>
      </c>
      <c r="AU351" s="212" t="s">
        <v>91</v>
      </c>
      <c r="AV351" s="14" t="s">
        <v>91</v>
      </c>
      <c r="AW351" s="14" t="s">
        <v>33</v>
      </c>
      <c r="AX351" s="14" t="s">
        <v>80</v>
      </c>
      <c r="AY351" s="212" t="s">
        <v>205</v>
      </c>
    </row>
    <row r="352" s="13" customFormat="1">
      <c r="A352" s="13"/>
      <c r="B352" s="203"/>
      <c r="C352" s="13"/>
      <c r="D352" s="204" t="s">
        <v>213</v>
      </c>
      <c r="E352" s="205" t="s">
        <v>1</v>
      </c>
      <c r="F352" s="206" t="s">
        <v>342</v>
      </c>
      <c r="G352" s="13"/>
      <c r="H352" s="205" t="s">
        <v>1</v>
      </c>
      <c r="I352" s="207"/>
      <c r="J352" s="13"/>
      <c r="K352" s="13"/>
      <c r="L352" s="203"/>
      <c r="M352" s="208"/>
      <c r="N352" s="209"/>
      <c r="O352" s="209"/>
      <c r="P352" s="209"/>
      <c r="Q352" s="209"/>
      <c r="R352" s="209"/>
      <c r="S352" s="209"/>
      <c r="T352" s="21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5" t="s">
        <v>213</v>
      </c>
      <c r="AU352" s="205" t="s">
        <v>91</v>
      </c>
      <c r="AV352" s="13" t="s">
        <v>87</v>
      </c>
      <c r="AW352" s="13" t="s">
        <v>33</v>
      </c>
      <c r="AX352" s="13" t="s">
        <v>80</v>
      </c>
      <c r="AY352" s="205" t="s">
        <v>205</v>
      </c>
    </row>
    <row r="353" s="14" customFormat="1">
      <c r="A353" s="14"/>
      <c r="B353" s="211"/>
      <c r="C353" s="14"/>
      <c r="D353" s="204" t="s">
        <v>213</v>
      </c>
      <c r="E353" s="212" t="s">
        <v>1</v>
      </c>
      <c r="F353" s="213" t="s">
        <v>475</v>
      </c>
      <c r="G353" s="14"/>
      <c r="H353" s="214">
        <v>126.267</v>
      </c>
      <c r="I353" s="215"/>
      <c r="J353" s="14"/>
      <c r="K353" s="14"/>
      <c r="L353" s="211"/>
      <c r="M353" s="216"/>
      <c r="N353" s="217"/>
      <c r="O353" s="217"/>
      <c r="P353" s="217"/>
      <c r="Q353" s="217"/>
      <c r="R353" s="217"/>
      <c r="S353" s="217"/>
      <c r="T353" s="21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12" t="s">
        <v>213</v>
      </c>
      <c r="AU353" s="212" t="s">
        <v>91</v>
      </c>
      <c r="AV353" s="14" t="s">
        <v>91</v>
      </c>
      <c r="AW353" s="14" t="s">
        <v>33</v>
      </c>
      <c r="AX353" s="14" t="s">
        <v>80</v>
      </c>
      <c r="AY353" s="212" t="s">
        <v>205</v>
      </c>
    </row>
    <row r="354" s="15" customFormat="1">
      <c r="A354" s="15"/>
      <c r="B354" s="219"/>
      <c r="C354" s="15"/>
      <c r="D354" s="204" t="s">
        <v>213</v>
      </c>
      <c r="E354" s="220" t="s">
        <v>1</v>
      </c>
      <c r="F354" s="221" t="s">
        <v>216</v>
      </c>
      <c r="G354" s="15"/>
      <c r="H354" s="222">
        <v>325.005</v>
      </c>
      <c r="I354" s="223"/>
      <c r="J354" s="15"/>
      <c r="K354" s="15"/>
      <c r="L354" s="219"/>
      <c r="M354" s="224"/>
      <c r="N354" s="225"/>
      <c r="O354" s="225"/>
      <c r="P354" s="225"/>
      <c r="Q354" s="225"/>
      <c r="R354" s="225"/>
      <c r="S354" s="225"/>
      <c r="T354" s="226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20" t="s">
        <v>213</v>
      </c>
      <c r="AU354" s="220" t="s">
        <v>91</v>
      </c>
      <c r="AV354" s="15" t="s">
        <v>211</v>
      </c>
      <c r="AW354" s="15" t="s">
        <v>33</v>
      </c>
      <c r="AX354" s="15" t="s">
        <v>87</v>
      </c>
      <c r="AY354" s="220" t="s">
        <v>205</v>
      </c>
    </row>
    <row r="355" s="2" customFormat="1" ht="24.15" customHeight="1">
      <c r="A355" s="38"/>
      <c r="B355" s="188"/>
      <c r="C355" s="189" t="s">
        <v>476</v>
      </c>
      <c r="D355" s="189" t="s">
        <v>207</v>
      </c>
      <c r="E355" s="190" t="s">
        <v>477</v>
      </c>
      <c r="F355" s="191" t="s">
        <v>478</v>
      </c>
      <c r="G355" s="192" t="s">
        <v>284</v>
      </c>
      <c r="H355" s="193">
        <v>157.90000000000001</v>
      </c>
      <c r="I355" s="194"/>
      <c r="J355" s="193">
        <f>ROUND(I355*H355,3)</f>
        <v>0</v>
      </c>
      <c r="K355" s="195"/>
      <c r="L355" s="39"/>
      <c r="M355" s="196" t="s">
        <v>1</v>
      </c>
      <c r="N355" s="197" t="s">
        <v>46</v>
      </c>
      <c r="O355" s="82"/>
      <c r="P355" s="198">
        <f>O355*H355</f>
        <v>0</v>
      </c>
      <c r="Q355" s="198">
        <v>0.00031</v>
      </c>
      <c r="R355" s="198">
        <f>Q355*H355</f>
        <v>0.048948999999999999</v>
      </c>
      <c r="S355" s="198">
        <v>0</v>
      </c>
      <c r="T355" s="199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0" t="s">
        <v>211</v>
      </c>
      <c r="AT355" s="200" t="s">
        <v>207</v>
      </c>
      <c r="AU355" s="200" t="s">
        <v>91</v>
      </c>
      <c r="AY355" s="19" t="s">
        <v>205</v>
      </c>
      <c r="BE355" s="201">
        <f>IF(N355="základná",J355,0)</f>
        <v>0</v>
      </c>
      <c r="BF355" s="201">
        <f>IF(N355="znížená",J355,0)</f>
        <v>0</v>
      </c>
      <c r="BG355" s="201">
        <f>IF(N355="zákl. prenesená",J355,0)</f>
        <v>0</v>
      </c>
      <c r="BH355" s="201">
        <f>IF(N355="zníž. prenesená",J355,0)</f>
        <v>0</v>
      </c>
      <c r="BI355" s="201">
        <f>IF(N355="nulová",J355,0)</f>
        <v>0</v>
      </c>
      <c r="BJ355" s="19" t="s">
        <v>91</v>
      </c>
      <c r="BK355" s="202">
        <f>ROUND(I355*H355,3)</f>
        <v>0</v>
      </c>
      <c r="BL355" s="19" t="s">
        <v>211</v>
      </c>
      <c r="BM355" s="200" t="s">
        <v>479</v>
      </c>
    </row>
    <row r="356" s="14" customFormat="1">
      <c r="A356" s="14"/>
      <c r="B356" s="211"/>
      <c r="C356" s="14"/>
      <c r="D356" s="204" t="s">
        <v>213</v>
      </c>
      <c r="E356" s="212" t="s">
        <v>1</v>
      </c>
      <c r="F356" s="213" t="s">
        <v>480</v>
      </c>
      <c r="G356" s="14"/>
      <c r="H356" s="214">
        <v>27.899999999999999</v>
      </c>
      <c r="I356" s="215"/>
      <c r="J356" s="14"/>
      <c r="K356" s="14"/>
      <c r="L356" s="211"/>
      <c r="M356" s="216"/>
      <c r="N356" s="217"/>
      <c r="O356" s="217"/>
      <c r="P356" s="217"/>
      <c r="Q356" s="217"/>
      <c r="R356" s="217"/>
      <c r="S356" s="217"/>
      <c r="T356" s="21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12" t="s">
        <v>213</v>
      </c>
      <c r="AU356" s="212" t="s">
        <v>91</v>
      </c>
      <c r="AV356" s="14" t="s">
        <v>91</v>
      </c>
      <c r="AW356" s="14" t="s">
        <v>33</v>
      </c>
      <c r="AX356" s="14" t="s">
        <v>80</v>
      </c>
      <c r="AY356" s="212" t="s">
        <v>205</v>
      </c>
    </row>
    <row r="357" s="14" customFormat="1">
      <c r="A357" s="14"/>
      <c r="B357" s="211"/>
      <c r="C357" s="14"/>
      <c r="D357" s="204" t="s">
        <v>213</v>
      </c>
      <c r="E357" s="212" t="s">
        <v>1</v>
      </c>
      <c r="F357" s="213" t="s">
        <v>481</v>
      </c>
      <c r="G357" s="14"/>
      <c r="H357" s="214">
        <v>65</v>
      </c>
      <c r="I357" s="215"/>
      <c r="J357" s="14"/>
      <c r="K357" s="14"/>
      <c r="L357" s="211"/>
      <c r="M357" s="216"/>
      <c r="N357" s="217"/>
      <c r="O357" s="217"/>
      <c r="P357" s="217"/>
      <c r="Q357" s="217"/>
      <c r="R357" s="217"/>
      <c r="S357" s="217"/>
      <c r="T357" s="21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12" t="s">
        <v>213</v>
      </c>
      <c r="AU357" s="212" t="s">
        <v>91</v>
      </c>
      <c r="AV357" s="14" t="s">
        <v>91</v>
      </c>
      <c r="AW357" s="14" t="s">
        <v>33</v>
      </c>
      <c r="AX357" s="14" t="s">
        <v>80</v>
      </c>
      <c r="AY357" s="212" t="s">
        <v>205</v>
      </c>
    </row>
    <row r="358" s="14" customFormat="1">
      <c r="A358" s="14"/>
      <c r="B358" s="211"/>
      <c r="C358" s="14"/>
      <c r="D358" s="204" t="s">
        <v>213</v>
      </c>
      <c r="E358" s="212" t="s">
        <v>1</v>
      </c>
      <c r="F358" s="213" t="s">
        <v>482</v>
      </c>
      <c r="G358" s="14"/>
      <c r="H358" s="214">
        <v>65</v>
      </c>
      <c r="I358" s="215"/>
      <c r="J358" s="14"/>
      <c r="K358" s="14"/>
      <c r="L358" s="211"/>
      <c r="M358" s="216"/>
      <c r="N358" s="217"/>
      <c r="O358" s="217"/>
      <c r="P358" s="217"/>
      <c r="Q358" s="217"/>
      <c r="R358" s="217"/>
      <c r="S358" s="217"/>
      <c r="T358" s="21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12" t="s">
        <v>213</v>
      </c>
      <c r="AU358" s="212" t="s">
        <v>91</v>
      </c>
      <c r="AV358" s="14" t="s">
        <v>91</v>
      </c>
      <c r="AW358" s="14" t="s">
        <v>33</v>
      </c>
      <c r="AX358" s="14" t="s">
        <v>80</v>
      </c>
      <c r="AY358" s="212" t="s">
        <v>205</v>
      </c>
    </row>
    <row r="359" s="15" customFormat="1">
      <c r="A359" s="15"/>
      <c r="B359" s="219"/>
      <c r="C359" s="15"/>
      <c r="D359" s="204" t="s">
        <v>213</v>
      </c>
      <c r="E359" s="220" t="s">
        <v>1</v>
      </c>
      <c r="F359" s="221" t="s">
        <v>216</v>
      </c>
      <c r="G359" s="15"/>
      <c r="H359" s="222">
        <v>157.90000000000001</v>
      </c>
      <c r="I359" s="223"/>
      <c r="J359" s="15"/>
      <c r="K359" s="15"/>
      <c r="L359" s="219"/>
      <c r="M359" s="224"/>
      <c r="N359" s="225"/>
      <c r="O359" s="225"/>
      <c r="P359" s="225"/>
      <c r="Q359" s="225"/>
      <c r="R359" s="225"/>
      <c r="S359" s="225"/>
      <c r="T359" s="22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20" t="s">
        <v>213</v>
      </c>
      <c r="AU359" s="220" t="s">
        <v>91</v>
      </c>
      <c r="AV359" s="15" t="s">
        <v>211</v>
      </c>
      <c r="AW359" s="15" t="s">
        <v>33</v>
      </c>
      <c r="AX359" s="15" t="s">
        <v>87</v>
      </c>
      <c r="AY359" s="220" t="s">
        <v>205</v>
      </c>
    </row>
    <row r="360" s="2" customFormat="1" ht="24.15" customHeight="1">
      <c r="A360" s="38"/>
      <c r="B360" s="188"/>
      <c r="C360" s="189" t="s">
        <v>483</v>
      </c>
      <c r="D360" s="189" t="s">
        <v>207</v>
      </c>
      <c r="E360" s="190" t="s">
        <v>484</v>
      </c>
      <c r="F360" s="191" t="s">
        <v>485</v>
      </c>
      <c r="G360" s="192" t="s">
        <v>284</v>
      </c>
      <c r="H360" s="193">
        <v>21.699999999999999</v>
      </c>
      <c r="I360" s="194"/>
      <c r="J360" s="193">
        <f>ROUND(I360*H360,3)</f>
        <v>0</v>
      </c>
      <c r="K360" s="195"/>
      <c r="L360" s="39"/>
      <c r="M360" s="196" t="s">
        <v>1</v>
      </c>
      <c r="N360" s="197" t="s">
        <v>46</v>
      </c>
      <c r="O360" s="82"/>
      <c r="P360" s="198">
        <f>O360*H360</f>
        <v>0</v>
      </c>
      <c r="Q360" s="198">
        <v>0.00025999999999999998</v>
      </c>
      <c r="R360" s="198">
        <f>Q360*H360</f>
        <v>0.0056419999999999994</v>
      </c>
      <c r="S360" s="198">
        <v>0</v>
      </c>
      <c r="T360" s="199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00" t="s">
        <v>211</v>
      </c>
      <c r="AT360" s="200" t="s">
        <v>207</v>
      </c>
      <c r="AU360" s="200" t="s">
        <v>91</v>
      </c>
      <c r="AY360" s="19" t="s">
        <v>205</v>
      </c>
      <c r="BE360" s="201">
        <f>IF(N360="základná",J360,0)</f>
        <v>0</v>
      </c>
      <c r="BF360" s="201">
        <f>IF(N360="znížená",J360,0)</f>
        <v>0</v>
      </c>
      <c r="BG360" s="201">
        <f>IF(N360="zákl. prenesená",J360,0)</f>
        <v>0</v>
      </c>
      <c r="BH360" s="201">
        <f>IF(N360="zníž. prenesená",J360,0)</f>
        <v>0</v>
      </c>
      <c r="BI360" s="201">
        <f>IF(N360="nulová",J360,0)</f>
        <v>0</v>
      </c>
      <c r="BJ360" s="19" t="s">
        <v>91</v>
      </c>
      <c r="BK360" s="202">
        <f>ROUND(I360*H360,3)</f>
        <v>0</v>
      </c>
      <c r="BL360" s="19" t="s">
        <v>211</v>
      </c>
      <c r="BM360" s="200" t="s">
        <v>486</v>
      </c>
    </row>
    <row r="361" s="14" customFormat="1">
      <c r="A361" s="14"/>
      <c r="B361" s="211"/>
      <c r="C361" s="14"/>
      <c r="D361" s="204" t="s">
        <v>213</v>
      </c>
      <c r="E361" s="212" t="s">
        <v>1</v>
      </c>
      <c r="F361" s="213" t="s">
        <v>487</v>
      </c>
      <c r="G361" s="14"/>
      <c r="H361" s="214">
        <v>21.699999999999999</v>
      </c>
      <c r="I361" s="215"/>
      <c r="J361" s="14"/>
      <c r="K361" s="14"/>
      <c r="L361" s="211"/>
      <c r="M361" s="216"/>
      <c r="N361" s="217"/>
      <c r="O361" s="217"/>
      <c r="P361" s="217"/>
      <c r="Q361" s="217"/>
      <c r="R361" s="217"/>
      <c r="S361" s="217"/>
      <c r="T361" s="21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12" t="s">
        <v>213</v>
      </c>
      <c r="AU361" s="212" t="s">
        <v>91</v>
      </c>
      <c r="AV361" s="14" t="s">
        <v>91</v>
      </c>
      <c r="AW361" s="14" t="s">
        <v>33</v>
      </c>
      <c r="AX361" s="14" t="s">
        <v>80</v>
      </c>
      <c r="AY361" s="212" t="s">
        <v>205</v>
      </c>
    </row>
    <row r="362" s="15" customFormat="1">
      <c r="A362" s="15"/>
      <c r="B362" s="219"/>
      <c r="C362" s="15"/>
      <c r="D362" s="204" t="s">
        <v>213</v>
      </c>
      <c r="E362" s="220" t="s">
        <v>1</v>
      </c>
      <c r="F362" s="221" t="s">
        <v>216</v>
      </c>
      <c r="G362" s="15"/>
      <c r="H362" s="222">
        <v>21.699999999999999</v>
      </c>
      <c r="I362" s="223"/>
      <c r="J362" s="15"/>
      <c r="K362" s="15"/>
      <c r="L362" s="219"/>
      <c r="M362" s="224"/>
      <c r="N362" s="225"/>
      <c r="O362" s="225"/>
      <c r="P362" s="225"/>
      <c r="Q362" s="225"/>
      <c r="R362" s="225"/>
      <c r="S362" s="225"/>
      <c r="T362" s="22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20" t="s">
        <v>213</v>
      </c>
      <c r="AU362" s="220" t="s">
        <v>91</v>
      </c>
      <c r="AV362" s="15" t="s">
        <v>211</v>
      </c>
      <c r="AW362" s="15" t="s">
        <v>33</v>
      </c>
      <c r="AX362" s="15" t="s">
        <v>87</v>
      </c>
      <c r="AY362" s="220" t="s">
        <v>205</v>
      </c>
    </row>
    <row r="363" s="12" customFormat="1" ht="22.8" customHeight="1">
      <c r="A363" s="12"/>
      <c r="B363" s="175"/>
      <c r="C363" s="12"/>
      <c r="D363" s="176" t="s">
        <v>79</v>
      </c>
      <c r="E363" s="186" t="s">
        <v>211</v>
      </c>
      <c r="F363" s="186" t="s">
        <v>488</v>
      </c>
      <c r="G363" s="12"/>
      <c r="H363" s="12"/>
      <c r="I363" s="178"/>
      <c r="J363" s="187">
        <f>BK363</f>
        <v>0</v>
      </c>
      <c r="K363" s="12"/>
      <c r="L363" s="175"/>
      <c r="M363" s="180"/>
      <c r="N363" s="181"/>
      <c r="O363" s="181"/>
      <c r="P363" s="182">
        <f>SUM(P364:P455)</f>
        <v>0</v>
      </c>
      <c r="Q363" s="181"/>
      <c r="R363" s="182">
        <f>SUM(R364:R455)</f>
        <v>481.88555381180004</v>
      </c>
      <c r="S363" s="181"/>
      <c r="T363" s="183">
        <f>SUM(T364:T455)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6" t="s">
        <v>87</v>
      </c>
      <c r="AT363" s="184" t="s">
        <v>79</v>
      </c>
      <c r="AU363" s="184" t="s">
        <v>87</v>
      </c>
      <c r="AY363" s="176" t="s">
        <v>205</v>
      </c>
      <c r="BK363" s="185">
        <f>SUM(BK364:BK455)</f>
        <v>0</v>
      </c>
    </row>
    <row r="364" s="2" customFormat="1" ht="37.8" customHeight="1">
      <c r="A364" s="38"/>
      <c r="B364" s="188"/>
      <c r="C364" s="189" t="s">
        <v>489</v>
      </c>
      <c r="D364" s="189" t="s">
        <v>207</v>
      </c>
      <c r="E364" s="190" t="s">
        <v>490</v>
      </c>
      <c r="F364" s="191" t="s">
        <v>491</v>
      </c>
      <c r="G364" s="192" t="s">
        <v>210</v>
      </c>
      <c r="H364" s="193">
        <v>108.622</v>
      </c>
      <c r="I364" s="194"/>
      <c r="J364" s="193">
        <f>ROUND(I364*H364,3)</f>
        <v>0</v>
      </c>
      <c r="K364" s="195"/>
      <c r="L364" s="39"/>
      <c r="M364" s="196" t="s">
        <v>1</v>
      </c>
      <c r="N364" s="197" t="s">
        <v>46</v>
      </c>
      <c r="O364" s="82"/>
      <c r="P364" s="198">
        <f>O364*H364</f>
        <v>0</v>
      </c>
      <c r="Q364" s="198">
        <v>2.4018999999999999</v>
      </c>
      <c r="R364" s="198">
        <f>Q364*H364</f>
        <v>260.89918180000001</v>
      </c>
      <c r="S364" s="198">
        <v>0</v>
      </c>
      <c r="T364" s="199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00" t="s">
        <v>211</v>
      </c>
      <c r="AT364" s="200" t="s">
        <v>207</v>
      </c>
      <c r="AU364" s="200" t="s">
        <v>91</v>
      </c>
      <c r="AY364" s="19" t="s">
        <v>205</v>
      </c>
      <c r="BE364" s="201">
        <f>IF(N364="základná",J364,0)</f>
        <v>0</v>
      </c>
      <c r="BF364" s="201">
        <f>IF(N364="znížená",J364,0)</f>
        <v>0</v>
      </c>
      <c r="BG364" s="201">
        <f>IF(N364="zákl. prenesená",J364,0)</f>
        <v>0</v>
      </c>
      <c r="BH364" s="201">
        <f>IF(N364="zníž. prenesená",J364,0)</f>
        <v>0</v>
      </c>
      <c r="BI364" s="201">
        <f>IF(N364="nulová",J364,0)</f>
        <v>0</v>
      </c>
      <c r="BJ364" s="19" t="s">
        <v>91</v>
      </c>
      <c r="BK364" s="202">
        <f>ROUND(I364*H364,3)</f>
        <v>0</v>
      </c>
      <c r="BL364" s="19" t="s">
        <v>211</v>
      </c>
      <c r="BM364" s="200" t="s">
        <v>492</v>
      </c>
    </row>
    <row r="365" s="13" customFormat="1">
      <c r="A365" s="13"/>
      <c r="B365" s="203"/>
      <c r="C365" s="13"/>
      <c r="D365" s="204" t="s">
        <v>213</v>
      </c>
      <c r="E365" s="205" t="s">
        <v>1</v>
      </c>
      <c r="F365" s="206" t="s">
        <v>372</v>
      </c>
      <c r="G365" s="13"/>
      <c r="H365" s="205" t="s">
        <v>1</v>
      </c>
      <c r="I365" s="207"/>
      <c r="J365" s="13"/>
      <c r="K365" s="13"/>
      <c r="L365" s="203"/>
      <c r="M365" s="208"/>
      <c r="N365" s="209"/>
      <c r="O365" s="209"/>
      <c r="P365" s="209"/>
      <c r="Q365" s="209"/>
      <c r="R365" s="209"/>
      <c r="S365" s="209"/>
      <c r="T365" s="21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5" t="s">
        <v>213</v>
      </c>
      <c r="AU365" s="205" t="s">
        <v>91</v>
      </c>
      <c r="AV365" s="13" t="s">
        <v>87</v>
      </c>
      <c r="AW365" s="13" t="s">
        <v>33</v>
      </c>
      <c r="AX365" s="13" t="s">
        <v>80</v>
      </c>
      <c r="AY365" s="205" t="s">
        <v>205</v>
      </c>
    </row>
    <row r="366" s="14" customFormat="1">
      <c r="A366" s="14"/>
      <c r="B366" s="211"/>
      <c r="C366" s="14"/>
      <c r="D366" s="204" t="s">
        <v>213</v>
      </c>
      <c r="E366" s="212" t="s">
        <v>1</v>
      </c>
      <c r="F366" s="213" t="s">
        <v>493</v>
      </c>
      <c r="G366" s="14"/>
      <c r="H366" s="214">
        <v>53.436</v>
      </c>
      <c r="I366" s="215"/>
      <c r="J366" s="14"/>
      <c r="K366" s="14"/>
      <c r="L366" s="211"/>
      <c r="M366" s="216"/>
      <c r="N366" s="217"/>
      <c r="O366" s="217"/>
      <c r="P366" s="217"/>
      <c r="Q366" s="217"/>
      <c r="R366" s="217"/>
      <c r="S366" s="217"/>
      <c r="T366" s="21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12" t="s">
        <v>213</v>
      </c>
      <c r="AU366" s="212" t="s">
        <v>91</v>
      </c>
      <c r="AV366" s="14" t="s">
        <v>91</v>
      </c>
      <c r="AW366" s="14" t="s">
        <v>33</v>
      </c>
      <c r="AX366" s="14" t="s">
        <v>80</v>
      </c>
      <c r="AY366" s="212" t="s">
        <v>205</v>
      </c>
    </row>
    <row r="367" s="13" customFormat="1">
      <c r="A367" s="13"/>
      <c r="B367" s="203"/>
      <c r="C367" s="13"/>
      <c r="D367" s="204" t="s">
        <v>213</v>
      </c>
      <c r="E367" s="205" t="s">
        <v>1</v>
      </c>
      <c r="F367" s="206" t="s">
        <v>374</v>
      </c>
      <c r="G367" s="13"/>
      <c r="H367" s="205" t="s">
        <v>1</v>
      </c>
      <c r="I367" s="207"/>
      <c r="J367" s="13"/>
      <c r="K367" s="13"/>
      <c r="L367" s="203"/>
      <c r="M367" s="208"/>
      <c r="N367" s="209"/>
      <c r="O367" s="209"/>
      <c r="P367" s="209"/>
      <c r="Q367" s="209"/>
      <c r="R367" s="209"/>
      <c r="S367" s="209"/>
      <c r="T367" s="21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05" t="s">
        <v>213</v>
      </c>
      <c r="AU367" s="205" t="s">
        <v>91</v>
      </c>
      <c r="AV367" s="13" t="s">
        <v>87</v>
      </c>
      <c r="AW367" s="13" t="s">
        <v>33</v>
      </c>
      <c r="AX367" s="13" t="s">
        <v>80</v>
      </c>
      <c r="AY367" s="205" t="s">
        <v>205</v>
      </c>
    </row>
    <row r="368" s="14" customFormat="1">
      <c r="A368" s="14"/>
      <c r="B368" s="211"/>
      <c r="C368" s="14"/>
      <c r="D368" s="204" t="s">
        <v>213</v>
      </c>
      <c r="E368" s="212" t="s">
        <v>1</v>
      </c>
      <c r="F368" s="213" t="s">
        <v>494</v>
      </c>
      <c r="G368" s="14"/>
      <c r="H368" s="214">
        <v>55.186</v>
      </c>
      <c r="I368" s="215"/>
      <c r="J368" s="14"/>
      <c r="K368" s="14"/>
      <c r="L368" s="211"/>
      <c r="M368" s="216"/>
      <c r="N368" s="217"/>
      <c r="O368" s="217"/>
      <c r="P368" s="217"/>
      <c r="Q368" s="217"/>
      <c r="R368" s="217"/>
      <c r="S368" s="217"/>
      <c r="T368" s="21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12" t="s">
        <v>213</v>
      </c>
      <c r="AU368" s="212" t="s">
        <v>91</v>
      </c>
      <c r="AV368" s="14" t="s">
        <v>91</v>
      </c>
      <c r="AW368" s="14" t="s">
        <v>33</v>
      </c>
      <c r="AX368" s="14" t="s">
        <v>80</v>
      </c>
      <c r="AY368" s="212" t="s">
        <v>205</v>
      </c>
    </row>
    <row r="369" s="15" customFormat="1">
      <c r="A369" s="15"/>
      <c r="B369" s="219"/>
      <c r="C369" s="15"/>
      <c r="D369" s="204" t="s">
        <v>213</v>
      </c>
      <c r="E369" s="220" t="s">
        <v>1</v>
      </c>
      <c r="F369" s="221" t="s">
        <v>216</v>
      </c>
      <c r="G369" s="15"/>
      <c r="H369" s="222">
        <v>108.622</v>
      </c>
      <c r="I369" s="223"/>
      <c r="J369" s="15"/>
      <c r="K369" s="15"/>
      <c r="L369" s="219"/>
      <c r="M369" s="224"/>
      <c r="N369" s="225"/>
      <c r="O369" s="225"/>
      <c r="P369" s="225"/>
      <c r="Q369" s="225"/>
      <c r="R369" s="225"/>
      <c r="S369" s="225"/>
      <c r="T369" s="226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20" t="s">
        <v>213</v>
      </c>
      <c r="AU369" s="220" t="s">
        <v>91</v>
      </c>
      <c r="AV369" s="15" t="s">
        <v>211</v>
      </c>
      <c r="AW369" s="15" t="s">
        <v>33</v>
      </c>
      <c r="AX369" s="15" t="s">
        <v>87</v>
      </c>
      <c r="AY369" s="220" t="s">
        <v>205</v>
      </c>
    </row>
    <row r="370" s="2" customFormat="1" ht="37.8" customHeight="1">
      <c r="A370" s="38"/>
      <c r="B370" s="188"/>
      <c r="C370" s="189" t="s">
        <v>495</v>
      </c>
      <c r="D370" s="189" t="s">
        <v>207</v>
      </c>
      <c r="E370" s="190" t="s">
        <v>496</v>
      </c>
      <c r="F370" s="191" t="s">
        <v>497</v>
      </c>
      <c r="G370" s="192" t="s">
        <v>210</v>
      </c>
      <c r="H370" s="193">
        <v>7.5199999999999996</v>
      </c>
      <c r="I370" s="194"/>
      <c r="J370" s="193">
        <f>ROUND(I370*H370,3)</f>
        <v>0</v>
      </c>
      <c r="K370" s="195"/>
      <c r="L370" s="39"/>
      <c r="M370" s="196" t="s">
        <v>1</v>
      </c>
      <c r="N370" s="197" t="s">
        <v>46</v>
      </c>
      <c r="O370" s="82"/>
      <c r="P370" s="198">
        <f>O370*H370</f>
        <v>0</v>
      </c>
      <c r="Q370" s="198">
        <v>2.4018999999999999</v>
      </c>
      <c r="R370" s="198">
        <f>Q370*H370</f>
        <v>18.062287999999999</v>
      </c>
      <c r="S370" s="198">
        <v>0</v>
      </c>
      <c r="T370" s="199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00" t="s">
        <v>211</v>
      </c>
      <c r="AT370" s="200" t="s">
        <v>207</v>
      </c>
      <c r="AU370" s="200" t="s">
        <v>91</v>
      </c>
      <c r="AY370" s="19" t="s">
        <v>205</v>
      </c>
      <c r="BE370" s="201">
        <f>IF(N370="základná",J370,0)</f>
        <v>0</v>
      </c>
      <c r="BF370" s="201">
        <f>IF(N370="znížená",J370,0)</f>
        <v>0</v>
      </c>
      <c r="BG370" s="201">
        <f>IF(N370="zákl. prenesená",J370,0)</f>
        <v>0</v>
      </c>
      <c r="BH370" s="201">
        <f>IF(N370="zníž. prenesená",J370,0)</f>
        <v>0</v>
      </c>
      <c r="BI370" s="201">
        <f>IF(N370="nulová",J370,0)</f>
        <v>0</v>
      </c>
      <c r="BJ370" s="19" t="s">
        <v>91</v>
      </c>
      <c r="BK370" s="202">
        <f>ROUND(I370*H370,3)</f>
        <v>0</v>
      </c>
      <c r="BL370" s="19" t="s">
        <v>211</v>
      </c>
      <c r="BM370" s="200" t="s">
        <v>498</v>
      </c>
    </row>
    <row r="371" s="13" customFormat="1">
      <c r="A371" s="13"/>
      <c r="B371" s="203"/>
      <c r="C371" s="13"/>
      <c r="D371" s="204" t="s">
        <v>213</v>
      </c>
      <c r="E371" s="205" t="s">
        <v>1</v>
      </c>
      <c r="F371" s="206" t="s">
        <v>372</v>
      </c>
      <c r="G371" s="13"/>
      <c r="H371" s="205" t="s">
        <v>1</v>
      </c>
      <c r="I371" s="207"/>
      <c r="J371" s="13"/>
      <c r="K371" s="13"/>
      <c r="L371" s="203"/>
      <c r="M371" s="208"/>
      <c r="N371" s="209"/>
      <c r="O371" s="209"/>
      <c r="P371" s="209"/>
      <c r="Q371" s="209"/>
      <c r="R371" s="209"/>
      <c r="S371" s="209"/>
      <c r="T371" s="21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5" t="s">
        <v>213</v>
      </c>
      <c r="AU371" s="205" t="s">
        <v>91</v>
      </c>
      <c r="AV371" s="13" t="s">
        <v>87</v>
      </c>
      <c r="AW371" s="13" t="s">
        <v>33</v>
      </c>
      <c r="AX371" s="13" t="s">
        <v>80</v>
      </c>
      <c r="AY371" s="205" t="s">
        <v>205</v>
      </c>
    </row>
    <row r="372" s="14" customFormat="1">
      <c r="A372" s="14"/>
      <c r="B372" s="211"/>
      <c r="C372" s="14"/>
      <c r="D372" s="204" t="s">
        <v>213</v>
      </c>
      <c r="E372" s="212" t="s">
        <v>1</v>
      </c>
      <c r="F372" s="213" t="s">
        <v>499</v>
      </c>
      <c r="G372" s="14"/>
      <c r="H372" s="214">
        <v>3.7599999999999998</v>
      </c>
      <c r="I372" s="215"/>
      <c r="J372" s="14"/>
      <c r="K372" s="14"/>
      <c r="L372" s="211"/>
      <c r="M372" s="216"/>
      <c r="N372" s="217"/>
      <c r="O372" s="217"/>
      <c r="P372" s="217"/>
      <c r="Q372" s="217"/>
      <c r="R372" s="217"/>
      <c r="S372" s="217"/>
      <c r="T372" s="21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12" t="s">
        <v>213</v>
      </c>
      <c r="AU372" s="212" t="s">
        <v>91</v>
      </c>
      <c r="AV372" s="14" t="s">
        <v>91</v>
      </c>
      <c r="AW372" s="14" t="s">
        <v>33</v>
      </c>
      <c r="AX372" s="14" t="s">
        <v>80</v>
      </c>
      <c r="AY372" s="212" t="s">
        <v>205</v>
      </c>
    </row>
    <row r="373" s="13" customFormat="1">
      <c r="A373" s="13"/>
      <c r="B373" s="203"/>
      <c r="C373" s="13"/>
      <c r="D373" s="204" t="s">
        <v>213</v>
      </c>
      <c r="E373" s="205" t="s">
        <v>1</v>
      </c>
      <c r="F373" s="206" t="s">
        <v>374</v>
      </c>
      <c r="G373" s="13"/>
      <c r="H373" s="205" t="s">
        <v>1</v>
      </c>
      <c r="I373" s="207"/>
      <c r="J373" s="13"/>
      <c r="K373" s="13"/>
      <c r="L373" s="203"/>
      <c r="M373" s="208"/>
      <c r="N373" s="209"/>
      <c r="O373" s="209"/>
      <c r="P373" s="209"/>
      <c r="Q373" s="209"/>
      <c r="R373" s="209"/>
      <c r="S373" s="209"/>
      <c r="T373" s="21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05" t="s">
        <v>213</v>
      </c>
      <c r="AU373" s="205" t="s">
        <v>91</v>
      </c>
      <c r="AV373" s="13" t="s">
        <v>87</v>
      </c>
      <c r="AW373" s="13" t="s">
        <v>33</v>
      </c>
      <c r="AX373" s="13" t="s">
        <v>80</v>
      </c>
      <c r="AY373" s="205" t="s">
        <v>205</v>
      </c>
    </row>
    <row r="374" s="14" customFormat="1">
      <c r="A374" s="14"/>
      <c r="B374" s="211"/>
      <c r="C374" s="14"/>
      <c r="D374" s="204" t="s">
        <v>213</v>
      </c>
      <c r="E374" s="212" t="s">
        <v>1</v>
      </c>
      <c r="F374" s="213" t="s">
        <v>499</v>
      </c>
      <c r="G374" s="14"/>
      <c r="H374" s="214">
        <v>3.7599999999999998</v>
      </c>
      <c r="I374" s="215"/>
      <c r="J374" s="14"/>
      <c r="K374" s="14"/>
      <c r="L374" s="211"/>
      <c r="M374" s="216"/>
      <c r="N374" s="217"/>
      <c r="O374" s="217"/>
      <c r="P374" s="217"/>
      <c r="Q374" s="217"/>
      <c r="R374" s="217"/>
      <c r="S374" s="217"/>
      <c r="T374" s="21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12" t="s">
        <v>213</v>
      </c>
      <c r="AU374" s="212" t="s">
        <v>91</v>
      </c>
      <c r="AV374" s="14" t="s">
        <v>91</v>
      </c>
      <c r="AW374" s="14" t="s">
        <v>33</v>
      </c>
      <c r="AX374" s="14" t="s">
        <v>80</v>
      </c>
      <c r="AY374" s="212" t="s">
        <v>205</v>
      </c>
    </row>
    <row r="375" s="15" customFormat="1">
      <c r="A375" s="15"/>
      <c r="B375" s="219"/>
      <c r="C375" s="15"/>
      <c r="D375" s="204" t="s">
        <v>213</v>
      </c>
      <c r="E375" s="220" t="s">
        <v>1</v>
      </c>
      <c r="F375" s="221" t="s">
        <v>216</v>
      </c>
      <c r="G375" s="15"/>
      <c r="H375" s="222">
        <v>7.5199999999999996</v>
      </c>
      <c r="I375" s="223"/>
      <c r="J375" s="15"/>
      <c r="K375" s="15"/>
      <c r="L375" s="219"/>
      <c r="M375" s="224"/>
      <c r="N375" s="225"/>
      <c r="O375" s="225"/>
      <c r="P375" s="225"/>
      <c r="Q375" s="225"/>
      <c r="R375" s="225"/>
      <c r="S375" s="225"/>
      <c r="T375" s="22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20" t="s">
        <v>213</v>
      </c>
      <c r="AU375" s="220" t="s">
        <v>91</v>
      </c>
      <c r="AV375" s="15" t="s">
        <v>211</v>
      </c>
      <c r="AW375" s="15" t="s">
        <v>33</v>
      </c>
      <c r="AX375" s="15" t="s">
        <v>87</v>
      </c>
      <c r="AY375" s="220" t="s">
        <v>205</v>
      </c>
    </row>
    <row r="376" s="2" customFormat="1" ht="37.8" customHeight="1">
      <c r="A376" s="38"/>
      <c r="B376" s="188"/>
      <c r="C376" s="189" t="s">
        <v>500</v>
      </c>
      <c r="D376" s="189" t="s">
        <v>207</v>
      </c>
      <c r="E376" s="190" t="s">
        <v>501</v>
      </c>
      <c r="F376" s="191" t="s">
        <v>502</v>
      </c>
      <c r="G376" s="192" t="s">
        <v>210</v>
      </c>
      <c r="H376" s="193">
        <v>62.634</v>
      </c>
      <c r="I376" s="194"/>
      <c r="J376" s="193">
        <f>ROUND(I376*H376,3)</f>
        <v>0</v>
      </c>
      <c r="K376" s="195"/>
      <c r="L376" s="39"/>
      <c r="M376" s="196" t="s">
        <v>1</v>
      </c>
      <c r="N376" s="197" t="s">
        <v>46</v>
      </c>
      <c r="O376" s="82"/>
      <c r="P376" s="198">
        <f>O376*H376</f>
        <v>0</v>
      </c>
      <c r="Q376" s="198">
        <v>2.3141699999999998</v>
      </c>
      <c r="R376" s="198">
        <f>Q376*H376</f>
        <v>144.94572377999998</v>
      </c>
      <c r="S376" s="198">
        <v>0</v>
      </c>
      <c r="T376" s="199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0" t="s">
        <v>211</v>
      </c>
      <c r="AT376" s="200" t="s">
        <v>207</v>
      </c>
      <c r="AU376" s="200" t="s">
        <v>91</v>
      </c>
      <c r="AY376" s="19" t="s">
        <v>205</v>
      </c>
      <c r="BE376" s="201">
        <f>IF(N376="základná",J376,0)</f>
        <v>0</v>
      </c>
      <c r="BF376" s="201">
        <f>IF(N376="znížená",J376,0)</f>
        <v>0</v>
      </c>
      <c r="BG376" s="201">
        <f>IF(N376="zákl. prenesená",J376,0)</f>
        <v>0</v>
      </c>
      <c r="BH376" s="201">
        <f>IF(N376="zníž. prenesená",J376,0)</f>
        <v>0</v>
      </c>
      <c r="BI376" s="201">
        <f>IF(N376="nulová",J376,0)</f>
        <v>0</v>
      </c>
      <c r="BJ376" s="19" t="s">
        <v>91</v>
      </c>
      <c r="BK376" s="202">
        <f>ROUND(I376*H376,3)</f>
        <v>0</v>
      </c>
      <c r="BL376" s="19" t="s">
        <v>211</v>
      </c>
      <c r="BM376" s="200" t="s">
        <v>503</v>
      </c>
    </row>
    <row r="377" s="13" customFormat="1">
      <c r="A377" s="13"/>
      <c r="B377" s="203"/>
      <c r="C377" s="13"/>
      <c r="D377" s="204" t="s">
        <v>213</v>
      </c>
      <c r="E377" s="205" t="s">
        <v>1</v>
      </c>
      <c r="F377" s="206" t="s">
        <v>504</v>
      </c>
      <c r="G377" s="13"/>
      <c r="H377" s="205" t="s">
        <v>1</v>
      </c>
      <c r="I377" s="207"/>
      <c r="J377" s="13"/>
      <c r="K377" s="13"/>
      <c r="L377" s="203"/>
      <c r="M377" s="208"/>
      <c r="N377" s="209"/>
      <c r="O377" s="209"/>
      <c r="P377" s="209"/>
      <c r="Q377" s="209"/>
      <c r="R377" s="209"/>
      <c r="S377" s="209"/>
      <c r="T377" s="210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5" t="s">
        <v>213</v>
      </c>
      <c r="AU377" s="205" t="s">
        <v>91</v>
      </c>
      <c r="AV377" s="13" t="s">
        <v>87</v>
      </c>
      <c r="AW377" s="13" t="s">
        <v>33</v>
      </c>
      <c r="AX377" s="13" t="s">
        <v>80</v>
      </c>
      <c r="AY377" s="205" t="s">
        <v>205</v>
      </c>
    </row>
    <row r="378" s="14" customFormat="1">
      <c r="A378" s="14"/>
      <c r="B378" s="211"/>
      <c r="C378" s="14"/>
      <c r="D378" s="204" t="s">
        <v>213</v>
      </c>
      <c r="E378" s="212" t="s">
        <v>1</v>
      </c>
      <c r="F378" s="213" t="s">
        <v>505</v>
      </c>
      <c r="G378" s="14"/>
      <c r="H378" s="214">
        <v>62.634</v>
      </c>
      <c r="I378" s="215"/>
      <c r="J378" s="14"/>
      <c r="K378" s="14"/>
      <c r="L378" s="211"/>
      <c r="M378" s="216"/>
      <c r="N378" s="217"/>
      <c r="O378" s="217"/>
      <c r="P378" s="217"/>
      <c r="Q378" s="217"/>
      <c r="R378" s="217"/>
      <c r="S378" s="217"/>
      <c r="T378" s="218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12" t="s">
        <v>213</v>
      </c>
      <c r="AU378" s="212" t="s">
        <v>91</v>
      </c>
      <c r="AV378" s="14" t="s">
        <v>91</v>
      </c>
      <c r="AW378" s="14" t="s">
        <v>33</v>
      </c>
      <c r="AX378" s="14" t="s">
        <v>80</v>
      </c>
      <c r="AY378" s="212" t="s">
        <v>205</v>
      </c>
    </row>
    <row r="379" s="15" customFormat="1">
      <c r="A379" s="15"/>
      <c r="B379" s="219"/>
      <c r="C379" s="15"/>
      <c r="D379" s="204" t="s">
        <v>213</v>
      </c>
      <c r="E379" s="220" t="s">
        <v>1</v>
      </c>
      <c r="F379" s="221" t="s">
        <v>216</v>
      </c>
      <c r="G379" s="15"/>
      <c r="H379" s="222">
        <v>62.634</v>
      </c>
      <c r="I379" s="223"/>
      <c r="J379" s="15"/>
      <c r="K379" s="15"/>
      <c r="L379" s="219"/>
      <c r="M379" s="224"/>
      <c r="N379" s="225"/>
      <c r="O379" s="225"/>
      <c r="P379" s="225"/>
      <c r="Q379" s="225"/>
      <c r="R379" s="225"/>
      <c r="S379" s="225"/>
      <c r="T379" s="22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20" t="s">
        <v>213</v>
      </c>
      <c r="AU379" s="220" t="s">
        <v>91</v>
      </c>
      <c r="AV379" s="15" t="s">
        <v>211</v>
      </c>
      <c r="AW379" s="15" t="s">
        <v>33</v>
      </c>
      <c r="AX379" s="15" t="s">
        <v>87</v>
      </c>
      <c r="AY379" s="220" t="s">
        <v>205</v>
      </c>
    </row>
    <row r="380" s="2" customFormat="1" ht="16.5" customHeight="1">
      <c r="A380" s="38"/>
      <c r="B380" s="188"/>
      <c r="C380" s="189" t="s">
        <v>506</v>
      </c>
      <c r="D380" s="189" t="s">
        <v>207</v>
      </c>
      <c r="E380" s="190" t="s">
        <v>507</v>
      </c>
      <c r="F380" s="191" t="s">
        <v>508</v>
      </c>
      <c r="G380" s="192" t="s">
        <v>265</v>
      </c>
      <c r="H380" s="193">
        <v>842.69000000000005</v>
      </c>
      <c r="I380" s="194"/>
      <c r="J380" s="193">
        <f>ROUND(I380*H380,3)</f>
        <v>0</v>
      </c>
      <c r="K380" s="195"/>
      <c r="L380" s="39"/>
      <c r="M380" s="196" t="s">
        <v>1</v>
      </c>
      <c r="N380" s="197" t="s">
        <v>46</v>
      </c>
      <c r="O380" s="82"/>
      <c r="P380" s="198">
        <f>O380*H380</f>
        <v>0</v>
      </c>
      <c r="Q380" s="198">
        <v>0.0018600000000000001</v>
      </c>
      <c r="R380" s="198">
        <f>Q380*H380</f>
        <v>1.5674034000000001</v>
      </c>
      <c r="S380" s="198">
        <v>0</v>
      </c>
      <c r="T380" s="199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00" t="s">
        <v>211</v>
      </c>
      <c r="AT380" s="200" t="s">
        <v>207</v>
      </c>
      <c r="AU380" s="200" t="s">
        <v>91</v>
      </c>
      <c r="AY380" s="19" t="s">
        <v>205</v>
      </c>
      <c r="BE380" s="201">
        <f>IF(N380="základná",J380,0)</f>
        <v>0</v>
      </c>
      <c r="BF380" s="201">
        <f>IF(N380="znížená",J380,0)</f>
        <v>0</v>
      </c>
      <c r="BG380" s="201">
        <f>IF(N380="zákl. prenesená",J380,0)</f>
        <v>0</v>
      </c>
      <c r="BH380" s="201">
        <f>IF(N380="zníž. prenesená",J380,0)</f>
        <v>0</v>
      </c>
      <c r="BI380" s="201">
        <f>IF(N380="nulová",J380,0)</f>
        <v>0</v>
      </c>
      <c r="BJ380" s="19" t="s">
        <v>91</v>
      </c>
      <c r="BK380" s="202">
        <f>ROUND(I380*H380,3)</f>
        <v>0</v>
      </c>
      <c r="BL380" s="19" t="s">
        <v>211</v>
      </c>
      <c r="BM380" s="200" t="s">
        <v>509</v>
      </c>
    </row>
    <row r="381" s="13" customFormat="1">
      <c r="A381" s="13"/>
      <c r="B381" s="203"/>
      <c r="C381" s="13"/>
      <c r="D381" s="204" t="s">
        <v>213</v>
      </c>
      <c r="E381" s="205" t="s">
        <v>1</v>
      </c>
      <c r="F381" s="206" t="s">
        <v>504</v>
      </c>
      <c r="G381" s="13"/>
      <c r="H381" s="205" t="s">
        <v>1</v>
      </c>
      <c r="I381" s="207"/>
      <c r="J381" s="13"/>
      <c r="K381" s="13"/>
      <c r="L381" s="203"/>
      <c r="M381" s="208"/>
      <c r="N381" s="209"/>
      <c r="O381" s="209"/>
      <c r="P381" s="209"/>
      <c r="Q381" s="209"/>
      <c r="R381" s="209"/>
      <c r="S381" s="209"/>
      <c r="T381" s="21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5" t="s">
        <v>213</v>
      </c>
      <c r="AU381" s="205" t="s">
        <v>91</v>
      </c>
      <c r="AV381" s="13" t="s">
        <v>87</v>
      </c>
      <c r="AW381" s="13" t="s">
        <v>33</v>
      </c>
      <c r="AX381" s="13" t="s">
        <v>80</v>
      </c>
      <c r="AY381" s="205" t="s">
        <v>205</v>
      </c>
    </row>
    <row r="382" s="14" customFormat="1">
      <c r="A382" s="14"/>
      <c r="B382" s="211"/>
      <c r="C382" s="14"/>
      <c r="D382" s="204" t="s">
        <v>213</v>
      </c>
      <c r="E382" s="212" t="s">
        <v>1</v>
      </c>
      <c r="F382" s="213" t="s">
        <v>510</v>
      </c>
      <c r="G382" s="14"/>
      <c r="H382" s="214">
        <v>267.18000000000001</v>
      </c>
      <c r="I382" s="215"/>
      <c r="J382" s="14"/>
      <c r="K382" s="14"/>
      <c r="L382" s="211"/>
      <c r="M382" s="216"/>
      <c r="N382" s="217"/>
      <c r="O382" s="217"/>
      <c r="P382" s="217"/>
      <c r="Q382" s="217"/>
      <c r="R382" s="217"/>
      <c r="S382" s="217"/>
      <c r="T382" s="21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12" t="s">
        <v>213</v>
      </c>
      <c r="AU382" s="212" t="s">
        <v>91</v>
      </c>
      <c r="AV382" s="14" t="s">
        <v>91</v>
      </c>
      <c r="AW382" s="14" t="s">
        <v>33</v>
      </c>
      <c r="AX382" s="14" t="s">
        <v>80</v>
      </c>
      <c r="AY382" s="212" t="s">
        <v>205</v>
      </c>
    </row>
    <row r="383" s="13" customFormat="1">
      <c r="A383" s="13"/>
      <c r="B383" s="203"/>
      <c r="C383" s="13"/>
      <c r="D383" s="204" t="s">
        <v>213</v>
      </c>
      <c r="E383" s="205" t="s">
        <v>1</v>
      </c>
      <c r="F383" s="206" t="s">
        <v>372</v>
      </c>
      <c r="G383" s="13"/>
      <c r="H383" s="205" t="s">
        <v>1</v>
      </c>
      <c r="I383" s="207"/>
      <c r="J383" s="13"/>
      <c r="K383" s="13"/>
      <c r="L383" s="203"/>
      <c r="M383" s="208"/>
      <c r="N383" s="209"/>
      <c r="O383" s="209"/>
      <c r="P383" s="209"/>
      <c r="Q383" s="209"/>
      <c r="R383" s="209"/>
      <c r="S383" s="209"/>
      <c r="T383" s="210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5" t="s">
        <v>213</v>
      </c>
      <c r="AU383" s="205" t="s">
        <v>91</v>
      </c>
      <c r="AV383" s="13" t="s">
        <v>87</v>
      </c>
      <c r="AW383" s="13" t="s">
        <v>33</v>
      </c>
      <c r="AX383" s="13" t="s">
        <v>80</v>
      </c>
      <c r="AY383" s="205" t="s">
        <v>205</v>
      </c>
    </row>
    <row r="384" s="14" customFormat="1">
      <c r="A384" s="14"/>
      <c r="B384" s="211"/>
      <c r="C384" s="14"/>
      <c r="D384" s="204" t="s">
        <v>213</v>
      </c>
      <c r="E384" s="212" t="s">
        <v>1</v>
      </c>
      <c r="F384" s="213" t="s">
        <v>511</v>
      </c>
      <c r="G384" s="14"/>
      <c r="H384" s="214">
        <v>283.38</v>
      </c>
      <c r="I384" s="215"/>
      <c r="J384" s="14"/>
      <c r="K384" s="14"/>
      <c r="L384" s="211"/>
      <c r="M384" s="216"/>
      <c r="N384" s="217"/>
      <c r="O384" s="217"/>
      <c r="P384" s="217"/>
      <c r="Q384" s="217"/>
      <c r="R384" s="217"/>
      <c r="S384" s="217"/>
      <c r="T384" s="21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12" t="s">
        <v>213</v>
      </c>
      <c r="AU384" s="212" t="s">
        <v>91</v>
      </c>
      <c r="AV384" s="14" t="s">
        <v>91</v>
      </c>
      <c r="AW384" s="14" t="s">
        <v>33</v>
      </c>
      <c r="AX384" s="14" t="s">
        <v>80</v>
      </c>
      <c r="AY384" s="212" t="s">
        <v>205</v>
      </c>
    </row>
    <row r="385" s="13" customFormat="1">
      <c r="A385" s="13"/>
      <c r="B385" s="203"/>
      <c r="C385" s="13"/>
      <c r="D385" s="204" t="s">
        <v>213</v>
      </c>
      <c r="E385" s="205" t="s">
        <v>1</v>
      </c>
      <c r="F385" s="206" t="s">
        <v>374</v>
      </c>
      <c r="G385" s="13"/>
      <c r="H385" s="205" t="s">
        <v>1</v>
      </c>
      <c r="I385" s="207"/>
      <c r="J385" s="13"/>
      <c r="K385" s="13"/>
      <c r="L385" s="203"/>
      <c r="M385" s="208"/>
      <c r="N385" s="209"/>
      <c r="O385" s="209"/>
      <c r="P385" s="209"/>
      <c r="Q385" s="209"/>
      <c r="R385" s="209"/>
      <c r="S385" s="209"/>
      <c r="T385" s="21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5" t="s">
        <v>213</v>
      </c>
      <c r="AU385" s="205" t="s">
        <v>91</v>
      </c>
      <c r="AV385" s="13" t="s">
        <v>87</v>
      </c>
      <c r="AW385" s="13" t="s">
        <v>33</v>
      </c>
      <c r="AX385" s="13" t="s">
        <v>80</v>
      </c>
      <c r="AY385" s="205" t="s">
        <v>205</v>
      </c>
    </row>
    <row r="386" s="14" customFormat="1">
      <c r="A386" s="14"/>
      <c r="B386" s="211"/>
      <c r="C386" s="14"/>
      <c r="D386" s="204" t="s">
        <v>213</v>
      </c>
      <c r="E386" s="212" t="s">
        <v>1</v>
      </c>
      <c r="F386" s="213" t="s">
        <v>512</v>
      </c>
      <c r="G386" s="14"/>
      <c r="H386" s="214">
        <v>292.13</v>
      </c>
      <c r="I386" s="215"/>
      <c r="J386" s="14"/>
      <c r="K386" s="14"/>
      <c r="L386" s="211"/>
      <c r="M386" s="216"/>
      <c r="N386" s="217"/>
      <c r="O386" s="217"/>
      <c r="P386" s="217"/>
      <c r="Q386" s="217"/>
      <c r="R386" s="217"/>
      <c r="S386" s="217"/>
      <c r="T386" s="21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12" t="s">
        <v>213</v>
      </c>
      <c r="AU386" s="212" t="s">
        <v>91</v>
      </c>
      <c r="AV386" s="14" t="s">
        <v>91</v>
      </c>
      <c r="AW386" s="14" t="s">
        <v>33</v>
      </c>
      <c r="AX386" s="14" t="s">
        <v>80</v>
      </c>
      <c r="AY386" s="212" t="s">
        <v>205</v>
      </c>
    </row>
    <row r="387" s="15" customFormat="1">
      <c r="A387" s="15"/>
      <c r="B387" s="219"/>
      <c r="C387" s="15"/>
      <c r="D387" s="204" t="s">
        <v>213</v>
      </c>
      <c r="E387" s="220" t="s">
        <v>1</v>
      </c>
      <c r="F387" s="221" t="s">
        <v>216</v>
      </c>
      <c r="G387" s="15"/>
      <c r="H387" s="222">
        <v>842.68999999999994</v>
      </c>
      <c r="I387" s="223"/>
      <c r="J387" s="15"/>
      <c r="K387" s="15"/>
      <c r="L387" s="219"/>
      <c r="M387" s="224"/>
      <c r="N387" s="225"/>
      <c r="O387" s="225"/>
      <c r="P387" s="225"/>
      <c r="Q387" s="225"/>
      <c r="R387" s="225"/>
      <c r="S387" s="225"/>
      <c r="T387" s="22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20" t="s">
        <v>213</v>
      </c>
      <c r="AU387" s="220" t="s">
        <v>91</v>
      </c>
      <c r="AV387" s="15" t="s">
        <v>211</v>
      </c>
      <c r="AW387" s="15" t="s">
        <v>33</v>
      </c>
      <c r="AX387" s="15" t="s">
        <v>87</v>
      </c>
      <c r="AY387" s="220" t="s">
        <v>205</v>
      </c>
    </row>
    <row r="388" s="2" customFormat="1" ht="16.5" customHeight="1">
      <c r="A388" s="38"/>
      <c r="B388" s="188"/>
      <c r="C388" s="189" t="s">
        <v>513</v>
      </c>
      <c r="D388" s="189" t="s">
        <v>207</v>
      </c>
      <c r="E388" s="190" t="s">
        <v>514</v>
      </c>
      <c r="F388" s="191" t="s">
        <v>515</v>
      </c>
      <c r="G388" s="192" t="s">
        <v>265</v>
      </c>
      <c r="H388" s="193">
        <v>842.69000000000005</v>
      </c>
      <c r="I388" s="194"/>
      <c r="J388" s="193">
        <f>ROUND(I388*H388,3)</f>
        <v>0</v>
      </c>
      <c r="K388" s="195"/>
      <c r="L388" s="39"/>
      <c r="M388" s="196" t="s">
        <v>1</v>
      </c>
      <c r="N388" s="197" t="s">
        <v>46</v>
      </c>
      <c r="O388" s="82"/>
      <c r="P388" s="198">
        <f>O388*H388</f>
        <v>0</v>
      </c>
      <c r="Q388" s="198">
        <v>0</v>
      </c>
      <c r="R388" s="198">
        <f>Q388*H388</f>
        <v>0</v>
      </c>
      <c r="S388" s="198">
        <v>0</v>
      </c>
      <c r="T388" s="199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00" t="s">
        <v>211</v>
      </c>
      <c r="AT388" s="200" t="s">
        <v>207</v>
      </c>
      <c r="AU388" s="200" t="s">
        <v>91</v>
      </c>
      <c r="AY388" s="19" t="s">
        <v>205</v>
      </c>
      <c r="BE388" s="201">
        <f>IF(N388="základná",J388,0)</f>
        <v>0</v>
      </c>
      <c r="BF388" s="201">
        <f>IF(N388="znížená",J388,0)</f>
        <v>0</v>
      </c>
      <c r="BG388" s="201">
        <f>IF(N388="zákl. prenesená",J388,0)</f>
        <v>0</v>
      </c>
      <c r="BH388" s="201">
        <f>IF(N388="zníž. prenesená",J388,0)</f>
        <v>0</v>
      </c>
      <c r="BI388" s="201">
        <f>IF(N388="nulová",J388,0)</f>
        <v>0</v>
      </c>
      <c r="BJ388" s="19" t="s">
        <v>91</v>
      </c>
      <c r="BK388" s="202">
        <f>ROUND(I388*H388,3)</f>
        <v>0</v>
      </c>
      <c r="BL388" s="19" t="s">
        <v>211</v>
      </c>
      <c r="BM388" s="200" t="s">
        <v>516</v>
      </c>
    </row>
    <row r="389" s="2" customFormat="1" ht="24.15" customHeight="1">
      <c r="A389" s="38"/>
      <c r="B389" s="188"/>
      <c r="C389" s="189" t="s">
        <v>517</v>
      </c>
      <c r="D389" s="189" t="s">
        <v>207</v>
      </c>
      <c r="E389" s="190" t="s">
        <v>518</v>
      </c>
      <c r="F389" s="191" t="s">
        <v>519</v>
      </c>
      <c r="G389" s="192" t="s">
        <v>265</v>
      </c>
      <c r="H389" s="193">
        <v>842.69000000000005</v>
      </c>
      <c r="I389" s="194"/>
      <c r="J389" s="193">
        <f>ROUND(I389*H389,3)</f>
        <v>0</v>
      </c>
      <c r="K389" s="195"/>
      <c r="L389" s="39"/>
      <c r="M389" s="196" t="s">
        <v>1</v>
      </c>
      <c r="N389" s="197" t="s">
        <v>46</v>
      </c>
      <c r="O389" s="82"/>
      <c r="P389" s="198">
        <f>O389*H389</f>
        <v>0</v>
      </c>
      <c r="Q389" s="198">
        <v>0.0037525000000000002</v>
      </c>
      <c r="R389" s="198">
        <f>Q389*H389</f>
        <v>3.1621942250000004</v>
      </c>
      <c r="S389" s="198">
        <v>0</v>
      </c>
      <c r="T389" s="199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00" t="s">
        <v>211</v>
      </c>
      <c r="AT389" s="200" t="s">
        <v>207</v>
      </c>
      <c r="AU389" s="200" t="s">
        <v>91</v>
      </c>
      <c r="AY389" s="19" t="s">
        <v>205</v>
      </c>
      <c r="BE389" s="201">
        <f>IF(N389="základná",J389,0)</f>
        <v>0</v>
      </c>
      <c r="BF389" s="201">
        <f>IF(N389="znížená",J389,0)</f>
        <v>0</v>
      </c>
      <c r="BG389" s="201">
        <f>IF(N389="zákl. prenesená",J389,0)</f>
        <v>0</v>
      </c>
      <c r="BH389" s="201">
        <f>IF(N389="zníž. prenesená",J389,0)</f>
        <v>0</v>
      </c>
      <c r="BI389" s="201">
        <f>IF(N389="nulová",J389,0)</f>
        <v>0</v>
      </c>
      <c r="BJ389" s="19" t="s">
        <v>91</v>
      </c>
      <c r="BK389" s="202">
        <f>ROUND(I389*H389,3)</f>
        <v>0</v>
      </c>
      <c r="BL389" s="19" t="s">
        <v>211</v>
      </c>
      <c r="BM389" s="200" t="s">
        <v>520</v>
      </c>
    </row>
    <row r="390" s="2" customFormat="1" ht="24.15" customHeight="1">
      <c r="A390" s="38"/>
      <c r="B390" s="188"/>
      <c r="C390" s="189" t="s">
        <v>521</v>
      </c>
      <c r="D390" s="189" t="s">
        <v>207</v>
      </c>
      <c r="E390" s="190" t="s">
        <v>522</v>
      </c>
      <c r="F390" s="191" t="s">
        <v>523</v>
      </c>
      <c r="G390" s="192" t="s">
        <v>265</v>
      </c>
      <c r="H390" s="193">
        <v>842.69000000000005</v>
      </c>
      <c r="I390" s="194"/>
      <c r="J390" s="193">
        <f>ROUND(I390*H390,3)</f>
        <v>0</v>
      </c>
      <c r="K390" s="195"/>
      <c r="L390" s="39"/>
      <c r="M390" s="196" t="s">
        <v>1</v>
      </c>
      <c r="N390" s="197" t="s">
        <v>46</v>
      </c>
      <c r="O390" s="82"/>
      <c r="P390" s="198">
        <f>O390*H390</f>
        <v>0</v>
      </c>
      <c r="Q390" s="198">
        <v>0</v>
      </c>
      <c r="R390" s="198">
        <f>Q390*H390</f>
        <v>0</v>
      </c>
      <c r="S390" s="198">
        <v>0</v>
      </c>
      <c r="T390" s="199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00" t="s">
        <v>211</v>
      </c>
      <c r="AT390" s="200" t="s">
        <v>207</v>
      </c>
      <c r="AU390" s="200" t="s">
        <v>91</v>
      </c>
      <c r="AY390" s="19" t="s">
        <v>205</v>
      </c>
      <c r="BE390" s="201">
        <f>IF(N390="základná",J390,0)</f>
        <v>0</v>
      </c>
      <c r="BF390" s="201">
        <f>IF(N390="znížená",J390,0)</f>
        <v>0</v>
      </c>
      <c r="BG390" s="201">
        <f>IF(N390="zákl. prenesená",J390,0)</f>
        <v>0</v>
      </c>
      <c r="BH390" s="201">
        <f>IF(N390="zníž. prenesená",J390,0)</f>
        <v>0</v>
      </c>
      <c r="BI390" s="201">
        <f>IF(N390="nulová",J390,0)</f>
        <v>0</v>
      </c>
      <c r="BJ390" s="19" t="s">
        <v>91</v>
      </c>
      <c r="BK390" s="202">
        <f>ROUND(I390*H390,3)</f>
        <v>0</v>
      </c>
      <c r="BL390" s="19" t="s">
        <v>211</v>
      </c>
      <c r="BM390" s="200" t="s">
        <v>524</v>
      </c>
    </row>
    <row r="391" s="2" customFormat="1" ht="44.25" customHeight="1">
      <c r="A391" s="38"/>
      <c r="B391" s="188"/>
      <c r="C391" s="189" t="s">
        <v>525</v>
      </c>
      <c r="D391" s="189" t="s">
        <v>207</v>
      </c>
      <c r="E391" s="190" t="s">
        <v>526</v>
      </c>
      <c r="F391" s="191" t="s">
        <v>527</v>
      </c>
      <c r="G391" s="192" t="s">
        <v>284</v>
      </c>
      <c r="H391" s="193">
        <v>3098</v>
      </c>
      <c r="I391" s="194"/>
      <c r="J391" s="193">
        <f>ROUND(I391*H391,3)</f>
        <v>0</v>
      </c>
      <c r="K391" s="195"/>
      <c r="L391" s="39"/>
      <c r="M391" s="196" t="s">
        <v>1</v>
      </c>
      <c r="N391" s="197" t="s">
        <v>46</v>
      </c>
      <c r="O391" s="82"/>
      <c r="P391" s="198">
        <f>O391*H391</f>
        <v>0</v>
      </c>
      <c r="Q391" s="198">
        <v>0</v>
      </c>
      <c r="R391" s="198">
        <f>Q391*H391</f>
        <v>0</v>
      </c>
      <c r="S391" s="198">
        <v>0</v>
      </c>
      <c r="T391" s="199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0" t="s">
        <v>211</v>
      </c>
      <c r="AT391" s="200" t="s">
        <v>207</v>
      </c>
      <c r="AU391" s="200" t="s">
        <v>91</v>
      </c>
      <c r="AY391" s="19" t="s">
        <v>205</v>
      </c>
      <c r="BE391" s="201">
        <f>IF(N391="základná",J391,0)</f>
        <v>0</v>
      </c>
      <c r="BF391" s="201">
        <f>IF(N391="znížená",J391,0)</f>
        <v>0</v>
      </c>
      <c r="BG391" s="201">
        <f>IF(N391="zákl. prenesená",J391,0)</f>
        <v>0</v>
      </c>
      <c r="BH391" s="201">
        <f>IF(N391="zníž. prenesená",J391,0)</f>
        <v>0</v>
      </c>
      <c r="BI391" s="201">
        <f>IF(N391="nulová",J391,0)</f>
        <v>0</v>
      </c>
      <c r="BJ391" s="19" t="s">
        <v>91</v>
      </c>
      <c r="BK391" s="202">
        <f>ROUND(I391*H391,3)</f>
        <v>0</v>
      </c>
      <c r="BL391" s="19" t="s">
        <v>211</v>
      </c>
      <c r="BM391" s="200" t="s">
        <v>528</v>
      </c>
    </row>
    <row r="392" s="13" customFormat="1">
      <c r="A392" s="13"/>
      <c r="B392" s="203"/>
      <c r="C392" s="13"/>
      <c r="D392" s="204" t="s">
        <v>213</v>
      </c>
      <c r="E392" s="205" t="s">
        <v>1</v>
      </c>
      <c r="F392" s="206" t="s">
        <v>504</v>
      </c>
      <c r="G392" s="13"/>
      <c r="H392" s="205" t="s">
        <v>1</v>
      </c>
      <c r="I392" s="207"/>
      <c r="J392" s="13"/>
      <c r="K392" s="13"/>
      <c r="L392" s="203"/>
      <c r="M392" s="208"/>
      <c r="N392" s="209"/>
      <c r="O392" s="209"/>
      <c r="P392" s="209"/>
      <c r="Q392" s="209"/>
      <c r="R392" s="209"/>
      <c r="S392" s="209"/>
      <c r="T392" s="21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5" t="s">
        <v>213</v>
      </c>
      <c r="AU392" s="205" t="s">
        <v>91</v>
      </c>
      <c r="AV392" s="13" t="s">
        <v>87</v>
      </c>
      <c r="AW392" s="13" t="s">
        <v>33</v>
      </c>
      <c r="AX392" s="13" t="s">
        <v>80</v>
      </c>
      <c r="AY392" s="205" t="s">
        <v>205</v>
      </c>
    </row>
    <row r="393" s="14" customFormat="1">
      <c r="A393" s="14"/>
      <c r="B393" s="211"/>
      <c r="C393" s="14"/>
      <c r="D393" s="204" t="s">
        <v>213</v>
      </c>
      <c r="E393" s="212" t="s">
        <v>1</v>
      </c>
      <c r="F393" s="213" t="s">
        <v>529</v>
      </c>
      <c r="G393" s="14"/>
      <c r="H393" s="214">
        <v>107.59999999999999</v>
      </c>
      <c r="I393" s="215"/>
      <c r="J393" s="14"/>
      <c r="K393" s="14"/>
      <c r="L393" s="211"/>
      <c r="M393" s="216"/>
      <c r="N393" s="217"/>
      <c r="O393" s="217"/>
      <c r="P393" s="217"/>
      <c r="Q393" s="217"/>
      <c r="R393" s="217"/>
      <c r="S393" s="217"/>
      <c r="T393" s="21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12" t="s">
        <v>213</v>
      </c>
      <c r="AU393" s="212" t="s">
        <v>91</v>
      </c>
      <c r="AV393" s="14" t="s">
        <v>91</v>
      </c>
      <c r="AW393" s="14" t="s">
        <v>33</v>
      </c>
      <c r="AX393" s="14" t="s">
        <v>80</v>
      </c>
      <c r="AY393" s="212" t="s">
        <v>205</v>
      </c>
    </row>
    <row r="394" s="13" customFormat="1">
      <c r="A394" s="13"/>
      <c r="B394" s="203"/>
      <c r="C394" s="13"/>
      <c r="D394" s="204" t="s">
        <v>213</v>
      </c>
      <c r="E394" s="205" t="s">
        <v>1</v>
      </c>
      <c r="F394" s="206" t="s">
        <v>372</v>
      </c>
      <c r="G394" s="13"/>
      <c r="H394" s="205" t="s">
        <v>1</v>
      </c>
      <c r="I394" s="207"/>
      <c r="J394" s="13"/>
      <c r="K394" s="13"/>
      <c r="L394" s="203"/>
      <c r="M394" s="208"/>
      <c r="N394" s="209"/>
      <c r="O394" s="209"/>
      <c r="P394" s="209"/>
      <c r="Q394" s="209"/>
      <c r="R394" s="209"/>
      <c r="S394" s="209"/>
      <c r="T394" s="210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5" t="s">
        <v>213</v>
      </c>
      <c r="AU394" s="205" t="s">
        <v>91</v>
      </c>
      <c r="AV394" s="13" t="s">
        <v>87</v>
      </c>
      <c r="AW394" s="13" t="s">
        <v>33</v>
      </c>
      <c r="AX394" s="13" t="s">
        <v>80</v>
      </c>
      <c r="AY394" s="205" t="s">
        <v>205</v>
      </c>
    </row>
    <row r="395" s="14" customFormat="1">
      <c r="A395" s="14"/>
      <c r="B395" s="211"/>
      <c r="C395" s="14"/>
      <c r="D395" s="204" t="s">
        <v>213</v>
      </c>
      <c r="E395" s="212" t="s">
        <v>1</v>
      </c>
      <c r="F395" s="213" t="s">
        <v>530</v>
      </c>
      <c r="G395" s="14"/>
      <c r="H395" s="214">
        <v>95.099999999999994</v>
      </c>
      <c r="I395" s="215"/>
      <c r="J395" s="14"/>
      <c r="K395" s="14"/>
      <c r="L395" s="211"/>
      <c r="M395" s="216"/>
      <c r="N395" s="217"/>
      <c r="O395" s="217"/>
      <c r="P395" s="217"/>
      <c r="Q395" s="217"/>
      <c r="R395" s="217"/>
      <c r="S395" s="217"/>
      <c r="T395" s="21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12" t="s">
        <v>213</v>
      </c>
      <c r="AU395" s="212" t="s">
        <v>91</v>
      </c>
      <c r="AV395" s="14" t="s">
        <v>91</v>
      </c>
      <c r="AW395" s="14" t="s">
        <v>33</v>
      </c>
      <c r="AX395" s="14" t="s">
        <v>80</v>
      </c>
      <c r="AY395" s="212" t="s">
        <v>205</v>
      </c>
    </row>
    <row r="396" s="13" customFormat="1">
      <c r="A396" s="13"/>
      <c r="B396" s="203"/>
      <c r="C396" s="13"/>
      <c r="D396" s="204" t="s">
        <v>213</v>
      </c>
      <c r="E396" s="205" t="s">
        <v>1</v>
      </c>
      <c r="F396" s="206" t="s">
        <v>374</v>
      </c>
      <c r="G396" s="13"/>
      <c r="H396" s="205" t="s">
        <v>1</v>
      </c>
      <c r="I396" s="207"/>
      <c r="J396" s="13"/>
      <c r="K396" s="13"/>
      <c r="L396" s="203"/>
      <c r="M396" s="208"/>
      <c r="N396" s="209"/>
      <c r="O396" s="209"/>
      <c r="P396" s="209"/>
      <c r="Q396" s="209"/>
      <c r="R396" s="209"/>
      <c r="S396" s="209"/>
      <c r="T396" s="21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5" t="s">
        <v>213</v>
      </c>
      <c r="AU396" s="205" t="s">
        <v>91</v>
      </c>
      <c r="AV396" s="13" t="s">
        <v>87</v>
      </c>
      <c r="AW396" s="13" t="s">
        <v>33</v>
      </c>
      <c r="AX396" s="13" t="s">
        <v>80</v>
      </c>
      <c r="AY396" s="205" t="s">
        <v>205</v>
      </c>
    </row>
    <row r="397" s="14" customFormat="1">
      <c r="A397" s="14"/>
      <c r="B397" s="211"/>
      <c r="C397" s="14"/>
      <c r="D397" s="204" t="s">
        <v>213</v>
      </c>
      <c r="E397" s="212" t="s">
        <v>1</v>
      </c>
      <c r="F397" s="213" t="s">
        <v>531</v>
      </c>
      <c r="G397" s="14"/>
      <c r="H397" s="214">
        <v>107.09999999999999</v>
      </c>
      <c r="I397" s="215"/>
      <c r="J397" s="14"/>
      <c r="K397" s="14"/>
      <c r="L397" s="211"/>
      <c r="M397" s="216"/>
      <c r="N397" s="217"/>
      <c r="O397" s="217"/>
      <c r="P397" s="217"/>
      <c r="Q397" s="217"/>
      <c r="R397" s="217"/>
      <c r="S397" s="217"/>
      <c r="T397" s="21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12" t="s">
        <v>213</v>
      </c>
      <c r="AU397" s="212" t="s">
        <v>91</v>
      </c>
      <c r="AV397" s="14" t="s">
        <v>91</v>
      </c>
      <c r="AW397" s="14" t="s">
        <v>33</v>
      </c>
      <c r="AX397" s="14" t="s">
        <v>80</v>
      </c>
      <c r="AY397" s="212" t="s">
        <v>205</v>
      </c>
    </row>
    <row r="398" s="15" customFormat="1">
      <c r="A398" s="15"/>
      <c r="B398" s="219"/>
      <c r="C398" s="15"/>
      <c r="D398" s="204" t="s">
        <v>213</v>
      </c>
      <c r="E398" s="220" t="s">
        <v>1</v>
      </c>
      <c r="F398" s="221" t="s">
        <v>216</v>
      </c>
      <c r="G398" s="15"/>
      <c r="H398" s="222">
        <v>309.79999999999995</v>
      </c>
      <c r="I398" s="223"/>
      <c r="J398" s="15"/>
      <c r="K398" s="15"/>
      <c r="L398" s="219"/>
      <c r="M398" s="224"/>
      <c r="N398" s="225"/>
      <c r="O398" s="225"/>
      <c r="P398" s="225"/>
      <c r="Q398" s="225"/>
      <c r="R398" s="225"/>
      <c r="S398" s="225"/>
      <c r="T398" s="226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20" t="s">
        <v>213</v>
      </c>
      <c r="AU398" s="220" t="s">
        <v>91</v>
      </c>
      <c r="AV398" s="15" t="s">
        <v>211</v>
      </c>
      <c r="AW398" s="15" t="s">
        <v>33</v>
      </c>
      <c r="AX398" s="15" t="s">
        <v>87</v>
      </c>
      <c r="AY398" s="220" t="s">
        <v>205</v>
      </c>
    </row>
    <row r="399" s="14" customFormat="1">
      <c r="A399" s="14"/>
      <c r="B399" s="211"/>
      <c r="C399" s="14"/>
      <c r="D399" s="204" t="s">
        <v>213</v>
      </c>
      <c r="E399" s="14"/>
      <c r="F399" s="213" t="s">
        <v>532</v>
      </c>
      <c r="G399" s="14"/>
      <c r="H399" s="214">
        <v>3098</v>
      </c>
      <c r="I399" s="215"/>
      <c r="J399" s="14"/>
      <c r="K399" s="14"/>
      <c r="L399" s="211"/>
      <c r="M399" s="216"/>
      <c r="N399" s="217"/>
      <c r="O399" s="217"/>
      <c r="P399" s="217"/>
      <c r="Q399" s="217"/>
      <c r="R399" s="217"/>
      <c r="S399" s="217"/>
      <c r="T399" s="21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12" t="s">
        <v>213</v>
      </c>
      <c r="AU399" s="212" t="s">
        <v>91</v>
      </c>
      <c r="AV399" s="14" t="s">
        <v>91</v>
      </c>
      <c r="AW399" s="14" t="s">
        <v>3</v>
      </c>
      <c r="AX399" s="14" t="s">
        <v>87</v>
      </c>
      <c r="AY399" s="212" t="s">
        <v>205</v>
      </c>
    </row>
    <row r="400" s="2" customFormat="1" ht="24.15" customHeight="1">
      <c r="A400" s="38"/>
      <c r="B400" s="188"/>
      <c r="C400" s="189" t="s">
        <v>533</v>
      </c>
      <c r="D400" s="189" t="s">
        <v>207</v>
      </c>
      <c r="E400" s="190" t="s">
        <v>534</v>
      </c>
      <c r="F400" s="191" t="s">
        <v>535</v>
      </c>
      <c r="G400" s="192" t="s">
        <v>284</v>
      </c>
      <c r="H400" s="193">
        <v>309.80000000000001</v>
      </c>
      <c r="I400" s="194"/>
      <c r="J400" s="193">
        <f>ROUND(I400*H400,3)</f>
        <v>0</v>
      </c>
      <c r="K400" s="195"/>
      <c r="L400" s="39"/>
      <c r="M400" s="196" t="s">
        <v>1</v>
      </c>
      <c r="N400" s="197" t="s">
        <v>46</v>
      </c>
      <c r="O400" s="82"/>
      <c r="P400" s="198">
        <f>O400*H400</f>
        <v>0</v>
      </c>
      <c r="Q400" s="198">
        <v>0.03087558</v>
      </c>
      <c r="R400" s="198">
        <f>Q400*H400</f>
        <v>9.565254684000001</v>
      </c>
      <c r="S400" s="198">
        <v>0</v>
      </c>
      <c r="T400" s="199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00" t="s">
        <v>211</v>
      </c>
      <c r="AT400" s="200" t="s">
        <v>207</v>
      </c>
      <c r="AU400" s="200" t="s">
        <v>91</v>
      </c>
      <c r="AY400" s="19" t="s">
        <v>205</v>
      </c>
      <c r="BE400" s="201">
        <f>IF(N400="základná",J400,0)</f>
        <v>0</v>
      </c>
      <c r="BF400" s="201">
        <f>IF(N400="znížená",J400,0)</f>
        <v>0</v>
      </c>
      <c r="BG400" s="201">
        <f>IF(N400="zákl. prenesená",J400,0)</f>
        <v>0</v>
      </c>
      <c r="BH400" s="201">
        <f>IF(N400="zníž. prenesená",J400,0)</f>
        <v>0</v>
      </c>
      <c r="BI400" s="201">
        <f>IF(N400="nulová",J400,0)</f>
        <v>0</v>
      </c>
      <c r="BJ400" s="19" t="s">
        <v>91</v>
      </c>
      <c r="BK400" s="202">
        <f>ROUND(I400*H400,3)</f>
        <v>0</v>
      </c>
      <c r="BL400" s="19" t="s">
        <v>211</v>
      </c>
      <c r="BM400" s="200" t="s">
        <v>536</v>
      </c>
    </row>
    <row r="401" s="2" customFormat="1" ht="33" customHeight="1">
      <c r="A401" s="38"/>
      <c r="B401" s="188"/>
      <c r="C401" s="189" t="s">
        <v>537</v>
      </c>
      <c r="D401" s="189" t="s">
        <v>207</v>
      </c>
      <c r="E401" s="190" t="s">
        <v>538</v>
      </c>
      <c r="F401" s="191" t="s">
        <v>539</v>
      </c>
      <c r="G401" s="192" t="s">
        <v>284</v>
      </c>
      <c r="H401" s="193">
        <v>309.80000000000001</v>
      </c>
      <c r="I401" s="194"/>
      <c r="J401" s="193">
        <f>ROUND(I401*H401,3)</f>
        <v>0</v>
      </c>
      <c r="K401" s="195"/>
      <c r="L401" s="39"/>
      <c r="M401" s="196" t="s">
        <v>1</v>
      </c>
      <c r="N401" s="197" t="s">
        <v>46</v>
      </c>
      <c r="O401" s="82"/>
      <c r="P401" s="198">
        <f>O401*H401</f>
        <v>0</v>
      </c>
      <c r="Q401" s="198">
        <v>0</v>
      </c>
      <c r="R401" s="198">
        <f>Q401*H401</f>
        <v>0</v>
      </c>
      <c r="S401" s="198">
        <v>0</v>
      </c>
      <c r="T401" s="199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00" t="s">
        <v>211</v>
      </c>
      <c r="AT401" s="200" t="s">
        <v>207</v>
      </c>
      <c r="AU401" s="200" t="s">
        <v>91</v>
      </c>
      <c r="AY401" s="19" t="s">
        <v>205</v>
      </c>
      <c r="BE401" s="201">
        <f>IF(N401="základná",J401,0)</f>
        <v>0</v>
      </c>
      <c r="BF401" s="201">
        <f>IF(N401="znížená",J401,0)</f>
        <v>0</v>
      </c>
      <c r="BG401" s="201">
        <f>IF(N401="zákl. prenesená",J401,0)</f>
        <v>0</v>
      </c>
      <c r="BH401" s="201">
        <f>IF(N401="zníž. prenesená",J401,0)</f>
        <v>0</v>
      </c>
      <c r="BI401" s="201">
        <f>IF(N401="nulová",J401,0)</f>
        <v>0</v>
      </c>
      <c r="BJ401" s="19" t="s">
        <v>91</v>
      </c>
      <c r="BK401" s="202">
        <f>ROUND(I401*H401,3)</f>
        <v>0</v>
      </c>
      <c r="BL401" s="19" t="s">
        <v>211</v>
      </c>
      <c r="BM401" s="200" t="s">
        <v>540</v>
      </c>
    </row>
    <row r="402" s="2" customFormat="1" ht="37.8" customHeight="1">
      <c r="A402" s="38"/>
      <c r="B402" s="188"/>
      <c r="C402" s="189" t="s">
        <v>541</v>
      </c>
      <c r="D402" s="189" t="s">
        <v>207</v>
      </c>
      <c r="E402" s="190" t="s">
        <v>542</v>
      </c>
      <c r="F402" s="191" t="s">
        <v>543</v>
      </c>
      <c r="G402" s="192" t="s">
        <v>313</v>
      </c>
      <c r="H402" s="193">
        <v>17.850999999999999</v>
      </c>
      <c r="I402" s="194"/>
      <c r="J402" s="193">
        <f>ROUND(I402*H402,3)</f>
        <v>0</v>
      </c>
      <c r="K402" s="195"/>
      <c r="L402" s="39"/>
      <c r="M402" s="196" t="s">
        <v>1</v>
      </c>
      <c r="N402" s="197" t="s">
        <v>46</v>
      </c>
      <c r="O402" s="82"/>
      <c r="P402" s="198">
        <f>O402*H402</f>
        <v>0</v>
      </c>
      <c r="Q402" s="198">
        <v>1.0162800000000001</v>
      </c>
      <c r="R402" s="198">
        <f>Q402*H402</f>
        <v>18.141614279999999</v>
      </c>
      <c r="S402" s="198">
        <v>0</v>
      </c>
      <c r="T402" s="199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00" t="s">
        <v>211</v>
      </c>
      <c r="AT402" s="200" t="s">
        <v>207</v>
      </c>
      <c r="AU402" s="200" t="s">
        <v>91</v>
      </c>
      <c r="AY402" s="19" t="s">
        <v>205</v>
      </c>
      <c r="BE402" s="201">
        <f>IF(N402="základná",J402,0)</f>
        <v>0</v>
      </c>
      <c r="BF402" s="201">
        <f>IF(N402="znížená",J402,0)</f>
        <v>0</v>
      </c>
      <c r="BG402" s="201">
        <f>IF(N402="zákl. prenesená",J402,0)</f>
        <v>0</v>
      </c>
      <c r="BH402" s="201">
        <f>IF(N402="zníž. prenesená",J402,0)</f>
        <v>0</v>
      </c>
      <c r="BI402" s="201">
        <f>IF(N402="nulová",J402,0)</f>
        <v>0</v>
      </c>
      <c r="BJ402" s="19" t="s">
        <v>91</v>
      </c>
      <c r="BK402" s="202">
        <f>ROUND(I402*H402,3)</f>
        <v>0</v>
      </c>
      <c r="BL402" s="19" t="s">
        <v>211</v>
      </c>
      <c r="BM402" s="200" t="s">
        <v>544</v>
      </c>
    </row>
    <row r="403" s="14" customFormat="1">
      <c r="A403" s="14"/>
      <c r="B403" s="211"/>
      <c r="C403" s="14"/>
      <c r="D403" s="204" t="s">
        <v>213</v>
      </c>
      <c r="E403" s="212" t="s">
        <v>1</v>
      </c>
      <c r="F403" s="213" t="s">
        <v>545</v>
      </c>
      <c r="G403" s="14"/>
      <c r="H403" s="214">
        <v>7.0289999999999999</v>
      </c>
      <c r="I403" s="215"/>
      <c r="J403" s="14"/>
      <c r="K403" s="14"/>
      <c r="L403" s="211"/>
      <c r="M403" s="216"/>
      <c r="N403" s="217"/>
      <c r="O403" s="217"/>
      <c r="P403" s="217"/>
      <c r="Q403" s="217"/>
      <c r="R403" s="217"/>
      <c r="S403" s="217"/>
      <c r="T403" s="21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12" t="s">
        <v>213</v>
      </c>
      <c r="AU403" s="212" t="s">
        <v>91</v>
      </c>
      <c r="AV403" s="14" t="s">
        <v>91</v>
      </c>
      <c r="AW403" s="14" t="s">
        <v>33</v>
      </c>
      <c r="AX403" s="14" t="s">
        <v>80</v>
      </c>
      <c r="AY403" s="212" t="s">
        <v>205</v>
      </c>
    </row>
    <row r="404" s="14" customFormat="1">
      <c r="A404" s="14"/>
      <c r="B404" s="211"/>
      <c r="C404" s="14"/>
      <c r="D404" s="204" t="s">
        <v>213</v>
      </c>
      <c r="E404" s="212" t="s">
        <v>1</v>
      </c>
      <c r="F404" s="213" t="s">
        <v>546</v>
      </c>
      <c r="G404" s="14"/>
      <c r="H404" s="214">
        <v>0.053999999999999999</v>
      </c>
      <c r="I404" s="215"/>
      <c r="J404" s="14"/>
      <c r="K404" s="14"/>
      <c r="L404" s="211"/>
      <c r="M404" s="216"/>
      <c r="N404" s="217"/>
      <c r="O404" s="217"/>
      <c r="P404" s="217"/>
      <c r="Q404" s="217"/>
      <c r="R404" s="217"/>
      <c r="S404" s="217"/>
      <c r="T404" s="21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12" t="s">
        <v>213</v>
      </c>
      <c r="AU404" s="212" t="s">
        <v>91</v>
      </c>
      <c r="AV404" s="14" t="s">
        <v>91</v>
      </c>
      <c r="AW404" s="14" t="s">
        <v>33</v>
      </c>
      <c r="AX404" s="14" t="s">
        <v>80</v>
      </c>
      <c r="AY404" s="212" t="s">
        <v>205</v>
      </c>
    </row>
    <row r="405" s="14" customFormat="1">
      <c r="A405" s="14"/>
      <c r="B405" s="211"/>
      <c r="C405" s="14"/>
      <c r="D405" s="204" t="s">
        <v>213</v>
      </c>
      <c r="E405" s="212" t="s">
        <v>1</v>
      </c>
      <c r="F405" s="213" t="s">
        <v>547</v>
      </c>
      <c r="G405" s="14"/>
      <c r="H405" s="214">
        <v>0.089999999999999997</v>
      </c>
      <c r="I405" s="215"/>
      <c r="J405" s="14"/>
      <c r="K405" s="14"/>
      <c r="L405" s="211"/>
      <c r="M405" s="216"/>
      <c r="N405" s="217"/>
      <c r="O405" s="217"/>
      <c r="P405" s="217"/>
      <c r="Q405" s="217"/>
      <c r="R405" s="217"/>
      <c r="S405" s="217"/>
      <c r="T405" s="21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12" t="s">
        <v>213</v>
      </c>
      <c r="AU405" s="212" t="s">
        <v>91</v>
      </c>
      <c r="AV405" s="14" t="s">
        <v>91</v>
      </c>
      <c r="AW405" s="14" t="s">
        <v>33</v>
      </c>
      <c r="AX405" s="14" t="s">
        <v>80</v>
      </c>
      <c r="AY405" s="212" t="s">
        <v>205</v>
      </c>
    </row>
    <row r="406" s="14" customFormat="1">
      <c r="A406" s="14"/>
      <c r="B406" s="211"/>
      <c r="C406" s="14"/>
      <c r="D406" s="204" t="s">
        <v>213</v>
      </c>
      <c r="E406" s="212" t="s">
        <v>1</v>
      </c>
      <c r="F406" s="213" t="s">
        <v>548</v>
      </c>
      <c r="G406" s="14"/>
      <c r="H406" s="214">
        <v>5.8200000000000003</v>
      </c>
      <c r="I406" s="215"/>
      <c r="J406" s="14"/>
      <c r="K406" s="14"/>
      <c r="L406" s="211"/>
      <c r="M406" s="216"/>
      <c r="N406" s="217"/>
      <c r="O406" s="217"/>
      <c r="P406" s="217"/>
      <c r="Q406" s="217"/>
      <c r="R406" s="217"/>
      <c r="S406" s="217"/>
      <c r="T406" s="21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12" t="s">
        <v>213</v>
      </c>
      <c r="AU406" s="212" t="s">
        <v>91</v>
      </c>
      <c r="AV406" s="14" t="s">
        <v>91</v>
      </c>
      <c r="AW406" s="14" t="s">
        <v>33</v>
      </c>
      <c r="AX406" s="14" t="s">
        <v>80</v>
      </c>
      <c r="AY406" s="212" t="s">
        <v>205</v>
      </c>
    </row>
    <row r="407" s="14" customFormat="1">
      <c r="A407" s="14"/>
      <c r="B407" s="211"/>
      <c r="C407" s="14"/>
      <c r="D407" s="204" t="s">
        <v>213</v>
      </c>
      <c r="E407" s="212" t="s">
        <v>1</v>
      </c>
      <c r="F407" s="213" t="s">
        <v>549</v>
      </c>
      <c r="G407" s="14"/>
      <c r="H407" s="214">
        <v>0.0070000000000000001</v>
      </c>
      <c r="I407" s="215"/>
      <c r="J407" s="14"/>
      <c r="K407" s="14"/>
      <c r="L407" s="211"/>
      <c r="M407" s="216"/>
      <c r="N407" s="217"/>
      <c r="O407" s="217"/>
      <c r="P407" s="217"/>
      <c r="Q407" s="217"/>
      <c r="R407" s="217"/>
      <c r="S407" s="217"/>
      <c r="T407" s="21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12" t="s">
        <v>213</v>
      </c>
      <c r="AU407" s="212" t="s">
        <v>91</v>
      </c>
      <c r="AV407" s="14" t="s">
        <v>91</v>
      </c>
      <c r="AW407" s="14" t="s">
        <v>33</v>
      </c>
      <c r="AX407" s="14" t="s">
        <v>80</v>
      </c>
      <c r="AY407" s="212" t="s">
        <v>205</v>
      </c>
    </row>
    <row r="408" s="14" customFormat="1">
      <c r="A408" s="14"/>
      <c r="B408" s="211"/>
      <c r="C408" s="14"/>
      <c r="D408" s="204" t="s">
        <v>213</v>
      </c>
      <c r="E408" s="212" t="s">
        <v>1</v>
      </c>
      <c r="F408" s="213" t="s">
        <v>550</v>
      </c>
      <c r="G408" s="14"/>
      <c r="H408" s="214">
        <v>0.121</v>
      </c>
      <c r="I408" s="215"/>
      <c r="J408" s="14"/>
      <c r="K408" s="14"/>
      <c r="L408" s="211"/>
      <c r="M408" s="216"/>
      <c r="N408" s="217"/>
      <c r="O408" s="217"/>
      <c r="P408" s="217"/>
      <c r="Q408" s="217"/>
      <c r="R408" s="217"/>
      <c r="S408" s="217"/>
      <c r="T408" s="21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12" t="s">
        <v>213</v>
      </c>
      <c r="AU408" s="212" t="s">
        <v>91</v>
      </c>
      <c r="AV408" s="14" t="s">
        <v>91</v>
      </c>
      <c r="AW408" s="14" t="s">
        <v>33</v>
      </c>
      <c r="AX408" s="14" t="s">
        <v>80</v>
      </c>
      <c r="AY408" s="212" t="s">
        <v>205</v>
      </c>
    </row>
    <row r="409" s="14" customFormat="1">
      <c r="A409" s="14"/>
      <c r="B409" s="211"/>
      <c r="C409" s="14"/>
      <c r="D409" s="204" t="s">
        <v>213</v>
      </c>
      <c r="E409" s="212" t="s">
        <v>1</v>
      </c>
      <c r="F409" s="213" t="s">
        <v>551</v>
      </c>
      <c r="G409" s="14"/>
      <c r="H409" s="214">
        <v>4.5919999999999996</v>
      </c>
      <c r="I409" s="215"/>
      <c r="J409" s="14"/>
      <c r="K409" s="14"/>
      <c r="L409" s="211"/>
      <c r="M409" s="216"/>
      <c r="N409" s="217"/>
      <c r="O409" s="217"/>
      <c r="P409" s="217"/>
      <c r="Q409" s="217"/>
      <c r="R409" s="217"/>
      <c r="S409" s="217"/>
      <c r="T409" s="21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12" t="s">
        <v>213</v>
      </c>
      <c r="AU409" s="212" t="s">
        <v>91</v>
      </c>
      <c r="AV409" s="14" t="s">
        <v>91</v>
      </c>
      <c r="AW409" s="14" t="s">
        <v>33</v>
      </c>
      <c r="AX409" s="14" t="s">
        <v>80</v>
      </c>
      <c r="AY409" s="212" t="s">
        <v>205</v>
      </c>
    </row>
    <row r="410" s="14" customFormat="1">
      <c r="A410" s="14"/>
      <c r="B410" s="211"/>
      <c r="C410" s="14"/>
      <c r="D410" s="204" t="s">
        <v>213</v>
      </c>
      <c r="E410" s="212" t="s">
        <v>1</v>
      </c>
      <c r="F410" s="213" t="s">
        <v>549</v>
      </c>
      <c r="G410" s="14"/>
      <c r="H410" s="214">
        <v>0.0070000000000000001</v>
      </c>
      <c r="I410" s="215"/>
      <c r="J410" s="14"/>
      <c r="K410" s="14"/>
      <c r="L410" s="211"/>
      <c r="M410" s="216"/>
      <c r="N410" s="217"/>
      <c r="O410" s="217"/>
      <c r="P410" s="217"/>
      <c r="Q410" s="217"/>
      <c r="R410" s="217"/>
      <c r="S410" s="217"/>
      <c r="T410" s="21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12" t="s">
        <v>213</v>
      </c>
      <c r="AU410" s="212" t="s">
        <v>91</v>
      </c>
      <c r="AV410" s="14" t="s">
        <v>91</v>
      </c>
      <c r="AW410" s="14" t="s">
        <v>33</v>
      </c>
      <c r="AX410" s="14" t="s">
        <v>80</v>
      </c>
      <c r="AY410" s="212" t="s">
        <v>205</v>
      </c>
    </row>
    <row r="411" s="14" customFormat="1">
      <c r="A411" s="14"/>
      <c r="B411" s="211"/>
      <c r="C411" s="14"/>
      <c r="D411" s="204" t="s">
        <v>213</v>
      </c>
      <c r="E411" s="212" t="s">
        <v>1</v>
      </c>
      <c r="F411" s="213" t="s">
        <v>552</v>
      </c>
      <c r="G411" s="14"/>
      <c r="H411" s="214">
        <v>0.13100000000000001</v>
      </c>
      <c r="I411" s="215"/>
      <c r="J411" s="14"/>
      <c r="K411" s="14"/>
      <c r="L411" s="211"/>
      <c r="M411" s="216"/>
      <c r="N411" s="217"/>
      <c r="O411" s="217"/>
      <c r="P411" s="217"/>
      <c r="Q411" s="217"/>
      <c r="R411" s="217"/>
      <c r="S411" s="217"/>
      <c r="T411" s="21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12" t="s">
        <v>213</v>
      </c>
      <c r="AU411" s="212" t="s">
        <v>91</v>
      </c>
      <c r="AV411" s="14" t="s">
        <v>91</v>
      </c>
      <c r="AW411" s="14" t="s">
        <v>33</v>
      </c>
      <c r="AX411" s="14" t="s">
        <v>80</v>
      </c>
      <c r="AY411" s="212" t="s">
        <v>205</v>
      </c>
    </row>
    <row r="412" s="15" customFormat="1">
      <c r="A412" s="15"/>
      <c r="B412" s="219"/>
      <c r="C412" s="15"/>
      <c r="D412" s="204" t="s">
        <v>213</v>
      </c>
      <c r="E412" s="220" t="s">
        <v>1</v>
      </c>
      <c r="F412" s="221" t="s">
        <v>216</v>
      </c>
      <c r="G412" s="15"/>
      <c r="H412" s="222">
        <v>17.851000000000003</v>
      </c>
      <c r="I412" s="223"/>
      <c r="J412" s="15"/>
      <c r="K412" s="15"/>
      <c r="L412" s="219"/>
      <c r="M412" s="224"/>
      <c r="N412" s="225"/>
      <c r="O412" s="225"/>
      <c r="P412" s="225"/>
      <c r="Q412" s="225"/>
      <c r="R412" s="225"/>
      <c r="S412" s="225"/>
      <c r="T412" s="226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20" t="s">
        <v>213</v>
      </c>
      <c r="AU412" s="220" t="s">
        <v>91</v>
      </c>
      <c r="AV412" s="15" t="s">
        <v>211</v>
      </c>
      <c r="AW412" s="15" t="s">
        <v>33</v>
      </c>
      <c r="AX412" s="15" t="s">
        <v>87</v>
      </c>
      <c r="AY412" s="220" t="s">
        <v>205</v>
      </c>
    </row>
    <row r="413" s="2" customFormat="1" ht="33" customHeight="1">
      <c r="A413" s="38"/>
      <c r="B413" s="188"/>
      <c r="C413" s="189" t="s">
        <v>553</v>
      </c>
      <c r="D413" s="189" t="s">
        <v>207</v>
      </c>
      <c r="E413" s="190" t="s">
        <v>554</v>
      </c>
      <c r="F413" s="191" t="s">
        <v>555</v>
      </c>
      <c r="G413" s="192" t="s">
        <v>348</v>
      </c>
      <c r="H413" s="193">
        <v>14</v>
      </c>
      <c r="I413" s="194"/>
      <c r="J413" s="193">
        <f>ROUND(I413*H413,3)</f>
        <v>0</v>
      </c>
      <c r="K413" s="195"/>
      <c r="L413" s="39"/>
      <c r="M413" s="196" t="s">
        <v>1</v>
      </c>
      <c r="N413" s="197" t="s">
        <v>46</v>
      </c>
      <c r="O413" s="82"/>
      <c r="P413" s="198">
        <f>O413*H413</f>
        <v>0</v>
      </c>
      <c r="Q413" s="198">
        <v>0.014</v>
      </c>
      <c r="R413" s="198">
        <f>Q413*H413</f>
        <v>0.19600000000000001</v>
      </c>
      <c r="S413" s="198">
        <v>0</v>
      </c>
      <c r="T413" s="199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00" t="s">
        <v>211</v>
      </c>
      <c r="AT413" s="200" t="s">
        <v>207</v>
      </c>
      <c r="AU413" s="200" t="s">
        <v>91</v>
      </c>
      <c r="AY413" s="19" t="s">
        <v>205</v>
      </c>
      <c r="BE413" s="201">
        <f>IF(N413="základná",J413,0)</f>
        <v>0</v>
      </c>
      <c r="BF413" s="201">
        <f>IF(N413="znížená",J413,0)</f>
        <v>0</v>
      </c>
      <c r="BG413" s="201">
        <f>IF(N413="zákl. prenesená",J413,0)</f>
        <v>0</v>
      </c>
      <c r="BH413" s="201">
        <f>IF(N413="zníž. prenesená",J413,0)</f>
        <v>0</v>
      </c>
      <c r="BI413" s="201">
        <f>IF(N413="nulová",J413,0)</f>
        <v>0</v>
      </c>
      <c r="BJ413" s="19" t="s">
        <v>91</v>
      </c>
      <c r="BK413" s="202">
        <f>ROUND(I413*H413,3)</f>
        <v>0</v>
      </c>
      <c r="BL413" s="19" t="s">
        <v>211</v>
      </c>
      <c r="BM413" s="200" t="s">
        <v>556</v>
      </c>
    </row>
    <row r="414" s="13" customFormat="1">
      <c r="A414" s="13"/>
      <c r="B414" s="203"/>
      <c r="C414" s="13"/>
      <c r="D414" s="204" t="s">
        <v>213</v>
      </c>
      <c r="E414" s="205" t="s">
        <v>1</v>
      </c>
      <c r="F414" s="206" t="s">
        <v>372</v>
      </c>
      <c r="G414" s="13"/>
      <c r="H414" s="205" t="s">
        <v>1</v>
      </c>
      <c r="I414" s="207"/>
      <c r="J414" s="13"/>
      <c r="K414" s="13"/>
      <c r="L414" s="203"/>
      <c r="M414" s="208"/>
      <c r="N414" s="209"/>
      <c r="O414" s="209"/>
      <c r="P414" s="209"/>
      <c r="Q414" s="209"/>
      <c r="R414" s="209"/>
      <c r="S414" s="209"/>
      <c r="T414" s="21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5" t="s">
        <v>213</v>
      </c>
      <c r="AU414" s="205" t="s">
        <v>91</v>
      </c>
      <c r="AV414" s="13" t="s">
        <v>87</v>
      </c>
      <c r="AW414" s="13" t="s">
        <v>33</v>
      </c>
      <c r="AX414" s="13" t="s">
        <v>80</v>
      </c>
      <c r="AY414" s="205" t="s">
        <v>205</v>
      </c>
    </row>
    <row r="415" s="14" customFormat="1">
      <c r="A415" s="14"/>
      <c r="B415" s="211"/>
      <c r="C415" s="14"/>
      <c r="D415" s="204" t="s">
        <v>213</v>
      </c>
      <c r="E415" s="212" t="s">
        <v>1</v>
      </c>
      <c r="F415" s="213" t="s">
        <v>557</v>
      </c>
      <c r="G415" s="14"/>
      <c r="H415" s="214">
        <v>4</v>
      </c>
      <c r="I415" s="215"/>
      <c r="J415" s="14"/>
      <c r="K415" s="14"/>
      <c r="L415" s="211"/>
      <c r="M415" s="216"/>
      <c r="N415" s="217"/>
      <c r="O415" s="217"/>
      <c r="P415" s="217"/>
      <c r="Q415" s="217"/>
      <c r="R415" s="217"/>
      <c r="S415" s="217"/>
      <c r="T415" s="21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12" t="s">
        <v>213</v>
      </c>
      <c r="AU415" s="212" t="s">
        <v>91</v>
      </c>
      <c r="AV415" s="14" t="s">
        <v>91</v>
      </c>
      <c r="AW415" s="14" t="s">
        <v>33</v>
      </c>
      <c r="AX415" s="14" t="s">
        <v>80</v>
      </c>
      <c r="AY415" s="212" t="s">
        <v>205</v>
      </c>
    </row>
    <row r="416" s="14" customFormat="1">
      <c r="A416" s="14"/>
      <c r="B416" s="211"/>
      <c r="C416" s="14"/>
      <c r="D416" s="204" t="s">
        <v>213</v>
      </c>
      <c r="E416" s="212" t="s">
        <v>1</v>
      </c>
      <c r="F416" s="213" t="s">
        <v>558</v>
      </c>
      <c r="G416" s="14"/>
      <c r="H416" s="214">
        <v>3</v>
      </c>
      <c r="I416" s="215"/>
      <c r="J416" s="14"/>
      <c r="K416" s="14"/>
      <c r="L416" s="211"/>
      <c r="M416" s="216"/>
      <c r="N416" s="217"/>
      <c r="O416" s="217"/>
      <c r="P416" s="217"/>
      <c r="Q416" s="217"/>
      <c r="R416" s="217"/>
      <c r="S416" s="217"/>
      <c r="T416" s="21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12" t="s">
        <v>213</v>
      </c>
      <c r="AU416" s="212" t="s">
        <v>91</v>
      </c>
      <c r="AV416" s="14" t="s">
        <v>91</v>
      </c>
      <c r="AW416" s="14" t="s">
        <v>33</v>
      </c>
      <c r="AX416" s="14" t="s">
        <v>80</v>
      </c>
      <c r="AY416" s="212" t="s">
        <v>205</v>
      </c>
    </row>
    <row r="417" s="13" customFormat="1">
      <c r="A417" s="13"/>
      <c r="B417" s="203"/>
      <c r="C417" s="13"/>
      <c r="D417" s="204" t="s">
        <v>213</v>
      </c>
      <c r="E417" s="205" t="s">
        <v>1</v>
      </c>
      <c r="F417" s="206" t="s">
        <v>374</v>
      </c>
      <c r="G417" s="13"/>
      <c r="H417" s="205" t="s">
        <v>1</v>
      </c>
      <c r="I417" s="207"/>
      <c r="J417" s="13"/>
      <c r="K417" s="13"/>
      <c r="L417" s="203"/>
      <c r="M417" s="208"/>
      <c r="N417" s="209"/>
      <c r="O417" s="209"/>
      <c r="P417" s="209"/>
      <c r="Q417" s="209"/>
      <c r="R417" s="209"/>
      <c r="S417" s="209"/>
      <c r="T417" s="21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5" t="s">
        <v>213</v>
      </c>
      <c r="AU417" s="205" t="s">
        <v>91</v>
      </c>
      <c r="AV417" s="13" t="s">
        <v>87</v>
      </c>
      <c r="AW417" s="13" t="s">
        <v>33</v>
      </c>
      <c r="AX417" s="13" t="s">
        <v>80</v>
      </c>
      <c r="AY417" s="205" t="s">
        <v>205</v>
      </c>
    </row>
    <row r="418" s="14" customFormat="1">
      <c r="A418" s="14"/>
      <c r="B418" s="211"/>
      <c r="C418" s="14"/>
      <c r="D418" s="204" t="s">
        <v>213</v>
      </c>
      <c r="E418" s="212" t="s">
        <v>1</v>
      </c>
      <c r="F418" s="213" t="s">
        <v>557</v>
      </c>
      <c r="G418" s="14"/>
      <c r="H418" s="214">
        <v>4</v>
      </c>
      <c r="I418" s="215"/>
      <c r="J418" s="14"/>
      <c r="K418" s="14"/>
      <c r="L418" s="211"/>
      <c r="M418" s="216"/>
      <c r="N418" s="217"/>
      <c r="O418" s="217"/>
      <c r="P418" s="217"/>
      <c r="Q418" s="217"/>
      <c r="R418" s="217"/>
      <c r="S418" s="217"/>
      <c r="T418" s="21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12" t="s">
        <v>213</v>
      </c>
      <c r="AU418" s="212" t="s">
        <v>91</v>
      </c>
      <c r="AV418" s="14" t="s">
        <v>91</v>
      </c>
      <c r="AW418" s="14" t="s">
        <v>33</v>
      </c>
      <c r="AX418" s="14" t="s">
        <v>80</v>
      </c>
      <c r="AY418" s="212" t="s">
        <v>205</v>
      </c>
    </row>
    <row r="419" s="14" customFormat="1">
      <c r="A419" s="14"/>
      <c r="B419" s="211"/>
      <c r="C419" s="14"/>
      <c r="D419" s="204" t="s">
        <v>213</v>
      </c>
      <c r="E419" s="212" t="s">
        <v>1</v>
      </c>
      <c r="F419" s="213" t="s">
        <v>558</v>
      </c>
      <c r="G419" s="14"/>
      <c r="H419" s="214">
        <v>3</v>
      </c>
      <c r="I419" s="215"/>
      <c r="J419" s="14"/>
      <c r="K419" s="14"/>
      <c r="L419" s="211"/>
      <c r="M419" s="216"/>
      <c r="N419" s="217"/>
      <c r="O419" s="217"/>
      <c r="P419" s="217"/>
      <c r="Q419" s="217"/>
      <c r="R419" s="217"/>
      <c r="S419" s="217"/>
      <c r="T419" s="21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12" t="s">
        <v>213</v>
      </c>
      <c r="AU419" s="212" t="s">
        <v>91</v>
      </c>
      <c r="AV419" s="14" t="s">
        <v>91</v>
      </c>
      <c r="AW419" s="14" t="s">
        <v>33</v>
      </c>
      <c r="AX419" s="14" t="s">
        <v>80</v>
      </c>
      <c r="AY419" s="212" t="s">
        <v>205</v>
      </c>
    </row>
    <row r="420" s="15" customFormat="1">
      <c r="A420" s="15"/>
      <c r="B420" s="219"/>
      <c r="C420" s="15"/>
      <c r="D420" s="204" t="s">
        <v>213</v>
      </c>
      <c r="E420" s="220" t="s">
        <v>1</v>
      </c>
      <c r="F420" s="221" t="s">
        <v>216</v>
      </c>
      <c r="G420" s="15"/>
      <c r="H420" s="222">
        <v>14</v>
      </c>
      <c r="I420" s="223"/>
      <c r="J420" s="15"/>
      <c r="K420" s="15"/>
      <c r="L420" s="219"/>
      <c r="M420" s="224"/>
      <c r="N420" s="225"/>
      <c r="O420" s="225"/>
      <c r="P420" s="225"/>
      <c r="Q420" s="225"/>
      <c r="R420" s="225"/>
      <c r="S420" s="225"/>
      <c r="T420" s="22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20" t="s">
        <v>213</v>
      </c>
      <c r="AU420" s="220" t="s">
        <v>91</v>
      </c>
      <c r="AV420" s="15" t="s">
        <v>211</v>
      </c>
      <c r="AW420" s="15" t="s">
        <v>33</v>
      </c>
      <c r="AX420" s="15" t="s">
        <v>87</v>
      </c>
      <c r="AY420" s="220" t="s">
        <v>205</v>
      </c>
    </row>
    <row r="421" s="2" customFormat="1" ht="24.15" customHeight="1">
      <c r="A421" s="38"/>
      <c r="B421" s="188"/>
      <c r="C421" s="189" t="s">
        <v>559</v>
      </c>
      <c r="D421" s="189" t="s">
        <v>207</v>
      </c>
      <c r="E421" s="190" t="s">
        <v>560</v>
      </c>
      <c r="F421" s="191" t="s">
        <v>561</v>
      </c>
      <c r="G421" s="192" t="s">
        <v>348</v>
      </c>
      <c r="H421" s="193">
        <v>2</v>
      </c>
      <c r="I421" s="194"/>
      <c r="J421" s="193">
        <f>ROUND(I421*H421,3)</f>
        <v>0</v>
      </c>
      <c r="K421" s="195"/>
      <c r="L421" s="39"/>
      <c r="M421" s="196" t="s">
        <v>1</v>
      </c>
      <c r="N421" s="197" t="s">
        <v>46</v>
      </c>
      <c r="O421" s="82"/>
      <c r="P421" s="198">
        <f>O421*H421</f>
        <v>0</v>
      </c>
      <c r="Q421" s="198">
        <v>0.0030000000000000001</v>
      </c>
      <c r="R421" s="198">
        <f>Q421*H421</f>
        <v>0.0060000000000000001</v>
      </c>
      <c r="S421" s="198">
        <v>0</v>
      </c>
      <c r="T421" s="199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00" t="s">
        <v>211</v>
      </c>
      <c r="AT421" s="200" t="s">
        <v>207</v>
      </c>
      <c r="AU421" s="200" t="s">
        <v>91</v>
      </c>
      <c r="AY421" s="19" t="s">
        <v>205</v>
      </c>
      <c r="BE421" s="201">
        <f>IF(N421="základná",J421,0)</f>
        <v>0</v>
      </c>
      <c r="BF421" s="201">
        <f>IF(N421="znížená",J421,0)</f>
        <v>0</v>
      </c>
      <c r="BG421" s="201">
        <f>IF(N421="zákl. prenesená",J421,0)</f>
        <v>0</v>
      </c>
      <c r="BH421" s="201">
        <f>IF(N421="zníž. prenesená",J421,0)</f>
        <v>0</v>
      </c>
      <c r="BI421" s="201">
        <f>IF(N421="nulová",J421,0)</f>
        <v>0</v>
      </c>
      <c r="BJ421" s="19" t="s">
        <v>91</v>
      </c>
      <c r="BK421" s="202">
        <f>ROUND(I421*H421,3)</f>
        <v>0</v>
      </c>
      <c r="BL421" s="19" t="s">
        <v>211</v>
      </c>
      <c r="BM421" s="200" t="s">
        <v>562</v>
      </c>
    </row>
    <row r="422" s="13" customFormat="1">
      <c r="A422" s="13"/>
      <c r="B422" s="203"/>
      <c r="C422" s="13"/>
      <c r="D422" s="204" t="s">
        <v>213</v>
      </c>
      <c r="E422" s="205" t="s">
        <v>1</v>
      </c>
      <c r="F422" s="206" t="s">
        <v>372</v>
      </c>
      <c r="G422" s="13"/>
      <c r="H422" s="205" t="s">
        <v>1</v>
      </c>
      <c r="I422" s="207"/>
      <c r="J422" s="13"/>
      <c r="K422" s="13"/>
      <c r="L422" s="203"/>
      <c r="M422" s="208"/>
      <c r="N422" s="209"/>
      <c r="O422" s="209"/>
      <c r="P422" s="209"/>
      <c r="Q422" s="209"/>
      <c r="R422" s="209"/>
      <c r="S422" s="209"/>
      <c r="T422" s="21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5" t="s">
        <v>213</v>
      </c>
      <c r="AU422" s="205" t="s">
        <v>91</v>
      </c>
      <c r="AV422" s="13" t="s">
        <v>87</v>
      </c>
      <c r="AW422" s="13" t="s">
        <v>33</v>
      </c>
      <c r="AX422" s="13" t="s">
        <v>80</v>
      </c>
      <c r="AY422" s="205" t="s">
        <v>205</v>
      </c>
    </row>
    <row r="423" s="14" customFormat="1">
      <c r="A423" s="14"/>
      <c r="B423" s="211"/>
      <c r="C423" s="14"/>
      <c r="D423" s="204" t="s">
        <v>213</v>
      </c>
      <c r="E423" s="212" t="s">
        <v>1</v>
      </c>
      <c r="F423" s="213" t="s">
        <v>563</v>
      </c>
      <c r="G423" s="14"/>
      <c r="H423" s="214">
        <v>1</v>
      </c>
      <c r="I423" s="215"/>
      <c r="J423" s="14"/>
      <c r="K423" s="14"/>
      <c r="L423" s="211"/>
      <c r="M423" s="216"/>
      <c r="N423" s="217"/>
      <c r="O423" s="217"/>
      <c r="P423" s="217"/>
      <c r="Q423" s="217"/>
      <c r="R423" s="217"/>
      <c r="S423" s="217"/>
      <c r="T423" s="21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12" t="s">
        <v>213</v>
      </c>
      <c r="AU423" s="212" t="s">
        <v>91</v>
      </c>
      <c r="AV423" s="14" t="s">
        <v>91</v>
      </c>
      <c r="AW423" s="14" t="s">
        <v>33</v>
      </c>
      <c r="AX423" s="14" t="s">
        <v>80</v>
      </c>
      <c r="AY423" s="212" t="s">
        <v>205</v>
      </c>
    </row>
    <row r="424" s="13" customFormat="1">
      <c r="A424" s="13"/>
      <c r="B424" s="203"/>
      <c r="C424" s="13"/>
      <c r="D424" s="204" t="s">
        <v>213</v>
      </c>
      <c r="E424" s="205" t="s">
        <v>1</v>
      </c>
      <c r="F424" s="206" t="s">
        <v>374</v>
      </c>
      <c r="G424" s="13"/>
      <c r="H424" s="205" t="s">
        <v>1</v>
      </c>
      <c r="I424" s="207"/>
      <c r="J424" s="13"/>
      <c r="K424" s="13"/>
      <c r="L424" s="203"/>
      <c r="M424" s="208"/>
      <c r="N424" s="209"/>
      <c r="O424" s="209"/>
      <c r="P424" s="209"/>
      <c r="Q424" s="209"/>
      <c r="R424" s="209"/>
      <c r="S424" s="209"/>
      <c r="T424" s="21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05" t="s">
        <v>213</v>
      </c>
      <c r="AU424" s="205" t="s">
        <v>91</v>
      </c>
      <c r="AV424" s="13" t="s">
        <v>87</v>
      </c>
      <c r="AW424" s="13" t="s">
        <v>33</v>
      </c>
      <c r="AX424" s="13" t="s">
        <v>80</v>
      </c>
      <c r="AY424" s="205" t="s">
        <v>205</v>
      </c>
    </row>
    <row r="425" s="14" customFormat="1">
      <c r="A425" s="14"/>
      <c r="B425" s="211"/>
      <c r="C425" s="14"/>
      <c r="D425" s="204" t="s">
        <v>213</v>
      </c>
      <c r="E425" s="212" t="s">
        <v>1</v>
      </c>
      <c r="F425" s="213" t="s">
        <v>563</v>
      </c>
      <c r="G425" s="14"/>
      <c r="H425" s="214">
        <v>1</v>
      </c>
      <c r="I425" s="215"/>
      <c r="J425" s="14"/>
      <c r="K425" s="14"/>
      <c r="L425" s="211"/>
      <c r="M425" s="216"/>
      <c r="N425" s="217"/>
      <c r="O425" s="217"/>
      <c r="P425" s="217"/>
      <c r="Q425" s="217"/>
      <c r="R425" s="217"/>
      <c r="S425" s="217"/>
      <c r="T425" s="21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12" t="s">
        <v>213</v>
      </c>
      <c r="AU425" s="212" t="s">
        <v>91</v>
      </c>
      <c r="AV425" s="14" t="s">
        <v>91</v>
      </c>
      <c r="AW425" s="14" t="s">
        <v>33</v>
      </c>
      <c r="AX425" s="14" t="s">
        <v>80</v>
      </c>
      <c r="AY425" s="212" t="s">
        <v>205</v>
      </c>
    </row>
    <row r="426" s="15" customFormat="1">
      <c r="A426" s="15"/>
      <c r="B426" s="219"/>
      <c r="C426" s="15"/>
      <c r="D426" s="204" t="s">
        <v>213</v>
      </c>
      <c r="E426" s="220" t="s">
        <v>1</v>
      </c>
      <c r="F426" s="221" t="s">
        <v>216</v>
      </c>
      <c r="G426" s="15"/>
      <c r="H426" s="222">
        <v>2</v>
      </c>
      <c r="I426" s="223"/>
      <c r="J426" s="15"/>
      <c r="K426" s="15"/>
      <c r="L426" s="219"/>
      <c r="M426" s="224"/>
      <c r="N426" s="225"/>
      <c r="O426" s="225"/>
      <c r="P426" s="225"/>
      <c r="Q426" s="225"/>
      <c r="R426" s="225"/>
      <c r="S426" s="225"/>
      <c r="T426" s="226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20" t="s">
        <v>213</v>
      </c>
      <c r="AU426" s="220" t="s">
        <v>91</v>
      </c>
      <c r="AV426" s="15" t="s">
        <v>211</v>
      </c>
      <c r="AW426" s="15" t="s">
        <v>33</v>
      </c>
      <c r="AX426" s="15" t="s">
        <v>87</v>
      </c>
      <c r="AY426" s="220" t="s">
        <v>205</v>
      </c>
    </row>
    <row r="427" s="2" customFormat="1" ht="16.5" customHeight="1">
      <c r="A427" s="38"/>
      <c r="B427" s="188"/>
      <c r="C427" s="189" t="s">
        <v>564</v>
      </c>
      <c r="D427" s="189" t="s">
        <v>207</v>
      </c>
      <c r="E427" s="190" t="s">
        <v>565</v>
      </c>
      <c r="F427" s="191" t="s">
        <v>566</v>
      </c>
      <c r="G427" s="192" t="s">
        <v>265</v>
      </c>
      <c r="H427" s="193">
        <v>26.971</v>
      </c>
      <c r="I427" s="194"/>
      <c r="J427" s="193">
        <f>ROUND(I427*H427,3)</f>
        <v>0</v>
      </c>
      <c r="K427" s="195"/>
      <c r="L427" s="39"/>
      <c r="M427" s="196" t="s">
        <v>1</v>
      </c>
      <c r="N427" s="197" t="s">
        <v>46</v>
      </c>
      <c r="O427" s="82"/>
      <c r="P427" s="198">
        <f>O427*H427</f>
        <v>0</v>
      </c>
      <c r="Q427" s="198">
        <v>0.00109</v>
      </c>
      <c r="R427" s="198">
        <f>Q427*H427</f>
        <v>0.02939839</v>
      </c>
      <c r="S427" s="198">
        <v>0</v>
      </c>
      <c r="T427" s="199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00" t="s">
        <v>211</v>
      </c>
      <c r="AT427" s="200" t="s">
        <v>207</v>
      </c>
      <c r="AU427" s="200" t="s">
        <v>91</v>
      </c>
      <c r="AY427" s="19" t="s">
        <v>205</v>
      </c>
      <c r="BE427" s="201">
        <f>IF(N427="základná",J427,0)</f>
        <v>0</v>
      </c>
      <c r="BF427" s="201">
        <f>IF(N427="znížená",J427,0)</f>
        <v>0</v>
      </c>
      <c r="BG427" s="201">
        <f>IF(N427="zákl. prenesená",J427,0)</f>
        <v>0</v>
      </c>
      <c r="BH427" s="201">
        <f>IF(N427="zníž. prenesená",J427,0)</f>
        <v>0</v>
      </c>
      <c r="BI427" s="201">
        <f>IF(N427="nulová",J427,0)</f>
        <v>0</v>
      </c>
      <c r="BJ427" s="19" t="s">
        <v>91</v>
      </c>
      <c r="BK427" s="202">
        <f>ROUND(I427*H427,3)</f>
        <v>0</v>
      </c>
      <c r="BL427" s="19" t="s">
        <v>211</v>
      </c>
      <c r="BM427" s="200" t="s">
        <v>567</v>
      </c>
    </row>
    <row r="428" s="13" customFormat="1">
      <c r="A428" s="13"/>
      <c r="B428" s="203"/>
      <c r="C428" s="13"/>
      <c r="D428" s="204" t="s">
        <v>213</v>
      </c>
      <c r="E428" s="205" t="s">
        <v>1</v>
      </c>
      <c r="F428" s="206" t="s">
        <v>504</v>
      </c>
      <c r="G428" s="13"/>
      <c r="H428" s="205" t="s">
        <v>1</v>
      </c>
      <c r="I428" s="207"/>
      <c r="J428" s="13"/>
      <c r="K428" s="13"/>
      <c r="L428" s="203"/>
      <c r="M428" s="208"/>
      <c r="N428" s="209"/>
      <c r="O428" s="209"/>
      <c r="P428" s="209"/>
      <c r="Q428" s="209"/>
      <c r="R428" s="209"/>
      <c r="S428" s="209"/>
      <c r="T428" s="21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5" t="s">
        <v>213</v>
      </c>
      <c r="AU428" s="205" t="s">
        <v>91</v>
      </c>
      <c r="AV428" s="13" t="s">
        <v>87</v>
      </c>
      <c r="AW428" s="13" t="s">
        <v>33</v>
      </c>
      <c r="AX428" s="13" t="s">
        <v>80</v>
      </c>
      <c r="AY428" s="205" t="s">
        <v>205</v>
      </c>
    </row>
    <row r="429" s="14" customFormat="1">
      <c r="A429" s="14"/>
      <c r="B429" s="211"/>
      <c r="C429" s="14"/>
      <c r="D429" s="204" t="s">
        <v>213</v>
      </c>
      <c r="E429" s="212" t="s">
        <v>1</v>
      </c>
      <c r="F429" s="213" t="s">
        <v>568</v>
      </c>
      <c r="G429" s="14"/>
      <c r="H429" s="214">
        <v>16.574999999999999</v>
      </c>
      <c r="I429" s="215"/>
      <c r="J429" s="14"/>
      <c r="K429" s="14"/>
      <c r="L429" s="211"/>
      <c r="M429" s="216"/>
      <c r="N429" s="217"/>
      <c r="O429" s="217"/>
      <c r="P429" s="217"/>
      <c r="Q429" s="217"/>
      <c r="R429" s="217"/>
      <c r="S429" s="217"/>
      <c r="T429" s="21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12" t="s">
        <v>213</v>
      </c>
      <c r="AU429" s="212" t="s">
        <v>91</v>
      </c>
      <c r="AV429" s="14" t="s">
        <v>91</v>
      </c>
      <c r="AW429" s="14" t="s">
        <v>33</v>
      </c>
      <c r="AX429" s="14" t="s">
        <v>80</v>
      </c>
      <c r="AY429" s="212" t="s">
        <v>205</v>
      </c>
    </row>
    <row r="430" s="13" customFormat="1">
      <c r="A430" s="13"/>
      <c r="B430" s="203"/>
      <c r="C430" s="13"/>
      <c r="D430" s="204" t="s">
        <v>213</v>
      </c>
      <c r="E430" s="205" t="s">
        <v>1</v>
      </c>
      <c r="F430" s="206" t="s">
        <v>372</v>
      </c>
      <c r="G430" s="13"/>
      <c r="H430" s="205" t="s">
        <v>1</v>
      </c>
      <c r="I430" s="207"/>
      <c r="J430" s="13"/>
      <c r="K430" s="13"/>
      <c r="L430" s="203"/>
      <c r="M430" s="208"/>
      <c r="N430" s="209"/>
      <c r="O430" s="209"/>
      <c r="P430" s="209"/>
      <c r="Q430" s="209"/>
      <c r="R430" s="209"/>
      <c r="S430" s="209"/>
      <c r="T430" s="21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5" t="s">
        <v>213</v>
      </c>
      <c r="AU430" s="205" t="s">
        <v>91</v>
      </c>
      <c r="AV430" s="13" t="s">
        <v>87</v>
      </c>
      <c r="AW430" s="13" t="s">
        <v>33</v>
      </c>
      <c r="AX430" s="13" t="s">
        <v>80</v>
      </c>
      <c r="AY430" s="205" t="s">
        <v>205</v>
      </c>
    </row>
    <row r="431" s="14" customFormat="1">
      <c r="A431" s="14"/>
      <c r="B431" s="211"/>
      <c r="C431" s="14"/>
      <c r="D431" s="204" t="s">
        <v>213</v>
      </c>
      <c r="E431" s="212" t="s">
        <v>1</v>
      </c>
      <c r="F431" s="213" t="s">
        <v>569</v>
      </c>
      <c r="G431" s="14"/>
      <c r="H431" s="214">
        <v>5.1980000000000004</v>
      </c>
      <c r="I431" s="215"/>
      <c r="J431" s="14"/>
      <c r="K431" s="14"/>
      <c r="L431" s="211"/>
      <c r="M431" s="216"/>
      <c r="N431" s="217"/>
      <c r="O431" s="217"/>
      <c r="P431" s="217"/>
      <c r="Q431" s="217"/>
      <c r="R431" s="217"/>
      <c r="S431" s="217"/>
      <c r="T431" s="21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12" t="s">
        <v>213</v>
      </c>
      <c r="AU431" s="212" t="s">
        <v>91</v>
      </c>
      <c r="AV431" s="14" t="s">
        <v>91</v>
      </c>
      <c r="AW431" s="14" t="s">
        <v>33</v>
      </c>
      <c r="AX431" s="14" t="s">
        <v>80</v>
      </c>
      <c r="AY431" s="212" t="s">
        <v>205</v>
      </c>
    </row>
    <row r="432" s="13" customFormat="1">
      <c r="A432" s="13"/>
      <c r="B432" s="203"/>
      <c r="C432" s="13"/>
      <c r="D432" s="204" t="s">
        <v>213</v>
      </c>
      <c r="E432" s="205" t="s">
        <v>1</v>
      </c>
      <c r="F432" s="206" t="s">
        <v>374</v>
      </c>
      <c r="G432" s="13"/>
      <c r="H432" s="205" t="s">
        <v>1</v>
      </c>
      <c r="I432" s="207"/>
      <c r="J432" s="13"/>
      <c r="K432" s="13"/>
      <c r="L432" s="203"/>
      <c r="M432" s="208"/>
      <c r="N432" s="209"/>
      <c r="O432" s="209"/>
      <c r="P432" s="209"/>
      <c r="Q432" s="209"/>
      <c r="R432" s="209"/>
      <c r="S432" s="209"/>
      <c r="T432" s="21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5" t="s">
        <v>213</v>
      </c>
      <c r="AU432" s="205" t="s">
        <v>91</v>
      </c>
      <c r="AV432" s="13" t="s">
        <v>87</v>
      </c>
      <c r="AW432" s="13" t="s">
        <v>33</v>
      </c>
      <c r="AX432" s="13" t="s">
        <v>80</v>
      </c>
      <c r="AY432" s="205" t="s">
        <v>205</v>
      </c>
    </row>
    <row r="433" s="14" customFormat="1">
      <c r="A433" s="14"/>
      <c r="B433" s="211"/>
      <c r="C433" s="14"/>
      <c r="D433" s="204" t="s">
        <v>213</v>
      </c>
      <c r="E433" s="212" t="s">
        <v>1</v>
      </c>
      <c r="F433" s="213" t="s">
        <v>569</v>
      </c>
      <c r="G433" s="14"/>
      <c r="H433" s="214">
        <v>5.1980000000000004</v>
      </c>
      <c r="I433" s="215"/>
      <c r="J433" s="14"/>
      <c r="K433" s="14"/>
      <c r="L433" s="211"/>
      <c r="M433" s="216"/>
      <c r="N433" s="217"/>
      <c r="O433" s="217"/>
      <c r="P433" s="217"/>
      <c r="Q433" s="217"/>
      <c r="R433" s="217"/>
      <c r="S433" s="217"/>
      <c r="T433" s="21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12" t="s">
        <v>213</v>
      </c>
      <c r="AU433" s="212" t="s">
        <v>91</v>
      </c>
      <c r="AV433" s="14" t="s">
        <v>91</v>
      </c>
      <c r="AW433" s="14" t="s">
        <v>33</v>
      </c>
      <c r="AX433" s="14" t="s">
        <v>80</v>
      </c>
      <c r="AY433" s="212" t="s">
        <v>205</v>
      </c>
    </row>
    <row r="434" s="15" customFormat="1">
      <c r="A434" s="15"/>
      <c r="B434" s="219"/>
      <c r="C434" s="15"/>
      <c r="D434" s="204" t="s">
        <v>213</v>
      </c>
      <c r="E434" s="220" t="s">
        <v>1</v>
      </c>
      <c r="F434" s="221" t="s">
        <v>216</v>
      </c>
      <c r="G434" s="15"/>
      <c r="H434" s="222">
        <v>26.971</v>
      </c>
      <c r="I434" s="223"/>
      <c r="J434" s="15"/>
      <c r="K434" s="15"/>
      <c r="L434" s="219"/>
      <c r="M434" s="224"/>
      <c r="N434" s="225"/>
      <c r="O434" s="225"/>
      <c r="P434" s="225"/>
      <c r="Q434" s="225"/>
      <c r="R434" s="225"/>
      <c r="S434" s="225"/>
      <c r="T434" s="226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20" t="s">
        <v>213</v>
      </c>
      <c r="AU434" s="220" t="s">
        <v>91</v>
      </c>
      <c r="AV434" s="15" t="s">
        <v>211</v>
      </c>
      <c r="AW434" s="15" t="s">
        <v>33</v>
      </c>
      <c r="AX434" s="15" t="s">
        <v>87</v>
      </c>
      <c r="AY434" s="220" t="s">
        <v>205</v>
      </c>
    </row>
    <row r="435" s="2" customFormat="1" ht="16.5" customHeight="1">
      <c r="A435" s="38"/>
      <c r="B435" s="188"/>
      <c r="C435" s="189" t="s">
        <v>570</v>
      </c>
      <c r="D435" s="189" t="s">
        <v>207</v>
      </c>
      <c r="E435" s="190" t="s">
        <v>571</v>
      </c>
      <c r="F435" s="191" t="s">
        <v>572</v>
      </c>
      <c r="G435" s="192" t="s">
        <v>265</v>
      </c>
      <c r="H435" s="193">
        <v>26.971</v>
      </c>
      <c r="I435" s="194"/>
      <c r="J435" s="193">
        <f>ROUND(I435*H435,3)</f>
        <v>0</v>
      </c>
      <c r="K435" s="195"/>
      <c r="L435" s="39"/>
      <c r="M435" s="196" t="s">
        <v>1</v>
      </c>
      <c r="N435" s="197" t="s">
        <v>46</v>
      </c>
      <c r="O435" s="82"/>
      <c r="P435" s="198">
        <f>O435*H435</f>
        <v>0</v>
      </c>
      <c r="Q435" s="198">
        <v>0</v>
      </c>
      <c r="R435" s="198">
        <f>Q435*H435</f>
        <v>0</v>
      </c>
      <c r="S435" s="198">
        <v>0</v>
      </c>
      <c r="T435" s="199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00" t="s">
        <v>211</v>
      </c>
      <c r="AT435" s="200" t="s">
        <v>207</v>
      </c>
      <c r="AU435" s="200" t="s">
        <v>91</v>
      </c>
      <c r="AY435" s="19" t="s">
        <v>205</v>
      </c>
      <c r="BE435" s="201">
        <f>IF(N435="základná",J435,0)</f>
        <v>0</v>
      </c>
      <c r="BF435" s="201">
        <f>IF(N435="znížená",J435,0)</f>
        <v>0</v>
      </c>
      <c r="BG435" s="201">
        <f>IF(N435="zákl. prenesená",J435,0)</f>
        <v>0</v>
      </c>
      <c r="BH435" s="201">
        <f>IF(N435="zníž. prenesená",J435,0)</f>
        <v>0</v>
      </c>
      <c r="BI435" s="201">
        <f>IF(N435="nulová",J435,0)</f>
        <v>0</v>
      </c>
      <c r="BJ435" s="19" t="s">
        <v>91</v>
      </c>
      <c r="BK435" s="202">
        <f>ROUND(I435*H435,3)</f>
        <v>0</v>
      </c>
      <c r="BL435" s="19" t="s">
        <v>211</v>
      </c>
      <c r="BM435" s="200" t="s">
        <v>573</v>
      </c>
    </row>
    <row r="436" s="2" customFormat="1" ht="37.8" customHeight="1">
      <c r="A436" s="38"/>
      <c r="B436" s="188"/>
      <c r="C436" s="189" t="s">
        <v>574</v>
      </c>
      <c r="D436" s="189" t="s">
        <v>207</v>
      </c>
      <c r="E436" s="190" t="s">
        <v>575</v>
      </c>
      <c r="F436" s="191" t="s">
        <v>576</v>
      </c>
      <c r="G436" s="192" t="s">
        <v>210</v>
      </c>
      <c r="H436" s="193">
        <v>4.4699999999999998</v>
      </c>
      <c r="I436" s="194"/>
      <c r="J436" s="193">
        <f>ROUND(I436*H436,3)</f>
        <v>0</v>
      </c>
      <c r="K436" s="195"/>
      <c r="L436" s="39"/>
      <c r="M436" s="196" t="s">
        <v>1</v>
      </c>
      <c r="N436" s="197" t="s">
        <v>46</v>
      </c>
      <c r="O436" s="82"/>
      <c r="P436" s="198">
        <f>O436*H436</f>
        <v>0</v>
      </c>
      <c r="Q436" s="198">
        <v>2.4018600000000001</v>
      </c>
      <c r="R436" s="198">
        <f>Q436*H436</f>
        <v>10.736314200000001</v>
      </c>
      <c r="S436" s="198">
        <v>0</v>
      </c>
      <c r="T436" s="199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00" t="s">
        <v>211</v>
      </c>
      <c r="AT436" s="200" t="s">
        <v>207</v>
      </c>
      <c r="AU436" s="200" t="s">
        <v>91</v>
      </c>
      <c r="AY436" s="19" t="s">
        <v>205</v>
      </c>
      <c r="BE436" s="201">
        <f>IF(N436="základná",J436,0)</f>
        <v>0</v>
      </c>
      <c r="BF436" s="201">
        <f>IF(N436="znížená",J436,0)</f>
        <v>0</v>
      </c>
      <c r="BG436" s="201">
        <f>IF(N436="zákl. prenesená",J436,0)</f>
        <v>0</v>
      </c>
      <c r="BH436" s="201">
        <f>IF(N436="zníž. prenesená",J436,0)</f>
        <v>0</v>
      </c>
      <c r="BI436" s="201">
        <f>IF(N436="nulová",J436,0)</f>
        <v>0</v>
      </c>
      <c r="BJ436" s="19" t="s">
        <v>91</v>
      </c>
      <c r="BK436" s="202">
        <f>ROUND(I436*H436,3)</f>
        <v>0</v>
      </c>
      <c r="BL436" s="19" t="s">
        <v>211</v>
      </c>
      <c r="BM436" s="200" t="s">
        <v>577</v>
      </c>
    </row>
    <row r="437" s="13" customFormat="1">
      <c r="A437" s="13"/>
      <c r="B437" s="203"/>
      <c r="C437" s="13"/>
      <c r="D437" s="204" t="s">
        <v>213</v>
      </c>
      <c r="E437" s="205" t="s">
        <v>1</v>
      </c>
      <c r="F437" s="206" t="s">
        <v>344</v>
      </c>
      <c r="G437" s="13"/>
      <c r="H437" s="205" t="s">
        <v>1</v>
      </c>
      <c r="I437" s="207"/>
      <c r="J437" s="13"/>
      <c r="K437" s="13"/>
      <c r="L437" s="203"/>
      <c r="M437" s="208"/>
      <c r="N437" s="209"/>
      <c r="O437" s="209"/>
      <c r="P437" s="209"/>
      <c r="Q437" s="209"/>
      <c r="R437" s="209"/>
      <c r="S437" s="209"/>
      <c r="T437" s="210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05" t="s">
        <v>213</v>
      </c>
      <c r="AU437" s="205" t="s">
        <v>91</v>
      </c>
      <c r="AV437" s="13" t="s">
        <v>87</v>
      </c>
      <c r="AW437" s="13" t="s">
        <v>33</v>
      </c>
      <c r="AX437" s="13" t="s">
        <v>80</v>
      </c>
      <c r="AY437" s="205" t="s">
        <v>205</v>
      </c>
    </row>
    <row r="438" s="14" customFormat="1">
      <c r="A438" s="14"/>
      <c r="B438" s="211"/>
      <c r="C438" s="14"/>
      <c r="D438" s="204" t="s">
        <v>213</v>
      </c>
      <c r="E438" s="212" t="s">
        <v>1</v>
      </c>
      <c r="F438" s="213" t="s">
        <v>578</v>
      </c>
      <c r="G438" s="14"/>
      <c r="H438" s="214">
        <v>4.4699999999999998</v>
      </c>
      <c r="I438" s="215"/>
      <c r="J438" s="14"/>
      <c r="K438" s="14"/>
      <c r="L438" s="211"/>
      <c r="M438" s="216"/>
      <c r="N438" s="217"/>
      <c r="O438" s="217"/>
      <c r="P438" s="217"/>
      <c r="Q438" s="217"/>
      <c r="R438" s="217"/>
      <c r="S438" s="217"/>
      <c r="T438" s="21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12" t="s">
        <v>213</v>
      </c>
      <c r="AU438" s="212" t="s">
        <v>91</v>
      </c>
      <c r="AV438" s="14" t="s">
        <v>91</v>
      </c>
      <c r="AW438" s="14" t="s">
        <v>33</v>
      </c>
      <c r="AX438" s="14" t="s">
        <v>80</v>
      </c>
      <c r="AY438" s="212" t="s">
        <v>205</v>
      </c>
    </row>
    <row r="439" s="15" customFormat="1">
      <c r="A439" s="15"/>
      <c r="B439" s="219"/>
      <c r="C439" s="15"/>
      <c r="D439" s="204" t="s">
        <v>213</v>
      </c>
      <c r="E439" s="220" t="s">
        <v>1</v>
      </c>
      <c r="F439" s="221" t="s">
        <v>216</v>
      </c>
      <c r="G439" s="15"/>
      <c r="H439" s="222">
        <v>4.4699999999999998</v>
      </c>
      <c r="I439" s="223"/>
      <c r="J439" s="15"/>
      <c r="K439" s="15"/>
      <c r="L439" s="219"/>
      <c r="M439" s="224"/>
      <c r="N439" s="225"/>
      <c r="O439" s="225"/>
      <c r="P439" s="225"/>
      <c r="Q439" s="225"/>
      <c r="R439" s="225"/>
      <c r="S439" s="225"/>
      <c r="T439" s="226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20" t="s">
        <v>213</v>
      </c>
      <c r="AU439" s="220" t="s">
        <v>91</v>
      </c>
      <c r="AV439" s="15" t="s">
        <v>211</v>
      </c>
      <c r="AW439" s="15" t="s">
        <v>33</v>
      </c>
      <c r="AX439" s="15" t="s">
        <v>87</v>
      </c>
      <c r="AY439" s="220" t="s">
        <v>205</v>
      </c>
    </row>
    <row r="440" s="2" customFormat="1" ht="24.15" customHeight="1">
      <c r="A440" s="38"/>
      <c r="B440" s="188"/>
      <c r="C440" s="189" t="s">
        <v>579</v>
      </c>
      <c r="D440" s="189" t="s">
        <v>207</v>
      </c>
      <c r="E440" s="190" t="s">
        <v>580</v>
      </c>
      <c r="F440" s="191" t="s">
        <v>581</v>
      </c>
      <c r="G440" s="192" t="s">
        <v>265</v>
      </c>
      <c r="H440" s="193">
        <v>29.800000000000001</v>
      </c>
      <c r="I440" s="194"/>
      <c r="J440" s="193">
        <f>ROUND(I440*H440,3)</f>
        <v>0</v>
      </c>
      <c r="K440" s="195"/>
      <c r="L440" s="39"/>
      <c r="M440" s="196" t="s">
        <v>1</v>
      </c>
      <c r="N440" s="197" t="s">
        <v>46</v>
      </c>
      <c r="O440" s="82"/>
      <c r="P440" s="198">
        <f>O440*H440</f>
        <v>0</v>
      </c>
      <c r="Q440" s="198">
        <v>0.0033899999999999998</v>
      </c>
      <c r="R440" s="198">
        <f>Q440*H440</f>
        <v>0.101022</v>
      </c>
      <c r="S440" s="198">
        <v>0</v>
      </c>
      <c r="T440" s="199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00" t="s">
        <v>211</v>
      </c>
      <c r="AT440" s="200" t="s">
        <v>207</v>
      </c>
      <c r="AU440" s="200" t="s">
        <v>91</v>
      </c>
      <c r="AY440" s="19" t="s">
        <v>205</v>
      </c>
      <c r="BE440" s="201">
        <f>IF(N440="základná",J440,0)</f>
        <v>0</v>
      </c>
      <c r="BF440" s="201">
        <f>IF(N440="znížená",J440,0)</f>
        <v>0</v>
      </c>
      <c r="BG440" s="201">
        <f>IF(N440="zákl. prenesená",J440,0)</f>
        <v>0</v>
      </c>
      <c r="BH440" s="201">
        <f>IF(N440="zníž. prenesená",J440,0)</f>
        <v>0</v>
      </c>
      <c r="BI440" s="201">
        <f>IF(N440="nulová",J440,0)</f>
        <v>0</v>
      </c>
      <c r="BJ440" s="19" t="s">
        <v>91</v>
      </c>
      <c r="BK440" s="202">
        <f>ROUND(I440*H440,3)</f>
        <v>0</v>
      </c>
      <c r="BL440" s="19" t="s">
        <v>211</v>
      </c>
      <c r="BM440" s="200" t="s">
        <v>582</v>
      </c>
    </row>
    <row r="441" s="13" customFormat="1">
      <c r="A441" s="13"/>
      <c r="B441" s="203"/>
      <c r="C441" s="13"/>
      <c r="D441" s="204" t="s">
        <v>213</v>
      </c>
      <c r="E441" s="205" t="s">
        <v>1</v>
      </c>
      <c r="F441" s="206" t="s">
        <v>344</v>
      </c>
      <c r="G441" s="13"/>
      <c r="H441" s="205" t="s">
        <v>1</v>
      </c>
      <c r="I441" s="207"/>
      <c r="J441" s="13"/>
      <c r="K441" s="13"/>
      <c r="L441" s="203"/>
      <c r="M441" s="208"/>
      <c r="N441" s="209"/>
      <c r="O441" s="209"/>
      <c r="P441" s="209"/>
      <c r="Q441" s="209"/>
      <c r="R441" s="209"/>
      <c r="S441" s="209"/>
      <c r="T441" s="210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5" t="s">
        <v>213</v>
      </c>
      <c r="AU441" s="205" t="s">
        <v>91</v>
      </c>
      <c r="AV441" s="13" t="s">
        <v>87</v>
      </c>
      <c r="AW441" s="13" t="s">
        <v>33</v>
      </c>
      <c r="AX441" s="13" t="s">
        <v>80</v>
      </c>
      <c r="AY441" s="205" t="s">
        <v>205</v>
      </c>
    </row>
    <row r="442" s="14" customFormat="1">
      <c r="A442" s="14"/>
      <c r="B442" s="211"/>
      <c r="C442" s="14"/>
      <c r="D442" s="204" t="s">
        <v>213</v>
      </c>
      <c r="E442" s="212" t="s">
        <v>1</v>
      </c>
      <c r="F442" s="213" t="s">
        <v>583</v>
      </c>
      <c r="G442" s="14"/>
      <c r="H442" s="214">
        <v>29.800000000000001</v>
      </c>
      <c r="I442" s="215"/>
      <c r="J442" s="14"/>
      <c r="K442" s="14"/>
      <c r="L442" s="211"/>
      <c r="M442" s="216"/>
      <c r="N442" s="217"/>
      <c r="O442" s="217"/>
      <c r="P442" s="217"/>
      <c r="Q442" s="217"/>
      <c r="R442" s="217"/>
      <c r="S442" s="217"/>
      <c r="T442" s="21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12" t="s">
        <v>213</v>
      </c>
      <c r="AU442" s="212" t="s">
        <v>91</v>
      </c>
      <c r="AV442" s="14" t="s">
        <v>91</v>
      </c>
      <c r="AW442" s="14" t="s">
        <v>33</v>
      </c>
      <c r="AX442" s="14" t="s">
        <v>80</v>
      </c>
      <c r="AY442" s="212" t="s">
        <v>205</v>
      </c>
    </row>
    <row r="443" s="15" customFormat="1">
      <c r="A443" s="15"/>
      <c r="B443" s="219"/>
      <c r="C443" s="15"/>
      <c r="D443" s="204" t="s">
        <v>213</v>
      </c>
      <c r="E443" s="220" t="s">
        <v>1</v>
      </c>
      <c r="F443" s="221" t="s">
        <v>216</v>
      </c>
      <c r="G443" s="15"/>
      <c r="H443" s="222">
        <v>29.800000000000001</v>
      </c>
      <c r="I443" s="223"/>
      <c r="J443" s="15"/>
      <c r="K443" s="15"/>
      <c r="L443" s="219"/>
      <c r="M443" s="224"/>
      <c r="N443" s="225"/>
      <c r="O443" s="225"/>
      <c r="P443" s="225"/>
      <c r="Q443" s="225"/>
      <c r="R443" s="225"/>
      <c r="S443" s="225"/>
      <c r="T443" s="226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20" t="s">
        <v>213</v>
      </c>
      <c r="AU443" s="220" t="s">
        <v>91</v>
      </c>
      <c r="AV443" s="15" t="s">
        <v>211</v>
      </c>
      <c r="AW443" s="15" t="s">
        <v>33</v>
      </c>
      <c r="AX443" s="15" t="s">
        <v>87</v>
      </c>
      <c r="AY443" s="220" t="s">
        <v>205</v>
      </c>
    </row>
    <row r="444" s="2" customFormat="1" ht="24.15" customHeight="1">
      <c r="A444" s="38"/>
      <c r="B444" s="188"/>
      <c r="C444" s="189" t="s">
        <v>584</v>
      </c>
      <c r="D444" s="189" t="s">
        <v>207</v>
      </c>
      <c r="E444" s="190" t="s">
        <v>585</v>
      </c>
      <c r="F444" s="191" t="s">
        <v>586</v>
      </c>
      <c r="G444" s="192" t="s">
        <v>265</v>
      </c>
      <c r="H444" s="193">
        <v>29.800000000000001</v>
      </c>
      <c r="I444" s="194"/>
      <c r="J444" s="193">
        <f>ROUND(I444*H444,3)</f>
        <v>0</v>
      </c>
      <c r="K444" s="195"/>
      <c r="L444" s="39"/>
      <c r="M444" s="196" t="s">
        <v>1</v>
      </c>
      <c r="N444" s="197" t="s">
        <v>46</v>
      </c>
      <c r="O444" s="82"/>
      <c r="P444" s="198">
        <f>O444*H444</f>
        <v>0</v>
      </c>
      <c r="Q444" s="198">
        <v>0</v>
      </c>
      <c r="R444" s="198">
        <f>Q444*H444</f>
        <v>0</v>
      </c>
      <c r="S444" s="198">
        <v>0</v>
      </c>
      <c r="T444" s="199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00" t="s">
        <v>211</v>
      </c>
      <c r="AT444" s="200" t="s">
        <v>207</v>
      </c>
      <c r="AU444" s="200" t="s">
        <v>91</v>
      </c>
      <c r="AY444" s="19" t="s">
        <v>205</v>
      </c>
      <c r="BE444" s="201">
        <f>IF(N444="základná",J444,0)</f>
        <v>0</v>
      </c>
      <c r="BF444" s="201">
        <f>IF(N444="znížená",J444,0)</f>
        <v>0</v>
      </c>
      <c r="BG444" s="201">
        <f>IF(N444="zákl. prenesená",J444,0)</f>
        <v>0</v>
      </c>
      <c r="BH444" s="201">
        <f>IF(N444="zníž. prenesená",J444,0)</f>
        <v>0</v>
      </c>
      <c r="BI444" s="201">
        <f>IF(N444="nulová",J444,0)</f>
        <v>0</v>
      </c>
      <c r="BJ444" s="19" t="s">
        <v>91</v>
      </c>
      <c r="BK444" s="202">
        <f>ROUND(I444*H444,3)</f>
        <v>0</v>
      </c>
      <c r="BL444" s="19" t="s">
        <v>211</v>
      </c>
      <c r="BM444" s="200" t="s">
        <v>587</v>
      </c>
    </row>
    <row r="445" s="2" customFormat="1" ht="37.8" customHeight="1">
      <c r="A445" s="38"/>
      <c r="B445" s="188"/>
      <c r="C445" s="189" t="s">
        <v>588</v>
      </c>
      <c r="D445" s="189" t="s">
        <v>207</v>
      </c>
      <c r="E445" s="190" t="s">
        <v>589</v>
      </c>
      <c r="F445" s="191" t="s">
        <v>590</v>
      </c>
      <c r="G445" s="192" t="s">
        <v>210</v>
      </c>
      <c r="H445" s="193">
        <v>5.3760000000000003</v>
      </c>
      <c r="I445" s="194"/>
      <c r="J445" s="193">
        <f>ROUND(I445*H445,3)</f>
        <v>0</v>
      </c>
      <c r="K445" s="195"/>
      <c r="L445" s="39"/>
      <c r="M445" s="196" t="s">
        <v>1</v>
      </c>
      <c r="N445" s="197" t="s">
        <v>46</v>
      </c>
      <c r="O445" s="82"/>
      <c r="P445" s="198">
        <f>O445*H445</f>
        <v>0</v>
      </c>
      <c r="Q445" s="198">
        <v>2.4157899999999999</v>
      </c>
      <c r="R445" s="198">
        <f>Q445*H445</f>
        <v>12.98728704</v>
      </c>
      <c r="S445" s="198">
        <v>0</v>
      </c>
      <c r="T445" s="199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00" t="s">
        <v>211</v>
      </c>
      <c r="AT445" s="200" t="s">
        <v>207</v>
      </c>
      <c r="AU445" s="200" t="s">
        <v>91</v>
      </c>
      <c r="AY445" s="19" t="s">
        <v>205</v>
      </c>
      <c r="BE445" s="201">
        <f>IF(N445="základná",J445,0)</f>
        <v>0</v>
      </c>
      <c r="BF445" s="201">
        <f>IF(N445="znížená",J445,0)</f>
        <v>0</v>
      </c>
      <c r="BG445" s="201">
        <f>IF(N445="zákl. prenesená",J445,0)</f>
        <v>0</v>
      </c>
      <c r="BH445" s="201">
        <f>IF(N445="zníž. prenesená",J445,0)</f>
        <v>0</v>
      </c>
      <c r="BI445" s="201">
        <f>IF(N445="nulová",J445,0)</f>
        <v>0</v>
      </c>
      <c r="BJ445" s="19" t="s">
        <v>91</v>
      </c>
      <c r="BK445" s="202">
        <f>ROUND(I445*H445,3)</f>
        <v>0</v>
      </c>
      <c r="BL445" s="19" t="s">
        <v>211</v>
      </c>
      <c r="BM445" s="200" t="s">
        <v>591</v>
      </c>
    </row>
    <row r="446" s="13" customFormat="1">
      <c r="A446" s="13"/>
      <c r="B446" s="203"/>
      <c r="C446" s="13"/>
      <c r="D446" s="204" t="s">
        <v>213</v>
      </c>
      <c r="E446" s="205" t="s">
        <v>1</v>
      </c>
      <c r="F446" s="206" t="s">
        <v>592</v>
      </c>
      <c r="G446" s="13"/>
      <c r="H446" s="205" t="s">
        <v>1</v>
      </c>
      <c r="I446" s="207"/>
      <c r="J446" s="13"/>
      <c r="K446" s="13"/>
      <c r="L446" s="203"/>
      <c r="M446" s="208"/>
      <c r="N446" s="209"/>
      <c r="O446" s="209"/>
      <c r="P446" s="209"/>
      <c r="Q446" s="209"/>
      <c r="R446" s="209"/>
      <c r="S446" s="209"/>
      <c r="T446" s="21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5" t="s">
        <v>213</v>
      </c>
      <c r="AU446" s="205" t="s">
        <v>91</v>
      </c>
      <c r="AV446" s="13" t="s">
        <v>87</v>
      </c>
      <c r="AW446" s="13" t="s">
        <v>33</v>
      </c>
      <c r="AX446" s="13" t="s">
        <v>80</v>
      </c>
      <c r="AY446" s="205" t="s">
        <v>205</v>
      </c>
    </row>
    <row r="447" s="14" customFormat="1">
      <c r="A447" s="14"/>
      <c r="B447" s="211"/>
      <c r="C447" s="14"/>
      <c r="D447" s="204" t="s">
        <v>213</v>
      </c>
      <c r="E447" s="212" t="s">
        <v>1</v>
      </c>
      <c r="F447" s="213" t="s">
        <v>593</v>
      </c>
      <c r="G447" s="14"/>
      <c r="H447" s="214">
        <v>5.3760000000000003</v>
      </c>
      <c r="I447" s="215"/>
      <c r="J447" s="14"/>
      <c r="K447" s="14"/>
      <c r="L447" s="211"/>
      <c r="M447" s="216"/>
      <c r="N447" s="217"/>
      <c r="O447" s="217"/>
      <c r="P447" s="217"/>
      <c r="Q447" s="217"/>
      <c r="R447" s="217"/>
      <c r="S447" s="217"/>
      <c r="T447" s="21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12" t="s">
        <v>213</v>
      </c>
      <c r="AU447" s="212" t="s">
        <v>91</v>
      </c>
      <c r="AV447" s="14" t="s">
        <v>91</v>
      </c>
      <c r="AW447" s="14" t="s">
        <v>33</v>
      </c>
      <c r="AX447" s="14" t="s">
        <v>80</v>
      </c>
      <c r="AY447" s="212" t="s">
        <v>205</v>
      </c>
    </row>
    <row r="448" s="15" customFormat="1">
      <c r="A448" s="15"/>
      <c r="B448" s="219"/>
      <c r="C448" s="15"/>
      <c r="D448" s="204" t="s">
        <v>213</v>
      </c>
      <c r="E448" s="220" t="s">
        <v>1</v>
      </c>
      <c r="F448" s="221" t="s">
        <v>216</v>
      </c>
      <c r="G448" s="15"/>
      <c r="H448" s="222">
        <v>5.3760000000000003</v>
      </c>
      <c r="I448" s="223"/>
      <c r="J448" s="15"/>
      <c r="K448" s="15"/>
      <c r="L448" s="219"/>
      <c r="M448" s="224"/>
      <c r="N448" s="225"/>
      <c r="O448" s="225"/>
      <c r="P448" s="225"/>
      <c r="Q448" s="225"/>
      <c r="R448" s="225"/>
      <c r="S448" s="225"/>
      <c r="T448" s="22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20" t="s">
        <v>213</v>
      </c>
      <c r="AU448" s="220" t="s">
        <v>91</v>
      </c>
      <c r="AV448" s="15" t="s">
        <v>211</v>
      </c>
      <c r="AW448" s="15" t="s">
        <v>33</v>
      </c>
      <c r="AX448" s="15" t="s">
        <v>87</v>
      </c>
      <c r="AY448" s="220" t="s">
        <v>205</v>
      </c>
    </row>
    <row r="449" s="2" customFormat="1" ht="24.15" customHeight="1">
      <c r="A449" s="38"/>
      <c r="B449" s="188"/>
      <c r="C449" s="189" t="s">
        <v>594</v>
      </c>
      <c r="D449" s="189" t="s">
        <v>207</v>
      </c>
      <c r="E449" s="190" t="s">
        <v>595</v>
      </c>
      <c r="F449" s="191" t="s">
        <v>596</v>
      </c>
      <c r="G449" s="192" t="s">
        <v>313</v>
      </c>
      <c r="H449" s="193">
        <v>0.89600000000000002</v>
      </c>
      <c r="I449" s="194"/>
      <c r="J449" s="193">
        <f>ROUND(I449*H449,3)</f>
        <v>0</v>
      </c>
      <c r="K449" s="195"/>
      <c r="L449" s="39"/>
      <c r="M449" s="196" t="s">
        <v>1</v>
      </c>
      <c r="N449" s="197" t="s">
        <v>46</v>
      </c>
      <c r="O449" s="82"/>
      <c r="P449" s="198">
        <f>O449*H449</f>
        <v>0</v>
      </c>
      <c r="Q449" s="198">
        <v>1.01657</v>
      </c>
      <c r="R449" s="198">
        <f>Q449*H449</f>
        <v>0.91084672</v>
      </c>
      <c r="S449" s="198">
        <v>0</v>
      </c>
      <c r="T449" s="199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00" t="s">
        <v>211</v>
      </c>
      <c r="AT449" s="200" t="s">
        <v>207</v>
      </c>
      <c r="AU449" s="200" t="s">
        <v>91</v>
      </c>
      <c r="AY449" s="19" t="s">
        <v>205</v>
      </c>
      <c r="BE449" s="201">
        <f>IF(N449="základná",J449,0)</f>
        <v>0</v>
      </c>
      <c r="BF449" s="201">
        <f>IF(N449="znížená",J449,0)</f>
        <v>0</v>
      </c>
      <c r="BG449" s="201">
        <f>IF(N449="zákl. prenesená",J449,0)</f>
        <v>0</v>
      </c>
      <c r="BH449" s="201">
        <f>IF(N449="zníž. prenesená",J449,0)</f>
        <v>0</v>
      </c>
      <c r="BI449" s="201">
        <f>IF(N449="nulová",J449,0)</f>
        <v>0</v>
      </c>
      <c r="BJ449" s="19" t="s">
        <v>91</v>
      </c>
      <c r="BK449" s="202">
        <f>ROUND(I449*H449,3)</f>
        <v>0</v>
      </c>
      <c r="BL449" s="19" t="s">
        <v>211</v>
      </c>
      <c r="BM449" s="200" t="s">
        <v>597</v>
      </c>
    </row>
    <row r="450" s="14" customFormat="1">
      <c r="A450" s="14"/>
      <c r="B450" s="211"/>
      <c r="C450" s="14"/>
      <c r="D450" s="204" t="s">
        <v>213</v>
      </c>
      <c r="E450" s="212" t="s">
        <v>1</v>
      </c>
      <c r="F450" s="213" t="s">
        <v>598</v>
      </c>
      <c r="G450" s="14"/>
      <c r="H450" s="214">
        <v>0.89600000000000002</v>
      </c>
      <c r="I450" s="215"/>
      <c r="J450" s="14"/>
      <c r="K450" s="14"/>
      <c r="L450" s="211"/>
      <c r="M450" s="216"/>
      <c r="N450" s="217"/>
      <c r="O450" s="217"/>
      <c r="P450" s="217"/>
      <c r="Q450" s="217"/>
      <c r="R450" s="217"/>
      <c r="S450" s="217"/>
      <c r="T450" s="21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12" t="s">
        <v>213</v>
      </c>
      <c r="AU450" s="212" t="s">
        <v>91</v>
      </c>
      <c r="AV450" s="14" t="s">
        <v>91</v>
      </c>
      <c r="AW450" s="14" t="s">
        <v>33</v>
      </c>
      <c r="AX450" s="14" t="s">
        <v>80</v>
      </c>
      <c r="AY450" s="212" t="s">
        <v>205</v>
      </c>
    </row>
    <row r="451" s="15" customFormat="1">
      <c r="A451" s="15"/>
      <c r="B451" s="219"/>
      <c r="C451" s="15"/>
      <c r="D451" s="204" t="s">
        <v>213</v>
      </c>
      <c r="E451" s="220" t="s">
        <v>1</v>
      </c>
      <c r="F451" s="221" t="s">
        <v>216</v>
      </c>
      <c r="G451" s="15"/>
      <c r="H451" s="222">
        <v>0.89600000000000002</v>
      </c>
      <c r="I451" s="223"/>
      <c r="J451" s="15"/>
      <c r="K451" s="15"/>
      <c r="L451" s="219"/>
      <c r="M451" s="224"/>
      <c r="N451" s="225"/>
      <c r="O451" s="225"/>
      <c r="P451" s="225"/>
      <c r="Q451" s="225"/>
      <c r="R451" s="225"/>
      <c r="S451" s="225"/>
      <c r="T451" s="226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20" t="s">
        <v>213</v>
      </c>
      <c r="AU451" s="220" t="s">
        <v>91</v>
      </c>
      <c r="AV451" s="15" t="s">
        <v>211</v>
      </c>
      <c r="AW451" s="15" t="s">
        <v>33</v>
      </c>
      <c r="AX451" s="15" t="s">
        <v>87</v>
      </c>
      <c r="AY451" s="220" t="s">
        <v>205</v>
      </c>
    </row>
    <row r="452" s="2" customFormat="1" ht="33" customHeight="1">
      <c r="A452" s="38"/>
      <c r="B452" s="188"/>
      <c r="C452" s="189" t="s">
        <v>599</v>
      </c>
      <c r="D452" s="189" t="s">
        <v>207</v>
      </c>
      <c r="E452" s="190" t="s">
        <v>600</v>
      </c>
      <c r="F452" s="191" t="s">
        <v>601</v>
      </c>
      <c r="G452" s="192" t="s">
        <v>265</v>
      </c>
      <c r="H452" s="193">
        <v>53.759999999999998</v>
      </c>
      <c r="I452" s="194"/>
      <c r="J452" s="193">
        <f>ROUND(I452*H452,3)</f>
        <v>0</v>
      </c>
      <c r="K452" s="195"/>
      <c r="L452" s="39"/>
      <c r="M452" s="196" t="s">
        <v>1</v>
      </c>
      <c r="N452" s="197" t="s">
        <v>46</v>
      </c>
      <c r="O452" s="82"/>
      <c r="P452" s="198">
        <f>O452*H452</f>
        <v>0</v>
      </c>
      <c r="Q452" s="198">
        <v>0.0078381500000000003</v>
      </c>
      <c r="R452" s="198">
        <f>Q452*H452</f>
        <v>0.42137894399999998</v>
      </c>
      <c r="S452" s="198">
        <v>0</v>
      </c>
      <c r="T452" s="199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00" t="s">
        <v>211</v>
      </c>
      <c r="AT452" s="200" t="s">
        <v>207</v>
      </c>
      <c r="AU452" s="200" t="s">
        <v>91</v>
      </c>
      <c r="AY452" s="19" t="s">
        <v>205</v>
      </c>
      <c r="BE452" s="201">
        <f>IF(N452="základná",J452,0)</f>
        <v>0</v>
      </c>
      <c r="BF452" s="201">
        <f>IF(N452="znížená",J452,0)</f>
        <v>0</v>
      </c>
      <c r="BG452" s="201">
        <f>IF(N452="zákl. prenesená",J452,0)</f>
        <v>0</v>
      </c>
      <c r="BH452" s="201">
        <f>IF(N452="zníž. prenesená",J452,0)</f>
        <v>0</v>
      </c>
      <c r="BI452" s="201">
        <f>IF(N452="nulová",J452,0)</f>
        <v>0</v>
      </c>
      <c r="BJ452" s="19" t="s">
        <v>91</v>
      </c>
      <c r="BK452" s="202">
        <f>ROUND(I452*H452,3)</f>
        <v>0</v>
      </c>
      <c r="BL452" s="19" t="s">
        <v>211</v>
      </c>
      <c r="BM452" s="200" t="s">
        <v>602</v>
      </c>
    </row>
    <row r="453" s="2" customFormat="1" ht="33" customHeight="1">
      <c r="A453" s="38"/>
      <c r="B453" s="188"/>
      <c r="C453" s="189" t="s">
        <v>603</v>
      </c>
      <c r="D453" s="189" t="s">
        <v>207</v>
      </c>
      <c r="E453" s="190" t="s">
        <v>604</v>
      </c>
      <c r="F453" s="191" t="s">
        <v>605</v>
      </c>
      <c r="G453" s="192" t="s">
        <v>265</v>
      </c>
      <c r="H453" s="193">
        <v>53.759999999999998</v>
      </c>
      <c r="I453" s="194"/>
      <c r="J453" s="193">
        <f>ROUND(I453*H453,3)</f>
        <v>0</v>
      </c>
      <c r="K453" s="195"/>
      <c r="L453" s="39"/>
      <c r="M453" s="196" t="s">
        <v>1</v>
      </c>
      <c r="N453" s="197" t="s">
        <v>46</v>
      </c>
      <c r="O453" s="82"/>
      <c r="P453" s="198">
        <f>O453*H453</f>
        <v>0</v>
      </c>
      <c r="Q453" s="198">
        <v>0</v>
      </c>
      <c r="R453" s="198">
        <f>Q453*H453</f>
        <v>0</v>
      </c>
      <c r="S453" s="198">
        <v>0</v>
      </c>
      <c r="T453" s="199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00" t="s">
        <v>211</v>
      </c>
      <c r="AT453" s="200" t="s">
        <v>207</v>
      </c>
      <c r="AU453" s="200" t="s">
        <v>91</v>
      </c>
      <c r="AY453" s="19" t="s">
        <v>205</v>
      </c>
      <c r="BE453" s="201">
        <f>IF(N453="základná",J453,0)</f>
        <v>0</v>
      </c>
      <c r="BF453" s="201">
        <f>IF(N453="znížená",J453,0)</f>
        <v>0</v>
      </c>
      <c r="BG453" s="201">
        <f>IF(N453="zákl. prenesená",J453,0)</f>
        <v>0</v>
      </c>
      <c r="BH453" s="201">
        <f>IF(N453="zníž. prenesená",J453,0)</f>
        <v>0</v>
      </c>
      <c r="BI453" s="201">
        <f>IF(N453="nulová",J453,0)</f>
        <v>0</v>
      </c>
      <c r="BJ453" s="19" t="s">
        <v>91</v>
      </c>
      <c r="BK453" s="202">
        <f>ROUND(I453*H453,3)</f>
        <v>0</v>
      </c>
      <c r="BL453" s="19" t="s">
        <v>211</v>
      </c>
      <c r="BM453" s="200" t="s">
        <v>606</v>
      </c>
    </row>
    <row r="454" s="2" customFormat="1" ht="24.15" customHeight="1">
      <c r="A454" s="38"/>
      <c r="B454" s="188"/>
      <c r="C454" s="189" t="s">
        <v>607</v>
      </c>
      <c r="D454" s="189" t="s">
        <v>207</v>
      </c>
      <c r="E454" s="190" t="s">
        <v>608</v>
      </c>
      <c r="F454" s="191" t="s">
        <v>609</v>
      </c>
      <c r="G454" s="192" t="s">
        <v>265</v>
      </c>
      <c r="H454" s="193">
        <v>26.879999999999999</v>
      </c>
      <c r="I454" s="194"/>
      <c r="J454" s="193">
        <f>ROUND(I454*H454,3)</f>
        <v>0</v>
      </c>
      <c r="K454" s="195"/>
      <c r="L454" s="39"/>
      <c r="M454" s="196" t="s">
        <v>1</v>
      </c>
      <c r="N454" s="197" t="s">
        <v>46</v>
      </c>
      <c r="O454" s="82"/>
      <c r="P454" s="198">
        <f>O454*H454</f>
        <v>0</v>
      </c>
      <c r="Q454" s="198">
        <v>0.0057160099999999997</v>
      </c>
      <c r="R454" s="198">
        <f>Q454*H454</f>
        <v>0.1536463488</v>
      </c>
      <c r="S454" s="198">
        <v>0</v>
      </c>
      <c r="T454" s="199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00" t="s">
        <v>211</v>
      </c>
      <c r="AT454" s="200" t="s">
        <v>207</v>
      </c>
      <c r="AU454" s="200" t="s">
        <v>91</v>
      </c>
      <c r="AY454" s="19" t="s">
        <v>205</v>
      </c>
      <c r="BE454" s="201">
        <f>IF(N454="základná",J454,0)</f>
        <v>0</v>
      </c>
      <c r="BF454" s="201">
        <f>IF(N454="znížená",J454,0)</f>
        <v>0</v>
      </c>
      <c r="BG454" s="201">
        <f>IF(N454="zákl. prenesená",J454,0)</f>
        <v>0</v>
      </c>
      <c r="BH454" s="201">
        <f>IF(N454="zníž. prenesená",J454,0)</f>
        <v>0</v>
      </c>
      <c r="BI454" s="201">
        <f>IF(N454="nulová",J454,0)</f>
        <v>0</v>
      </c>
      <c r="BJ454" s="19" t="s">
        <v>91</v>
      </c>
      <c r="BK454" s="202">
        <f>ROUND(I454*H454,3)</f>
        <v>0</v>
      </c>
      <c r="BL454" s="19" t="s">
        <v>211</v>
      </c>
      <c r="BM454" s="200" t="s">
        <v>610</v>
      </c>
    </row>
    <row r="455" s="2" customFormat="1" ht="24.15" customHeight="1">
      <c r="A455" s="38"/>
      <c r="B455" s="188"/>
      <c r="C455" s="189" t="s">
        <v>611</v>
      </c>
      <c r="D455" s="189" t="s">
        <v>207</v>
      </c>
      <c r="E455" s="190" t="s">
        <v>612</v>
      </c>
      <c r="F455" s="191" t="s">
        <v>613</v>
      </c>
      <c r="G455" s="192" t="s">
        <v>265</v>
      </c>
      <c r="H455" s="193">
        <v>26.879999999999999</v>
      </c>
      <c r="I455" s="194"/>
      <c r="J455" s="193">
        <f>ROUND(I455*H455,3)</f>
        <v>0</v>
      </c>
      <c r="K455" s="195"/>
      <c r="L455" s="39"/>
      <c r="M455" s="196" t="s">
        <v>1</v>
      </c>
      <c r="N455" s="197" t="s">
        <v>46</v>
      </c>
      <c r="O455" s="82"/>
      <c r="P455" s="198">
        <f>O455*H455</f>
        <v>0</v>
      </c>
      <c r="Q455" s="198">
        <v>0</v>
      </c>
      <c r="R455" s="198">
        <f>Q455*H455</f>
        <v>0</v>
      </c>
      <c r="S455" s="198">
        <v>0</v>
      </c>
      <c r="T455" s="199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00" t="s">
        <v>211</v>
      </c>
      <c r="AT455" s="200" t="s">
        <v>207</v>
      </c>
      <c r="AU455" s="200" t="s">
        <v>91</v>
      </c>
      <c r="AY455" s="19" t="s">
        <v>205</v>
      </c>
      <c r="BE455" s="201">
        <f>IF(N455="základná",J455,0)</f>
        <v>0</v>
      </c>
      <c r="BF455" s="201">
        <f>IF(N455="znížená",J455,0)</f>
        <v>0</v>
      </c>
      <c r="BG455" s="201">
        <f>IF(N455="zákl. prenesená",J455,0)</f>
        <v>0</v>
      </c>
      <c r="BH455" s="201">
        <f>IF(N455="zníž. prenesená",J455,0)</f>
        <v>0</v>
      </c>
      <c r="BI455" s="201">
        <f>IF(N455="nulová",J455,0)</f>
        <v>0</v>
      </c>
      <c r="BJ455" s="19" t="s">
        <v>91</v>
      </c>
      <c r="BK455" s="202">
        <f>ROUND(I455*H455,3)</f>
        <v>0</v>
      </c>
      <c r="BL455" s="19" t="s">
        <v>211</v>
      </c>
      <c r="BM455" s="200" t="s">
        <v>614</v>
      </c>
    </row>
    <row r="456" s="12" customFormat="1" ht="22.8" customHeight="1">
      <c r="A456" s="12"/>
      <c r="B456" s="175"/>
      <c r="C456" s="12"/>
      <c r="D456" s="176" t="s">
        <v>79</v>
      </c>
      <c r="E456" s="186" t="s">
        <v>244</v>
      </c>
      <c r="F456" s="186" t="s">
        <v>615</v>
      </c>
      <c r="G456" s="12"/>
      <c r="H456" s="12"/>
      <c r="I456" s="178"/>
      <c r="J456" s="187">
        <f>BK456</f>
        <v>0</v>
      </c>
      <c r="K456" s="12"/>
      <c r="L456" s="175"/>
      <c r="M456" s="180"/>
      <c r="N456" s="181"/>
      <c r="O456" s="181"/>
      <c r="P456" s="182">
        <f>SUM(P457:P775)</f>
        <v>0</v>
      </c>
      <c r="Q456" s="181"/>
      <c r="R456" s="182">
        <f>SUM(R457:R775)</f>
        <v>95.833102170000018</v>
      </c>
      <c r="S456" s="181"/>
      <c r="T456" s="183">
        <f>SUM(T457:T775)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176" t="s">
        <v>87</v>
      </c>
      <c r="AT456" s="184" t="s">
        <v>79</v>
      </c>
      <c r="AU456" s="184" t="s">
        <v>87</v>
      </c>
      <c r="AY456" s="176" t="s">
        <v>205</v>
      </c>
      <c r="BK456" s="185">
        <f>SUM(BK457:BK775)</f>
        <v>0</v>
      </c>
    </row>
    <row r="457" s="2" customFormat="1" ht="24.15" customHeight="1">
      <c r="A457" s="38"/>
      <c r="B457" s="188"/>
      <c r="C457" s="189" t="s">
        <v>616</v>
      </c>
      <c r="D457" s="189" t="s">
        <v>207</v>
      </c>
      <c r="E457" s="190" t="s">
        <v>617</v>
      </c>
      <c r="F457" s="191" t="s">
        <v>618</v>
      </c>
      <c r="G457" s="192" t="s">
        <v>265</v>
      </c>
      <c r="H457" s="193">
        <v>96.859999999999999</v>
      </c>
      <c r="I457" s="194"/>
      <c r="J457" s="193">
        <f>ROUND(I457*H457,3)</f>
        <v>0</v>
      </c>
      <c r="K457" s="195"/>
      <c r="L457" s="39"/>
      <c r="M457" s="196" t="s">
        <v>1</v>
      </c>
      <c r="N457" s="197" t="s">
        <v>46</v>
      </c>
      <c r="O457" s="82"/>
      <c r="P457" s="198">
        <f>O457*H457</f>
        <v>0</v>
      </c>
      <c r="Q457" s="198">
        <v>0.00042999999999999999</v>
      </c>
      <c r="R457" s="198">
        <f>Q457*H457</f>
        <v>0.041649800000000001</v>
      </c>
      <c r="S457" s="198">
        <v>0</v>
      </c>
      <c r="T457" s="199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00" t="s">
        <v>211</v>
      </c>
      <c r="AT457" s="200" t="s">
        <v>207</v>
      </c>
      <c r="AU457" s="200" t="s">
        <v>91</v>
      </c>
      <c r="AY457" s="19" t="s">
        <v>205</v>
      </c>
      <c r="BE457" s="201">
        <f>IF(N457="základná",J457,0)</f>
        <v>0</v>
      </c>
      <c r="BF457" s="201">
        <f>IF(N457="znížená",J457,0)</f>
        <v>0</v>
      </c>
      <c r="BG457" s="201">
        <f>IF(N457="zákl. prenesená",J457,0)</f>
        <v>0</v>
      </c>
      <c r="BH457" s="201">
        <f>IF(N457="zníž. prenesená",J457,0)</f>
        <v>0</v>
      </c>
      <c r="BI457" s="201">
        <f>IF(N457="nulová",J457,0)</f>
        <v>0</v>
      </c>
      <c r="BJ457" s="19" t="s">
        <v>91</v>
      </c>
      <c r="BK457" s="202">
        <f>ROUND(I457*H457,3)</f>
        <v>0</v>
      </c>
      <c r="BL457" s="19" t="s">
        <v>211</v>
      </c>
      <c r="BM457" s="200" t="s">
        <v>619</v>
      </c>
    </row>
    <row r="458" s="13" customFormat="1">
      <c r="A458" s="13"/>
      <c r="B458" s="203"/>
      <c r="C458" s="13"/>
      <c r="D458" s="204" t="s">
        <v>213</v>
      </c>
      <c r="E458" s="205" t="s">
        <v>1</v>
      </c>
      <c r="F458" s="206" t="s">
        <v>620</v>
      </c>
      <c r="G458" s="13"/>
      <c r="H458" s="205" t="s">
        <v>1</v>
      </c>
      <c r="I458" s="207"/>
      <c r="J458" s="13"/>
      <c r="K458" s="13"/>
      <c r="L458" s="203"/>
      <c r="M458" s="208"/>
      <c r="N458" s="209"/>
      <c r="O458" s="209"/>
      <c r="P458" s="209"/>
      <c r="Q458" s="209"/>
      <c r="R458" s="209"/>
      <c r="S458" s="209"/>
      <c r="T458" s="210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5" t="s">
        <v>213</v>
      </c>
      <c r="AU458" s="205" t="s">
        <v>91</v>
      </c>
      <c r="AV458" s="13" t="s">
        <v>87</v>
      </c>
      <c r="AW458" s="13" t="s">
        <v>33</v>
      </c>
      <c r="AX458" s="13" t="s">
        <v>80</v>
      </c>
      <c r="AY458" s="205" t="s">
        <v>205</v>
      </c>
    </row>
    <row r="459" s="14" customFormat="1">
      <c r="A459" s="14"/>
      <c r="B459" s="211"/>
      <c r="C459" s="14"/>
      <c r="D459" s="204" t="s">
        <v>213</v>
      </c>
      <c r="E459" s="212" t="s">
        <v>1</v>
      </c>
      <c r="F459" s="213" t="s">
        <v>621</v>
      </c>
      <c r="G459" s="14"/>
      <c r="H459" s="214">
        <v>32.460000000000001</v>
      </c>
      <c r="I459" s="215"/>
      <c r="J459" s="14"/>
      <c r="K459" s="14"/>
      <c r="L459" s="211"/>
      <c r="M459" s="216"/>
      <c r="N459" s="217"/>
      <c r="O459" s="217"/>
      <c r="P459" s="217"/>
      <c r="Q459" s="217"/>
      <c r="R459" s="217"/>
      <c r="S459" s="217"/>
      <c r="T459" s="21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12" t="s">
        <v>213</v>
      </c>
      <c r="AU459" s="212" t="s">
        <v>91</v>
      </c>
      <c r="AV459" s="14" t="s">
        <v>91</v>
      </c>
      <c r="AW459" s="14" t="s">
        <v>33</v>
      </c>
      <c r="AX459" s="14" t="s">
        <v>80</v>
      </c>
      <c r="AY459" s="212" t="s">
        <v>205</v>
      </c>
    </row>
    <row r="460" s="14" customFormat="1">
      <c r="A460" s="14"/>
      <c r="B460" s="211"/>
      <c r="C460" s="14"/>
      <c r="D460" s="204" t="s">
        <v>213</v>
      </c>
      <c r="E460" s="212" t="s">
        <v>1</v>
      </c>
      <c r="F460" s="213" t="s">
        <v>622</v>
      </c>
      <c r="G460" s="14"/>
      <c r="H460" s="214">
        <v>32.920000000000002</v>
      </c>
      <c r="I460" s="215"/>
      <c r="J460" s="14"/>
      <c r="K460" s="14"/>
      <c r="L460" s="211"/>
      <c r="M460" s="216"/>
      <c r="N460" s="217"/>
      <c r="O460" s="217"/>
      <c r="P460" s="217"/>
      <c r="Q460" s="217"/>
      <c r="R460" s="217"/>
      <c r="S460" s="217"/>
      <c r="T460" s="21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12" t="s">
        <v>213</v>
      </c>
      <c r="AU460" s="212" t="s">
        <v>91</v>
      </c>
      <c r="AV460" s="14" t="s">
        <v>91</v>
      </c>
      <c r="AW460" s="14" t="s">
        <v>33</v>
      </c>
      <c r="AX460" s="14" t="s">
        <v>80</v>
      </c>
      <c r="AY460" s="212" t="s">
        <v>205</v>
      </c>
    </row>
    <row r="461" s="14" customFormat="1">
      <c r="A461" s="14"/>
      <c r="B461" s="211"/>
      <c r="C461" s="14"/>
      <c r="D461" s="204" t="s">
        <v>213</v>
      </c>
      <c r="E461" s="212" t="s">
        <v>1</v>
      </c>
      <c r="F461" s="213" t="s">
        <v>623</v>
      </c>
      <c r="G461" s="14"/>
      <c r="H461" s="214">
        <v>31.48</v>
      </c>
      <c r="I461" s="215"/>
      <c r="J461" s="14"/>
      <c r="K461" s="14"/>
      <c r="L461" s="211"/>
      <c r="M461" s="216"/>
      <c r="N461" s="217"/>
      <c r="O461" s="217"/>
      <c r="P461" s="217"/>
      <c r="Q461" s="217"/>
      <c r="R461" s="217"/>
      <c r="S461" s="217"/>
      <c r="T461" s="21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12" t="s">
        <v>213</v>
      </c>
      <c r="AU461" s="212" t="s">
        <v>91</v>
      </c>
      <c r="AV461" s="14" t="s">
        <v>91</v>
      </c>
      <c r="AW461" s="14" t="s">
        <v>33</v>
      </c>
      <c r="AX461" s="14" t="s">
        <v>80</v>
      </c>
      <c r="AY461" s="212" t="s">
        <v>205</v>
      </c>
    </row>
    <row r="462" s="15" customFormat="1">
      <c r="A462" s="15"/>
      <c r="B462" s="219"/>
      <c r="C462" s="15"/>
      <c r="D462" s="204" t="s">
        <v>213</v>
      </c>
      <c r="E462" s="220" t="s">
        <v>1</v>
      </c>
      <c r="F462" s="221" t="s">
        <v>216</v>
      </c>
      <c r="G462" s="15"/>
      <c r="H462" s="222">
        <v>96.859999999999999</v>
      </c>
      <c r="I462" s="223"/>
      <c r="J462" s="15"/>
      <c r="K462" s="15"/>
      <c r="L462" s="219"/>
      <c r="M462" s="224"/>
      <c r="N462" s="225"/>
      <c r="O462" s="225"/>
      <c r="P462" s="225"/>
      <c r="Q462" s="225"/>
      <c r="R462" s="225"/>
      <c r="S462" s="225"/>
      <c r="T462" s="226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20" t="s">
        <v>213</v>
      </c>
      <c r="AU462" s="220" t="s">
        <v>91</v>
      </c>
      <c r="AV462" s="15" t="s">
        <v>211</v>
      </c>
      <c r="AW462" s="15" t="s">
        <v>33</v>
      </c>
      <c r="AX462" s="15" t="s">
        <v>87</v>
      </c>
      <c r="AY462" s="220" t="s">
        <v>205</v>
      </c>
    </row>
    <row r="463" s="2" customFormat="1" ht="16.5" customHeight="1">
      <c r="A463" s="38"/>
      <c r="B463" s="188"/>
      <c r="C463" s="189" t="s">
        <v>624</v>
      </c>
      <c r="D463" s="189" t="s">
        <v>207</v>
      </c>
      <c r="E463" s="190" t="s">
        <v>625</v>
      </c>
      <c r="F463" s="191" t="s">
        <v>626</v>
      </c>
      <c r="G463" s="192" t="s">
        <v>265</v>
      </c>
      <c r="H463" s="193">
        <v>96.859999999999999</v>
      </c>
      <c r="I463" s="194"/>
      <c r="J463" s="193">
        <f>ROUND(I463*H463,3)</f>
        <v>0</v>
      </c>
      <c r="K463" s="195"/>
      <c r="L463" s="39"/>
      <c r="M463" s="196" t="s">
        <v>1</v>
      </c>
      <c r="N463" s="197" t="s">
        <v>46</v>
      </c>
      <c r="O463" s="82"/>
      <c r="P463" s="198">
        <f>O463*H463</f>
        <v>0</v>
      </c>
      <c r="Q463" s="198">
        <v>0.0093500000000000007</v>
      </c>
      <c r="R463" s="198">
        <f>Q463*H463</f>
        <v>0.90564100000000003</v>
      </c>
      <c r="S463" s="198">
        <v>0</v>
      </c>
      <c r="T463" s="199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00" t="s">
        <v>211</v>
      </c>
      <c r="AT463" s="200" t="s">
        <v>207</v>
      </c>
      <c r="AU463" s="200" t="s">
        <v>91</v>
      </c>
      <c r="AY463" s="19" t="s">
        <v>205</v>
      </c>
      <c r="BE463" s="201">
        <f>IF(N463="základná",J463,0)</f>
        <v>0</v>
      </c>
      <c r="BF463" s="201">
        <f>IF(N463="znížená",J463,0)</f>
        <v>0</v>
      </c>
      <c r="BG463" s="201">
        <f>IF(N463="zákl. prenesená",J463,0)</f>
        <v>0</v>
      </c>
      <c r="BH463" s="201">
        <f>IF(N463="zníž. prenesená",J463,0)</f>
        <v>0</v>
      </c>
      <c r="BI463" s="201">
        <f>IF(N463="nulová",J463,0)</f>
        <v>0</v>
      </c>
      <c r="BJ463" s="19" t="s">
        <v>91</v>
      </c>
      <c r="BK463" s="202">
        <f>ROUND(I463*H463,3)</f>
        <v>0</v>
      </c>
      <c r="BL463" s="19" t="s">
        <v>211</v>
      </c>
      <c r="BM463" s="200" t="s">
        <v>627</v>
      </c>
    </row>
    <row r="464" s="2" customFormat="1" ht="24.15" customHeight="1">
      <c r="A464" s="38"/>
      <c r="B464" s="188"/>
      <c r="C464" s="189" t="s">
        <v>628</v>
      </c>
      <c r="D464" s="189" t="s">
        <v>207</v>
      </c>
      <c r="E464" s="190" t="s">
        <v>629</v>
      </c>
      <c r="F464" s="191" t="s">
        <v>630</v>
      </c>
      <c r="G464" s="192" t="s">
        <v>265</v>
      </c>
      <c r="H464" s="193">
        <v>153.856</v>
      </c>
      <c r="I464" s="194"/>
      <c r="J464" s="193">
        <f>ROUND(I464*H464,3)</f>
        <v>0</v>
      </c>
      <c r="K464" s="195"/>
      <c r="L464" s="39"/>
      <c r="M464" s="196" t="s">
        <v>1</v>
      </c>
      <c r="N464" s="197" t="s">
        <v>46</v>
      </c>
      <c r="O464" s="82"/>
      <c r="P464" s="198">
        <f>O464*H464</f>
        <v>0</v>
      </c>
      <c r="Q464" s="198">
        <v>0.00042999999999999999</v>
      </c>
      <c r="R464" s="198">
        <f>Q464*H464</f>
        <v>0.066158079999999994</v>
      </c>
      <c r="S464" s="198">
        <v>0</v>
      </c>
      <c r="T464" s="199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00" t="s">
        <v>211</v>
      </c>
      <c r="AT464" s="200" t="s">
        <v>207</v>
      </c>
      <c r="AU464" s="200" t="s">
        <v>91</v>
      </c>
      <c r="AY464" s="19" t="s">
        <v>205</v>
      </c>
      <c r="BE464" s="201">
        <f>IF(N464="základná",J464,0)</f>
        <v>0</v>
      </c>
      <c r="BF464" s="201">
        <f>IF(N464="znížená",J464,0)</f>
        <v>0</v>
      </c>
      <c r="BG464" s="201">
        <f>IF(N464="zákl. prenesená",J464,0)</f>
        <v>0</v>
      </c>
      <c r="BH464" s="201">
        <f>IF(N464="zníž. prenesená",J464,0)</f>
        <v>0</v>
      </c>
      <c r="BI464" s="201">
        <f>IF(N464="nulová",J464,0)</f>
        <v>0</v>
      </c>
      <c r="BJ464" s="19" t="s">
        <v>91</v>
      </c>
      <c r="BK464" s="202">
        <f>ROUND(I464*H464,3)</f>
        <v>0</v>
      </c>
      <c r="BL464" s="19" t="s">
        <v>211</v>
      </c>
      <c r="BM464" s="200" t="s">
        <v>631</v>
      </c>
    </row>
    <row r="465" s="13" customFormat="1">
      <c r="A465" s="13"/>
      <c r="B465" s="203"/>
      <c r="C465" s="13"/>
      <c r="D465" s="204" t="s">
        <v>213</v>
      </c>
      <c r="E465" s="205" t="s">
        <v>1</v>
      </c>
      <c r="F465" s="206" t="s">
        <v>632</v>
      </c>
      <c r="G465" s="13"/>
      <c r="H465" s="205" t="s">
        <v>1</v>
      </c>
      <c r="I465" s="207"/>
      <c r="J465" s="13"/>
      <c r="K465" s="13"/>
      <c r="L465" s="203"/>
      <c r="M465" s="208"/>
      <c r="N465" s="209"/>
      <c r="O465" s="209"/>
      <c r="P465" s="209"/>
      <c r="Q465" s="209"/>
      <c r="R465" s="209"/>
      <c r="S465" s="209"/>
      <c r="T465" s="21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05" t="s">
        <v>213</v>
      </c>
      <c r="AU465" s="205" t="s">
        <v>91</v>
      </c>
      <c r="AV465" s="13" t="s">
        <v>87</v>
      </c>
      <c r="AW465" s="13" t="s">
        <v>33</v>
      </c>
      <c r="AX465" s="13" t="s">
        <v>80</v>
      </c>
      <c r="AY465" s="205" t="s">
        <v>205</v>
      </c>
    </row>
    <row r="466" s="13" customFormat="1">
      <c r="A466" s="13"/>
      <c r="B466" s="203"/>
      <c r="C466" s="13"/>
      <c r="D466" s="204" t="s">
        <v>213</v>
      </c>
      <c r="E466" s="205" t="s">
        <v>1</v>
      </c>
      <c r="F466" s="206" t="s">
        <v>633</v>
      </c>
      <c r="G466" s="13"/>
      <c r="H466" s="205" t="s">
        <v>1</v>
      </c>
      <c r="I466" s="207"/>
      <c r="J466" s="13"/>
      <c r="K466" s="13"/>
      <c r="L466" s="203"/>
      <c r="M466" s="208"/>
      <c r="N466" s="209"/>
      <c r="O466" s="209"/>
      <c r="P466" s="209"/>
      <c r="Q466" s="209"/>
      <c r="R466" s="209"/>
      <c r="S466" s="209"/>
      <c r="T466" s="21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5" t="s">
        <v>213</v>
      </c>
      <c r="AU466" s="205" t="s">
        <v>91</v>
      </c>
      <c r="AV466" s="13" t="s">
        <v>87</v>
      </c>
      <c r="AW466" s="13" t="s">
        <v>33</v>
      </c>
      <c r="AX466" s="13" t="s">
        <v>80</v>
      </c>
      <c r="AY466" s="205" t="s">
        <v>205</v>
      </c>
    </row>
    <row r="467" s="14" customFormat="1">
      <c r="A467" s="14"/>
      <c r="B467" s="211"/>
      <c r="C467" s="14"/>
      <c r="D467" s="204" t="s">
        <v>213</v>
      </c>
      <c r="E467" s="212" t="s">
        <v>1</v>
      </c>
      <c r="F467" s="213" t="s">
        <v>634</v>
      </c>
      <c r="G467" s="14"/>
      <c r="H467" s="214">
        <v>133.529</v>
      </c>
      <c r="I467" s="215"/>
      <c r="J467" s="14"/>
      <c r="K467" s="14"/>
      <c r="L467" s="211"/>
      <c r="M467" s="216"/>
      <c r="N467" s="217"/>
      <c r="O467" s="217"/>
      <c r="P467" s="217"/>
      <c r="Q467" s="217"/>
      <c r="R467" s="217"/>
      <c r="S467" s="217"/>
      <c r="T467" s="21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12" t="s">
        <v>213</v>
      </c>
      <c r="AU467" s="212" t="s">
        <v>91</v>
      </c>
      <c r="AV467" s="14" t="s">
        <v>91</v>
      </c>
      <c r="AW467" s="14" t="s">
        <v>33</v>
      </c>
      <c r="AX467" s="14" t="s">
        <v>80</v>
      </c>
      <c r="AY467" s="212" t="s">
        <v>205</v>
      </c>
    </row>
    <row r="468" s="14" customFormat="1">
      <c r="A468" s="14"/>
      <c r="B468" s="211"/>
      <c r="C468" s="14"/>
      <c r="D468" s="204" t="s">
        <v>213</v>
      </c>
      <c r="E468" s="212" t="s">
        <v>1</v>
      </c>
      <c r="F468" s="213" t="s">
        <v>635</v>
      </c>
      <c r="G468" s="14"/>
      <c r="H468" s="214">
        <v>-19.939</v>
      </c>
      <c r="I468" s="215"/>
      <c r="J468" s="14"/>
      <c r="K468" s="14"/>
      <c r="L468" s="211"/>
      <c r="M468" s="216"/>
      <c r="N468" s="217"/>
      <c r="O468" s="217"/>
      <c r="P468" s="217"/>
      <c r="Q468" s="217"/>
      <c r="R468" s="217"/>
      <c r="S468" s="217"/>
      <c r="T468" s="21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12" t="s">
        <v>213</v>
      </c>
      <c r="AU468" s="212" t="s">
        <v>91</v>
      </c>
      <c r="AV468" s="14" t="s">
        <v>91</v>
      </c>
      <c r="AW468" s="14" t="s">
        <v>33</v>
      </c>
      <c r="AX468" s="14" t="s">
        <v>80</v>
      </c>
      <c r="AY468" s="212" t="s">
        <v>205</v>
      </c>
    </row>
    <row r="469" s="14" customFormat="1">
      <c r="A469" s="14"/>
      <c r="B469" s="211"/>
      <c r="C469" s="14"/>
      <c r="D469" s="204" t="s">
        <v>213</v>
      </c>
      <c r="E469" s="212" t="s">
        <v>1</v>
      </c>
      <c r="F469" s="213" t="s">
        <v>636</v>
      </c>
      <c r="G469" s="14"/>
      <c r="H469" s="214">
        <v>10.625999999999999</v>
      </c>
      <c r="I469" s="215"/>
      <c r="J469" s="14"/>
      <c r="K469" s="14"/>
      <c r="L469" s="211"/>
      <c r="M469" s="216"/>
      <c r="N469" s="217"/>
      <c r="O469" s="217"/>
      <c r="P469" s="217"/>
      <c r="Q469" s="217"/>
      <c r="R469" s="217"/>
      <c r="S469" s="217"/>
      <c r="T469" s="21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12" t="s">
        <v>213</v>
      </c>
      <c r="AU469" s="212" t="s">
        <v>91</v>
      </c>
      <c r="AV469" s="14" t="s">
        <v>91</v>
      </c>
      <c r="AW469" s="14" t="s">
        <v>33</v>
      </c>
      <c r="AX469" s="14" t="s">
        <v>80</v>
      </c>
      <c r="AY469" s="212" t="s">
        <v>205</v>
      </c>
    </row>
    <row r="470" s="13" customFormat="1">
      <c r="A470" s="13"/>
      <c r="B470" s="203"/>
      <c r="C470" s="13"/>
      <c r="D470" s="204" t="s">
        <v>213</v>
      </c>
      <c r="E470" s="205" t="s">
        <v>1</v>
      </c>
      <c r="F470" s="206" t="s">
        <v>637</v>
      </c>
      <c r="G470" s="13"/>
      <c r="H470" s="205" t="s">
        <v>1</v>
      </c>
      <c r="I470" s="207"/>
      <c r="J470" s="13"/>
      <c r="K470" s="13"/>
      <c r="L470" s="203"/>
      <c r="M470" s="208"/>
      <c r="N470" s="209"/>
      <c r="O470" s="209"/>
      <c r="P470" s="209"/>
      <c r="Q470" s="209"/>
      <c r="R470" s="209"/>
      <c r="S470" s="209"/>
      <c r="T470" s="21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5" t="s">
        <v>213</v>
      </c>
      <c r="AU470" s="205" t="s">
        <v>91</v>
      </c>
      <c r="AV470" s="13" t="s">
        <v>87</v>
      </c>
      <c r="AW470" s="13" t="s">
        <v>33</v>
      </c>
      <c r="AX470" s="13" t="s">
        <v>80</v>
      </c>
      <c r="AY470" s="205" t="s">
        <v>205</v>
      </c>
    </row>
    <row r="471" s="14" customFormat="1">
      <c r="A471" s="14"/>
      <c r="B471" s="211"/>
      <c r="C471" s="14"/>
      <c r="D471" s="204" t="s">
        <v>213</v>
      </c>
      <c r="E471" s="212" t="s">
        <v>1</v>
      </c>
      <c r="F471" s="213" t="s">
        <v>638</v>
      </c>
      <c r="G471" s="14"/>
      <c r="H471" s="214">
        <v>16.739999999999998</v>
      </c>
      <c r="I471" s="215"/>
      <c r="J471" s="14"/>
      <c r="K471" s="14"/>
      <c r="L471" s="211"/>
      <c r="M471" s="216"/>
      <c r="N471" s="217"/>
      <c r="O471" s="217"/>
      <c r="P471" s="217"/>
      <c r="Q471" s="217"/>
      <c r="R471" s="217"/>
      <c r="S471" s="217"/>
      <c r="T471" s="21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12" t="s">
        <v>213</v>
      </c>
      <c r="AU471" s="212" t="s">
        <v>91</v>
      </c>
      <c r="AV471" s="14" t="s">
        <v>91</v>
      </c>
      <c r="AW471" s="14" t="s">
        <v>33</v>
      </c>
      <c r="AX471" s="14" t="s">
        <v>80</v>
      </c>
      <c r="AY471" s="212" t="s">
        <v>205</v>
      </c>
    </row>
    <row r="472" s="14" customFormat="1">
      <c r="A472" s="14"/>
      <c r="B472" s="211"/>
      <c r="C472" s="14"/>
      <c r="D472" s="204" t="s">
        <v>213</v>
      </c>
      <c r="E472" s="212" t="s">
        <v>1</v>
      </c>
      <c r="F472" s="213" t="s">
        <v>639</v>
      </c>
      <c r="G472" s="14"/>
      <c r="H472" s="214">
        <v>-3.0800000000000001</v>
      </c>
      <c r="I472" s="215"/>
      <c r="J472" s="14"/>
      <c r="K472" s="14"/>
      <c r="L472" s="211"/>
      <c r="M472" s="216"/>
      <c r="N472" s="217"/>
      <c r="O472" s="217"/>
      <c r="P472" s="217"/>
      <c r="Q472" s="217"/>
      <c r="R472" s="217"/>
      <c r="S472" s="217"/>
      <c r="T472" s="21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12" t="s">
        <v>213</v>
      </c>
      <c r="AU472" s="212" t="s">
        <v>91</v>
      </c>
      <c r="AV472" s="14" t="s">
        <v>91</v>
      </c>
      <c r="AW472" s="14" t="s">
        <v>33</v>
      </c>
      <c r="AX472" s="14" t="s">
        <v>80</v>
      </c>
      <c r="AY472" s="212" t="s">
        <v>205</v>
      </c>
    </row>
    <row r="473" s="14" customFormat="1">
      <c r="A473" s="14"/>
      <c r="B473" s="211"/>
      <c r="C473" s="14"/>
      <c r="D473" s="204" t="s">
        <v>213</v>
      </c>
      <c r="E473" s="212" t="s">
        <v>1</v>
      </c>
      <c r="F473" s="213" t="s">
        <v>640</v>
      </c>
      <c r="G473" s="14"/>
      <c r="H473" s="214">
        <v>1.1599999999999999</v>
      </c>
      <c r="I473" s="215"/>
      <c r="J473" s="14"/>
      <c r="K473" s="14"/>
      <c r="L473" s="211"/>
      <c r="M473" s="216"/>
      <c r="N473" s="217"/>
      <c r="O473" s="217"/>
      <c r="P473" s="217"/>
      <c r="Q473" s="217"/>
      <c r="R473" s="217"/>
      <c r="S473" s="217"/>
      <c r="T473" s="21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12" t="s">
        <v>213</v>
      </c>
      <c r="AU473" s="212" t="s">
        <v>91</v>
      </c>
      <c r="AV473" s="14" t="s">
        <v>91</v>
      </c>
      <c r="AW473" s="14" t="s">
        <v>33</v>
      </c>
      <c r="AX473" s="14" t="s">
        <v>80</v>
      </c>
      <c r="AY473" s="212" t="s">
        <v>205</v>
      </c>
    </row>
    <row r="474" s="13" customFormat="1">
      <c r="A474" s="13"/>
      <c r="B474" s="203"/>
      <c r="C474" s="13"/>
      <c r="D474" s="204" t="s">
        <v>213</v>
      </c>
      <c r="E474" s="205" t="s">
        <v>1</v>
      </c>
      <c r="F474" s="206" t="s">
        <v>641</v>
      </c>
      <c r="G474" s="13"/>
      <c r="H474" s="205" t="s">
        <v>1</v>
      </c>
      <c r="I474" s="207"/>
      <c r="J474" s="13"/>
      <c r="K474" s="13"/>
      <c r="L474" s="203"/>
      <c r="M474" s="208"/>
      <c r="N474" s="209"/>
      <c r="O474" s="209"/>
      <c r="P474" s="209"/>
      <c r="Q474" s="209"/>
      <c r="R474" s="209"/>
      <c r="S474" s="209"/>
      <c r="T474" s="21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5" t="s">
        <v>213</v>
      </c>
      <c r="AU474" s="205" t="s">
        <v>91</v>
      </c>
      <c r="AV474" s="13" t="s">
        <v>87</v>
      </c>
      <c r="AW474" s="13" t="s">
        <v>33</v>
      </c>
      <c r="AX474" s="13" t="s">
        <v>80</v>
      </c>
      <c r="AY474" s="205" t="s">
        <v>205</v>
      </c>
    </row>
    <row r="475" s="14" customFormat="1">
      <c r="A475" s="14"/>
      <c r="B475" s="211"/>
      <c r="C475" s="14"/>
      <c r="D475" s="204" t="s">
        <v>213</v>
      </c>
      <c r="E475" s="212" t="s">
        <v>1</v>
      </c>
      <c r="F475" s="213" t="s">
        <v>638</v>
      </c>
      <c r="G475" s="14"/>
      <c r="H475" s="214">
        <v>16.739999999999998</v>
      </c>
      <c r="I475" s="215"/>
      <c r="J475" s="14"/>
      <c r="K475" s="14"/>
      <c r="L475" s="211"/>
      <c r="M475" s="216"/>
      <c r="N475" s="217"/>
      <c r="O475" s="217"/>
      <c r="P475" s="217"/>
      <c r="Q475" s="217"/>
      <c r="R475" s="217"/>
      <c r="S475" s="217"/>
      <c r="T475" s="21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12" t="s">
        <v>213</v>
      </c>
      <c r="AU475" s="212" t="s">
        <v>91</v>
      </c>
      <c r="AV475" s="14" t="s">
        <v>91</v>
      </c>
      <c r="AW475" s="14" t="s">
        <v>33</v>
      </c>
      <c r="AX475" s="14" t="s">
        <v>80</v>
      </c>
      <c r="AY475" s="212" t="s">
        <v>205</v>
      </c>
    </row>
    <row r="476" s="14" customFormat="1">
      <c r="A476" s="14"/>
      <c r="B476" s="211"/>
      <c r="C476" s="14"/>
      <c r="D476" s="204" t="s">
        <v>213</v>
      </c>
      <c r="E476" s="212" t="s">
        <v>1</v>
      </c>
      <c r="F476" s="213" t="s">
        <v>639</v>
      </c>
      <c r="G476" s="14"/>
      <c r="H476" s="214">
        <v>-3.0800000000000001</v>
      </c>
      <c r="I476" s="215"/>
      <c r="J476" s="14"/>
      <c r="K476" s="14"/>
      <c r="L476" s="211"/>
      <c r="M476" s="216"/>
      <c r="N476" s="217"/>
      <c r="O476" s="217"/>
      <c r="P476" s="217"/>
      <c r="Q476" s="217"/>
      <c r="R476" s="217"/>
      <c r="S476" s="217"/>
      <c r="T476" s="21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12" t="s">
        <v>213</v>
      </c>
      <c r="AU476" s="212" t="s">
        <v>91</v>
      </c>
      <c r="AV476" s="14" t="s">
        <v>91</v>
      </c>
      <c r="AW476" s="14" t="s">
        <v>33</v>
      </c>
      <c r="AX476" s="14" t="s">
        <v>80</v>
      </c>
      <c r="AY476" s="212" t="s">
        <v>205</v>
      </c>
    </row>
    <row r="477" s="14" customFormat="1">
      <c r="A477" s="14"/>
      <c r="B477" s="211"/>
      <c r="C477" s="14"/>
      <c r="D477" s="204" t="s">
        <v>213</v>
      </c>
      <c r="E477" s="212" t="s">
        <v>1</v>
      </c>
      <c r="F477" s="213" t="s">
        <v>640</v>
      </c>
      <c r="G477" s="14"/>
      <c r="H477" s="214">
        <v>1.1599999999999999</v>
      </c>
      <c r="I477" s="215"/>
      <c r="J477" s="14"/>
      <c r="K477" s="14"/>
      <c r="L477" s="211"/>
      <c r="M477" s="216"/>
      <c r="N477" s="217"/>
      <c r="O477" s="217"/>
      <c r="P477" s="217"/>
      <c r="Q477" s="217"/>
      <c r="R477" s="217"/>
      <c r="S477" s="217"/>
      <c r="T477" s="21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12" t="s">
        <v>213</v>
      </c>
      <c r="AU477" s="212" t="s">
        <v>91</v>
      </c>
      <c r="AV477" s="14" t="s">
        <v>91</v>
      </c>
      <c r="AW477" s="14" t="s">
        <v>33</v>
      </c>
      <c r="AX477" s="14" t="s">
        <v>80</v>
      </c>
      <c r="AY477" s="212" t="s">
        <v>205</v>
      </c>
    </row>
    <row r="478" s="15" customFormat="1">
      <c r="A478" s="15"/>
      <c r="B478" s="219"/>
      <c r="C478" s="15"/>
      <c r="D478" s="204" t="s">
        <v>213</v>
      </c>
      <c r="E478" s="220" t="s">
        <v>1</v>
      </c>
      <c r="F478" s="221" t="s">
        <v>216</v>
      </c>
      <c r="G478" s="15"/>
      <c r="H478" s="222">
        <v>153.856</v>
      </c>
      <c r="I478" s="223"/>
      <c r="J478" s="15"/>
      <c r="K478" s="15"/>
      <c r="L478" s="219"/>
      <c r="M478" s="224"/>
      <c r="N478" s="225"/>
      <c r="O478" s="225"/>
      <c r="P478" s="225"/>
      <c r="Q478" s="225"/>
      <c r="R478" s="225"/>
      <c r="S478" s="225"/>
      <c r="T478" s="226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20" t="s">
        <v>213</v>
      </c>
      <c r="AU478" s="220" t="s">
        <v>91</v>
      </c>
      <c r="AV478" s="15" t="s">
        <v>211</v>
      </c>
      <c r="AW478" s="15" t="s">
        <v>33</v>
      </c>
      <c r="AX478" s="15" t="s">
        <v>87</v>
      </c>
      <c r="AY478" s="220" t="s">
        <v>205</v>
      </c>
    </row>
    <row r="479" s="2" customFormat="1" ht="24.15" customHeight="1">
      <c r="A479" s="38"/>
      <c r="B479" s="188"/>
      <c r="C479" s="189" t="s">
        <v>642</v>
      </c>
      <c r="D479" s="189" t="s">
        <v>207</v>
      </c>
      <c r="E479" s="190" t="s">
        <v>643</v>
      </c>
      <c r="F479" s="191" t="s">
        <v>644</v>
      </c>
      <c r="G479" s="192" t="s">
        <v>265</v>
      </c>
      <c r="H479" s="193">
        <v>1289.8969999999999</v>
      </c>
      <c r="I479" s="194"/>
      <c r="J479" s="193">
        <f>ROUND(I479*H479,3)</f>
        <v>0</v>
      </c>
      <c r="K479" s="195"/>
      <c r="L479" s="39"/>
      <c r="M479" s="196" t="s">
        <v>1</v>
      </c>
      <c r="N479" s="197" t="s">
        <v>46</v>
      </c>
      <c r="O479" s="82"/>
      <c r="P479" s="198">
        <f>O479*H479</f>
        <v>0</v>
      </c>
      <c r="Q479" s="198">
        <v>0.00023000000000000001</v>
      </c>
      <c r="R479" s="198">
        <f>Q479*H479</f>
        <v>0.29667631</v>
      </c>
      <c r="S479" s="198">
        <v>0</v>
      </c>
      <c r="T479" s="199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00" t="s">
        <v>211</v>
      </c>
      <c r="AT479" s="200" t="s">
        <v>207</v>
      </c>
      <c r="AU479" s="200" t="s">
        <v>91</v>
      </c>
      <c r="AY479" s="19" t="s">
        <v>205</v>
      </c>
      <c r="BE479" s="201">
        <f>IF(N479="základná",J479,0)</f>
        <v>0</v>
      </c>
      <c r="BF479" s="201">
        <f>IF(N479="znížená",J479,0)</f>
        <v>0</v>
      </c>
      <c r="BG479" s="201">
        <f>IF(N479="zákl. prenesená",J479,0)</f>
        <v>0</v>
      </c>
      <c r="BH479" s="201">
        <f>IF(N479="zníž. prenesená",J479,0)</f>
        <v>0</v>
      </c>
      <c r="BI479" s="201">
        <f>IF(N479="nulová",J479,0)</f>
        <v>0</v>
      </c>
      <c r="BJ479" s="19" t="s">
        <v>91</v>
      </c>
      <c r="BK479" s="202">
        <f>ROUND(I479*H479,3)</f>
        <v>0</v>
      </c>
      <c r="BL479" s="19" t="s">
        <v>211</v>
      </c>
      <c r="BM479" s="200" t="s">
        <v>645</v>
      </c>
    </row>
    <row r="480" s="13" customFormat="1">
      <c r="A480" s="13"/>
      <c r="B480" s="203"/>
      <c r="C480" s="13"/>
      <c r="D480" s="204" t="s">
        <v>213</v>
      </c>
      <c r="E480" s="205" t="s">
        <v>1</v>
      </c>
      <c r="F480" s="206" t="s">
        <v>646</v>
      </c>
      <c r="G480" s="13"/>
      <c r="H480" s="205" t="s">
        <v>1</v>
      </c>
      <c r="I480" s="207"/>
      <c r="J480" s="13"/>
      <c r="K480" s="13"/>
      <c r="L480" s="203"/>
      <c r="M480" s="208"/>
      <c r="N480" s="209"/>
      <c r="O480" s="209"/>
      <c r="P480" s="209"/>
      <c r="Q480" s="209"/>
      <c r="R480" s="209"/>
      <c r="S480" s="209"/>
      <c r="T480" s="210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5" t="s">
        <v>213</v>
      </c>
      <c r="AU480" s="205" t="s">
        <v>91</v>
      </c>
      <c r="AV480" s="13" t="s">
        <v>87</v>
      </c>
      <c r="AW480" s="13" t="s">
        <v>33</v>
      </c>
      <c r="AX480" s="13" t="s">
        <v>80</v>
      </c>
      <c r="AY480" s="205" t="s">
        <v>205</v>
      </c>
    </row>
    <row r="481" s="13" customFormat="1">
      <c r="A481" s="13"/>
      <c r="B481" s="203"/>
      <c r="C481" s="13"/>
      <c r="D481" s="204" t="s">
        <v>213</v>
      </c>
      <c r="E481" s="205" t="s">
        <v>1</v>
      </c>
      <c r="F481" s="206" t="s">
        <v>647</v>
      </c>
      <c r="G481" s="13"/>
      <c r="H481" s="205" t="s">
        <v>1</v>
      </c>
      <c r="I481" s="207"/>
      <c r="J481" s="13"/>
      <c r="K481" s="13"/>
      <c r="L481" s="203"/>
      <c r="M481" s="208"/>
      <c r="N481" s="209"/>
      <c r="O481" s="209"/>
      <c r="P481" s="209"/>
      <c r="Q481" s="209"/>
      <c r="R481" s="209"/>
      <c r="S481" s="209"/>
      <c r="T481" s="210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5" t="s">
        <v>213</v>
      </c>
      <c r="AU481" s="205" t="s">
        <v>91</v>
      </c>
      <c r="AV481" s="13" t="s">
        <v>87</v>
      </c>
      <c r="AW481" s="13" t="s">
        <v>33</v>
      </c>
      <c r="AX481" s="13" t="s">
        <v>80</v>
      </c>
      <c r="AY481" s="205" t="s">
        <v>205</v>
      </c>
    </row>
    <row r="482" s="14" customFormat="1">
      <c r="A482" s="14"/>
      <c r="B482" s="211"/>
      <c r="C482" s="14"/>
      <c r="D482" s="204" t="s">
        <v>213</v>
      </c>
      <c r="E482" s="212" t="s">
        <v>1</v>
      </c>
      <c r="F482" s="213" t="s">
        <v>648</v>
      </c>
      <c r="G482" s="14"/>
      <c r="H482" s="214">
        <v>246.49500000000001</v>
      </c>
      <c r="I482" s="215"/>
      <c r="J482" s="14"/>
      <c r="K482" s="14"/>
      <c r="L482" s="211"/>
      <c r="M482" s="216"/>
      <c r="N482" s="217"/>
      <c r="O482" s="217"/>
      <c r="P482" s="217"/>
      <c r="Q482" s="217"/>
      <c r="R482" s="217"/>
      <c r="S482" s="217"/>
      <c r="T482" s="21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12" t="s">
        <v>213</v>
      </c>
      <c r="AU482" s="212" t="s">
        <v>91</v>
      </c>
      <c r="AV482" s="14" t="s">
        <v>91</v>
      </c>
      <c r="AW482" s="14" t="s">
        <v>33</v>
      </c>
      <c r="AX482" s="14" t="s">
        <v>80</v>
      </c>
      <c r="AY482" s="212" t="s">
        <v>205</v>
      </c>
    </row>
    <row r="483" s="14" customFormat="1">
      <c r="A483" s="14"/>
      <c r="B483" s="211"/>
      <c r="C483" s="14"/>
      <c r="D483" s="204" t="s">
        <v>213</v>
      </c>
      <c r="E483" s="212" t="s">
        <v>1</v>
      </c>
      <c r="F483" s="213" t="s">
        <v>649</v>
      </c>
      <c r="G483" s="14"/>
      <c r="H483" s="214">
        <v>-37.466000000000001</v>
      </c>
      <c r="I483" s="215"/>
      <c r="J483" s="14"/>
      <c r="K483" s="14"/>
      <c r="L483" s="211"/>
      <c r="M483" s="216"/>
      <c r="N483" s="217"/>
      <c r="O483" s="217"/>
      <c r="P483" s="217"/>
      <c r="Q483" s="217"/>
      <c r="R483" s="217"/>
      <c r="S483" s="217"/>
      <c r="T483" s="21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12" t="s">
        <v>213</v>
      </c>
      <c r="AU483" s="212" t="s">
        <v>91</v>
      </c>
      <c r="AV483" s="14" t="s">
        <v>91</v>
      </c>
      <c r="AW483" s="14" t="s">
        <v>33</v>
      </c>
      <c r="AX483" s="14" t="s">
        <v>80</v>
      </c>
      <c r="AY483" s="212" t="s">
        <v>205</v>
      </c>
    </row>
    <row r="484" s="13" customFormat="1">
      <c r="A484" s="13"/>
      <c r="B484" s="203"/>
      <c r="C484" s="13"/>
      <c r="D484" s="204" t="s">
        <v>213</v>
      </c>
      <c r="E484" s="205" t="s">
        <v>1</v>
      </c>
      <c r="F484" s="206" t="s">
        <v>650</v>
      </c>
      <c r="G484" s="13"/>
      <c r="H484" s="205" t="s">
        <v>1</v>
      </c>
      <c r="I484" s="207"/>
      <c r="J484" s="13"/>
      <c r="K484" s="13"/>
      <c r="L484" s="203"/>
      <c r="M484" s="208"/>
      <c r="N484" s="209"/>
      <c r="O484" s="209"/>
      <c r="P484" s="209"/>
      <c r="Q484" s="209"/>
      <c r="R484" s="209"/>
      <c r="S484" s="209"/>
      <c r="T484" s="210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05" t="s">
        <v>213</v>
      </c>
      <c r="AU484" s="205" t="s">
        <v>91</v>
      </c>
      <c r="AV484" s="13" t="s">
        <v>87</v>
      </c>
      <c r="AW484" s="13" t="s">
        <v>33</v>
      </c>
      <c r="AX484" s="13" t="s">
        <v>80</v>
      </c>
      <c r="AY484" s="205" t="s">
        <v>205</v>
      </c>
    </row>
    <row r="485" s="14" customFormat="1">
      <c r="A485" s="14"/>
      <c r="B485" s="211"/>
      <c r="C485" s="14"/>
      <c r="D485" s="204" t="s">
        <v>213</v>
      </c>
      <c r="E485" s="212" t="s">
        <v>1</v>
      </c>
      <c r="F485" s="213" t="s">
        <v>651</v>
      </c>
      <c r="G485" s="14"/>
      <c r="H485" s="214">
        <v>73.997</v>
      </c>
      <c r="I485" s="215"/>
      <c r="J485" s="14"/>
      <c r="K485" s="14"/>
      <c r="L485" s="211"/>
      <c r="M485" s="216"/>
      <c r="N485" s="217"/>
      <c r="O485" s="217"/>
      <c r="P485" s="217"/>
      <c r="Q485" s="217"/>
      <c r="R485" s="217"/>
      <c r="S485" s="217"/>
      <c r="T485" s="21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12" t="s">
        <v>213</v>
      </c>
      <c r="AU485" s="212" t="s">
        <v>91</v>
      </c>
      <c r="AV485" s="14" t="s">
        <v>91</v>
      </c>
      <c r="AW485" s="14" t="s">
        <v>33</v>
      </c>
      <c r="AX485" s="14" t="s">
        <v>80</v>
      </c>
      <c r="AY485" s="212" t="s">
        <v>205</v>
      </c>
    </row>
    <row r="486" s="14" customFormat="1">
      <c r="A486" s="14"/>
      <c r="B486" s="211"/>
      <c r="C486" s="14"/>
      <c r="D486" s="204" t="s">
        <v>213</v>
      </c>
      <c r="E486" s="212" t="s">
        <v>1</v>
      </c>
      <c r="F486" s="213" t="s">
        <v>652</v>
      </c>
      <c r="G486" s="14"/>
      <c r="H486" s="214">
        <v>534.35199999999998</v>
      </c>
      <c r="I486" s="215"/>
      <c r="J486" s="14"/>
      <c r="K486" s="14"/>
      <c r="L486" s="211"/>
      <c r="M486" s="216"/>
      <c r="N486" s="217"/>
      <c r="O486" s="217"/>
      <c r="P486" s="217"/>
      <c r="Q486" s="217"/>
      <c r="R486" s="217"/>
      <c r="S486" s="217"/>
      <c r="T486" s="21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12" t="s">
        <v>213</v>
      </c>
      <c r="AU486" s="212" t="s">
        <v>91</v>
      </c>
      <c r="AV486" s="14" t="s">
        <v>91</v>
      </c>
      <c r="AW486" s="14" t="s">
        <v>33</v>
      </c>
      <c r="AX486" s="14" t="s">
        <v>80</v>
      </c>
      <c r="AY486" s="212" t="s">
        <v>205</v>
      </c>
    </row>
    <row r="487" s="14" customFormat="1">
      <c r="A487" s="14"/>
      <c r="B487" s="211"/>
      <c r="C487" s="14"/>
      <c r="D487" s="204" t="s">
        <v>213</v>
      </c>
      <c r="E487" s="212" t="s">
        <v>1</v>
      </c>
      <c r="F487" s="213" t="s">
        <v>653</v>
      </c>
      <c r="G487" s="14"/>
      <c r="H487" s="214">
        <v>-49.613999999999997</v>
      </c>
      <c r="I487" s="215"/>
      <c r="J487" s="14"/>
      <c r="K487" s="14"/>
      <c r="L487" s="211"/>
      <c r="M487" s="216"/>
      <c r="N487" s="217"/>
      <c r="O487" s="217"/>
      <c r="P487" s="217"/>
      <c r="Q487" s="217"/>
      <c r="R487" s="217"/>
      <c r="S487" s="217"/>
      <c r="T487" s="21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12" t="s">
        <v>213</v>
      </c>
      <c r="AU487" s="212" t="s">
        <v>91</v>
      </c>
      <c r="AV487" s="14" t="s">
        <v>91</v>
      </c>
      <c r="AW487" s="14" t="s">
        <v>33</v>
      </c>
      <c r="AX487" s="14" t="s">
        <v>80</v>
      </c>
      <c r="AY487" s="212" t="s">
        <v>205</v>
      </c>
    </row>
    <row r="488" s="14" customFormat="1">
      <c r="A488" s="14"/>
      <c r="B488" s="211"/>
      <c r="C488" s="14"/>
      <c r="D488" s="204" t="s">
        <v>213</v>
      </c>
      <c r="E488" s="212" t="s">
        <v>1</v>
      </c>
      <c r="F488" s="213" t="s">
        <v>654</v>
      </c>
      <c r="G488" s="14"/>
      <c r="H488" s="214">
        <v>28.344000000000001</v>
      </c>
      <c r="I488" s="215"/>
      <c r="J488" s="14"/>
      <c r="K488" s="14"/>
      <c r="L488" s="211"/>
      <c r="M488" s="216"/>
      <c r="N488" s="217"/>
      <c r="O488" s="217"/>
      <c r="P488" s="217"/>
      <c r="Q488" s="217"/>
      <c r="R488" s="217"/>
      <c r="S488" s="217"/>
      <c r="T488" s="21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12" t="s">
        <v>213</v>
      </c>
      <c r="AU488" s="212" t="s">
        <v>91</v>
      </c>
      <c r="AV488" s="14" t="s">
        <v>91</v>
      </c>
      <c r="AW488" s="14" t="s">
        <v>33</v>
      </c>
      <c r="AX488" s="14" t="s">
        <v>80</v>
      </c>
      <c r="AY488" s="212" t="s">
        <v>205</v>
      </c>
    </row>
    <row r="489" s="14" customFormat="1">
      <c r="A489" s="14"/>
      <c r="B489" s="211"/>
      <c r="C489" s="14"/>
      <c r="D489" s="204" t="s">
        <v>213</v>
      </c>
      <c r="E489" s="212" t="s">
        <v>1</v>
      </c>
      <c r="F489" s="213" t="s">
        <v>655</v>
      </c>
      <c r="G489" s="14"/>
      <c r="H489" s="214">
        <v>-48.280000000000001</v>
      </c>
      <c r="I489" s="215"/>
      <c r="J489" s="14"/>
      <c r="K489" s="14"/>
      <c r="L489" s="211"/>
      <c r="M489" s="216"/>
      <c r="N489" s="217"/>
      <c r="O489" s="217"/>
      <c r="P489" s="217"/>
      <c r="Q489" s="217"/>
      <c r="R489" s="217"/>
      <c r="S489" s="217"/>
      <c r="T489" s="21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12" t="s">
        <v>213</v>
      </c>
      <c r="AU489" s="212" t="s">
        <v>91</v>
      </c>
      <c r="AV489" s="14" t="s">
        <v>91</v>
      </c>
      <c r="AW489" s="14" t="s">
        <v>33</v>
      </c>
      <c r="AX489" s="14" t="s">
        <v>80</v>
      </c>
      <c r="AY489" s="212" t="s">
        <v>205</v>
      </c>
    </row>
    <row r="490" s="13" customFormat="1">
      <c r="A490" s="13"/>
      <c r="B490" s="203"/>
      <c r="C490" s="13"/>
      <c r="D490" s="204" t="s">
        <v>213</v>
      </c>
      <c r="E490" s="205" t="s">
        <v>1</v>
      </c>
      <c r="F490" s="206" t="s">
        <v>656</v>
      </c>
      <c r="G490" s="13"/>
      <c r="H490" s="205" t="s">
        <v>1</v>
      </c>
      <c r="I490" s="207"/>
      <c r="J490" s="13"/>
      <c r="K490" s="13"/>
      <c r="L490" s="203"/>
      <c r="M490" s="208"/>
      <c r="N490" s="209"/>
      <c r="O490" s="209"/>
      <c r="P490" s="209"/>
      <c r="Q490" s="209"/>
      <c r="R490" s="209"/>
      <c r="S490" s="209"/>
      <c r="T490" s="210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5" t="s">
        <v>213</v>
      </c>
      <c r="AU490" s="205" t="s">
        <v>91</v>
      </c>
      <c r="AV490" s="13" t="s">
        <v>87</v>
      </c>
      <c r="AW490" s="13" t="s">
        <v>33</v>
      </c>
      <c r="AX490" s="13" t="s">
        <v>80</v>
      </c>
      <c r="AY490" s="205" t="s">
        <v>205</v>
      </c>
    </row>
    <row r="491" s="14" customFormat="1">
      <c r="A491" s="14"/>
      <c r="B491" s="211"/>
      <c r="C491" s="14"/>
      <c r="D491" s="204" t="s">
        <v>213</v>
      </c>
      <c r="E491" s="212" t="s">
        <v>1</v>
      </c>
      <c r="F491" s="213" t="s">
        <v>651</v>
      </c>
      <c r="G491" s="14"/>
      <c r="H491" s="214">
        <v>73.997</v>
      </c>
      <c r="I491" s="215"/>
      <c r="J491" s="14"/>
      <c r="K491" s="14"/>
      <c r="L491" s="211"/>
      <c r="M491" s="216"/>
      <c r="N491" s="217"/>
      <c r="O491" s="217"/>
      <c r="P491" s="217"/>
      <c r="Q491" s="217"/>
      <c r="R491" s="217"/>
      <c r="S491" s="217"/>
      <c r="T491" s="21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12" t="s">
        <v>213</v>
      </c>
      <c r="AU491" s="212" t="s">
        <v>91</v>
      </c>
      <c r="AV491" s="14" t="s">
        <v>91</v>
      </c>
      <c r="AW491" s="14" t="s">
        <v>33</v>
      </c>
      <c r="AX491" s="14" t="s">
        <v>80</v>
      </c>
      <c r="AY491" s="212" t="s">
        <v>205</v>
      </c>
    </row>
    <row r="492" s="14" customFormat="1">
      <c r="A492" s="14"/>
      <c r="B492" s="211"/>
      <c r="C492" s="14"/>
      <c r="D492" s="204" t="s">
        <v>213</v>
      </c>
      <c r="E492" s="212" t="s">
        <v>1</v>
      </c>
      <c r="F492" s="213" t="s">
        <v>652</v>
      </c>
      <c r="G492" s="14"/>
      <c r="H492" s="214">
        <v>534.35199999999998</v>
      </c>
      <c r="I492" s="215"/>
      <c r="J492" s="14"/>
      <c r="K492" s="14"/>
      <c r="L492" s="211"/>
      <c r="M492" s="216"/>
      <c r="N492" s="217"/>
      <c r="O492" s="217"/>
      <c r="P492" s="217"/>
      <c r="Q492" s="217"/>
      <c r="R492" s="217"/>
      <c r="S492" s="217"/>
      <c r="T492" s="218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12" t="s">
        <v>213</v>
      </c>
      <c r="AU492" s="212" t="s">
        <v>91</v>
      </c>
      <c r="AV492" s="14" t="s">
        <v>91</v>
      </c>
      <c r="AW492" s="14" t="s">
        <v>33</v>
      </c>
      <c r="AX492" s="14" t="s">
        <v>80</v>
      </c>
      <c r="AY492" s="212" t="s">
        <v>205</v>
      </c>
    </row>
    <row r="493" s="14" customFormat="1">
      <c r="A493" s="14"/>
      <c r="B493" s="211"/>
      <c r="C493" s="14"/>
      <c r="D493" s="204" t="s">
        <v>213</v>
      </c>
      <c r="E493" s="212" t="s">
        <v>1</v>
      </c>
      <c r="F493" s="213" t="s">
        <v>657</v>
      </c>
      <c r="G493" s="14"/>
      <c r="H493" s="214">
        <v>-47.514000000000003</v>
      </c>
      <c r="I493" s="215"/>
      <c r="J493" s="14"/>
      <c r="K493" s="14"/>
      <c r="L493" s="211"/>
      <c r="M493" s="216"/>
      <c r="N493" s="217"/>
      <c r="O493" s="217"/>
      <c r="P493" s="217"/>
      <c r="Q493" s="217"/>
      <c r="R493" s="217"/>
      <c r="S493" s="217"/>
      <c r="T493" s="21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12" t="s">
        <v>213</v>
      </c>
      <c r="AU493" s="212" t="s">
        <v>91</v>
      </c>
      <c r="AV493" s="14" t="s">
        <v>91</v>
      </c>
      <c r="AW493" s="14" t="s">
        <v>33</v>
      </c>
      <c r="AX493" s="14" t="s">
        <v>80</v>
      </c>
      <c r="AY493" s="212" t="s">
        <v>205</v>
      </c>
    </row>
    <row r="494" s="14" customFormat="1">
      <c r="A494" s="14"/>
      <c r="B494" s="211"/>
      <c r="C494" s="14"/>
      <c r="D494" s="204" t="s">
        <v>213</v>
      </c>
      <c r="E494" s="212" t="s">
        <v>1</v>
      </c>
      <c r="F494" s="213" t="s">
        <v>658</v>
      </c>
      <c r="G494" s="14"/>
      <c r="H494" s="214">
        <v>29.513999999999999</v>
      </c>
      <c r="I494" s="215"/>
      <c r="J494" s="14"/>
      <c r="K494" s="14"/>
      <c r="L494" s="211"/>
      <c r="M494" s="216"/>
      <c r="N494" s="217"/>
      <c r="O494" s="217"/>
      <c r="P494" s="217"/>
      <c r="Q494" s="217"/>
      <c r="R494" s="217"/>
      <c r="S494" s="217"/>
      <c r="T494" s="21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12" t="s">
        <v>213</v>
      </c>
      <c r="AU494" s="212" t="s">
        <v>91</v>
      </c>
      <c r="AV494" s="14" t="s">
        <v>91</v>
      </c>
      <c r="AW494" s="14" t="s">
        <v>33</v>
      </c>
      <c r="AX494" s="14" t="s">
        <v>80</v>
      </c>
      <c r="AY494" s="212" t="s">
        <v>205</v>
      </c>
    </row>
    <row r="495" s="14" customFormat="1">
      <c r="A495" s="14"/>
      <c r="B495" s="211"/>
      <c r="C495" s="14"/>
      <c r="D495" s="204" t="s">
        <v>213</v>
      </c>
      <c r="E495" s="212" t="s">
        <v>1</v>
      </c>
      <c r="F495" s="213" t="s">
        <v>655</v>
      </c>
      <c r="G495" s="14"/>
      <c r="H495" s="214">
        <v>-48.280000000000001</v>
      </c>
      <c r="I495" s="215"/>
      <c r="J495" s="14"/>
      <c r="K495" s="14"/>
      <c r="L495" s="211"/>
      <c r="M495" s="216"/>
      <c r="N495" s="217"/>
      <c r="O495" s="217"/>
      <c r="P495" s="217"/>
      <c r="Q495" s="217"/>
      <c r="R495" s="217"/>
      <c r="S495" s="217"/>
      <c r="T495" s="21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12" t="s">
        <v>213</v>
      </c>
      <c r="AU495" s="212" t="s">
        <v>91</v>
      </c>
      <c r="AV495" s="14" t="s">
        <v>91</v>
      </c>
      <c r="AW495" s="14" t="s">
        <v>33</v>
      </c>
      <c r="AX495" s="14" t="s">
        <v>80</v>
      </c>
      <c r="AY495" s="212" t="s">
        <v>205</v>
      </c>
    </row>
    <row r="496" s="15" customFormat="1">
      <c r="A496" s="15"/>
      <c r="B496" s="219"/>
      <c r="C496" s="15"/>
      <c r="D496" s="204" t="s">
        <v>213</v>
      </c>
      <c r="E496" s="220" t="s">
        <v>1</v>
      </c>
      <c r="F496" s="221" t="s">
        <v>216</v>
      </c>
      <c r="G496" s="15"/>
      <c r="H496" s="222">
        <v>1289.8969999999999</v>
      </c>
      <c r="I496" s="223"/>
      <c r="J496" s="15"/>
      <c r="K496" s="15"/>
      <c r="L496" s="219"/>
      <c r="M496" s="224"/>
      <c r="N496" s="225"/>
      <c r="O496" s="225"/>
      <c r="P496" s="225"/>
      <c r="Q496" s="225"/>
      <c r="R496" s="225"/>
      <c r="S496" s="225"/>
      <c r="T496" s="226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20" t="s">
        <v>213</v>
      </c>
      <c r="AU496" s="220" t="s">
        <v>91</v>
      </c>
      <c r="AV496" s="15" t="s">
        <v>211</v>
      </c>
      <c r="AW496" s="15" t="s">
        <v>33</v>
      </c>
      <c r="AX496" s="15" t="s">
        <v>87</v>
      </c>
      <c r="AY496" s="220" t="s">
        <v>205</v>
      </c>
    </row>
    <row r="497" s="2" customFormat="1" ht="24.15" customHeight="1">
      <c r="A497" s="38"/>
      <c r="B497" s="188"/>
      <c r="C497" s="189" t="s">
        <v>659</v>
      </c>
      <c r="D497" s="189" t="s">
        <v>207</v>
      </c>
      <c r="E497" s="190" t="s">
        <v>660</v>
      </c>
      <c r="F497" s="191" t="s">
        <v>661</v>
      </c>
      <c r="G497" s="192" t="s">
        <v>265</v>
      </c>
      <c r="H497" s="193">
        <v>255.02000000000001</v>
      </c>
      <c r="I497" s="194"/>
      <c r="J497" s="193">
        <f>ROUND(I497*H497,3)</f>
        <v>0</v>
      </c>
      <c r="K497" s="195"/>
      <c r="L497" s="39"/>
      <c r="M497" s="196" t="s">
        <v>1</v>
      </c>
      <c r="N497" s="197" t="s">
        <v>46</v>
      </c>
      <c r="O497" s="82"/>
      <c r="P497" s="198">
        <f>O497*H497</f>
        <v>0</v>
      </c>
      <c r="Q497" s="198">
        <v>0.0126</v>
      </c>
      <c r="R497" s="198">
        <f>Q497*H497</f>
        <v>3.2132520000000002</v>
      </c>
      <c r="S497" s="198">
        <v>0</v>
      </c>
      <c r="T497" s="199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00" t="s">
        <v>211</v>
      </c>
      <c r="AT497" s="200" t="s">
        <v>207</v>
      </c>
      <c r="AU497" s="200" t="s">
        <v>91</v>
      </c>
      <c r="AY497" s="19" t="s">
        <v>205</v>
      </c>
      <c r="BE497" s="201">
        <f>IF(N497="základná",J497,0)</f>
        <v>0</v>
      </c>
      <c r="BF497" s="201">
        <f>IF(N497="znížená",J497,0)</f>
        <v>0</v>
      </c>
      <c r="BG497" s="201">
        <f>IF(N497="zákl. prenesená",J497,0)</f>
        <v>0</v>
      </c>
      <c r="BH497" s="201">
        <f>IF(N497="zníž. prenesená",J497,0)</f>
        <v>0</v>
      </c>
      <c r="BI497" s="201">
        <f>IF(N497="nulová",J497,0)</f>
        <v>0</v>
      </c>
      <c r="BJ497" s="19" t="s">
        <v>91</v>
      </c>
      <c r="BK497" s="202">
        <f>ROUND(I497*H497,3)</f>
        <v>0</v>
      </c>
      <c r="BL497" s="19" t="s">
        <v>211</v>
      </c>
      <c r="BM497" s="200" t="s">
        <v>662</v>
      </c>
    </row>
    <row r="498" s="14" customFormat="1">
      <c r="A498" s="14"/>
      <c r="B498" s="211"/>
      <c r="C498" s="14"/>
      <c r="D498" s="204" t="s">
        <v>213</v>
      </c>
      <c r="E498" s="212" t="s">
        <v>1</v>
      </c>
      <c r="F498" s="213" t="s">
        <v>663</v>
      </c>
      <c r="G498" s="14"/>
      <c r="H498" s="214">
        <v>255.02000000000001</v>
      </c>
      <c r="I498" s="215"/>
      <c r="J498" s="14"/>
      <c r="K498" s="14"/>
      <c r="L498" s="211"/>
      <c r="M498" s="216"/>
      <c r="N498" s="217"/>
      <c r="O498" s="217"/>
      <c r="P498" s="217"/>
      <c r="Q498" s="217"/>
      <c r="R498" s="217"/>
      <c r="S498" s="217"/>
      <c r="T498" s="21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12" t="s">
        <v>213</v>
      </c>
      <c r="AU498" s="212" t="s">
        <v>91</v>
      </c>
      <c r="AV498" s="14" t="s">
        <v>91</v>
      </c>
      <c r="AW498" s="14" t="s">
        <v>33</v>
      </c>
      <c r="AX498" s="14" t="s">
        <v>80</v>
      </c>
      <c r="AY498" s="212" t="s">
        <v>205</v>
      </c>
    </row>
    <row r="499" s="15" customFormat="1">
      <c r="A499" s="15"/>
      <c r="B499" s="219"/>
      <c r="C499" s="15"/>
      <c r="D499" s="204" t="s">
        <v>213</v>
      </c>
      <c r="E499" s="220" t="s">
        <v>1</v>
      </c>
      <c r="F499" s="221" t="s">
        <v>216</v>
      </c>
      <c r="G499" s="15"/>
      <c r="H499" s="222">
        <v>255.02000000000001</v>
      </c>
      <c r="I499" s="223"/>
      <c r="J499" s="15"/>
      <c r="K499" s="15"/>
      <c r="L499" s="219"/>
      <c r="M499" s="224"/>
      <c r="N499" s="225"/>
      <c r="O499" s="225"/>
      <c r="P499" s="225"/>
      <c r="Q499" s="225"/>
      <c r="R499" s="225"/>
      <c r="S499" s="225"/>
      <c r="T499" s="226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20" t="s">
        <v>213</v>
      </c>
      <c r="AU499" s="220" t="s">
        <v>91</v>
      </c>
      <c r="AV499" s="15" t="s">
        <v>211</v>
      </c>
      <c r="AW499" s="15" t="s">
        <v>33</v>
      </c>
      <c r="AX499" s="15" t="s">
        <v>87</v>
      </c>
      <c r="AY499" s="220" t="s">
        <v>205</v>
      </c>
    </row>
    <row r="500" s="2" customFormat="1" ht="16.5" customHeight="1">
      <c r="A500" s="38"/>
      <c r="B500" s="188"/>
      <c r="C500" s="189" t="s">
        <v>664</v>
      </c>
      <c r="D500" s="189" t="s">
        <v>207</v>
      </c>
      <c r="E500" s="190" t="s">
        <v>665</v>
      </c>
      <c r="F500" s="191" t="s">
        <v>666</v>
      </c>
      <c r="G500" s="192" t="s">
        <v>265</v>
      </c>
      <c r="H500" s="193">
        <v>1188.733</v>
      </c>
      <c r="I500" s="194"/>
      <c r="J500" s="193">
        <f>ROUND(I500*H500,3)</f>
        <v>0</v>
      </c>
      <c r="K500" s="195"/>
      <c r="L500" s="39"/>
      <c r="M500" s="196" t="s">
        <v>1</v>
      </c>
      <c r="N500" s="197" t="s">
        <v>46</v>
      </c>
      <c r="O500" s="82"/>
      <c r="P500" s="198">
        <f>O500*H500</f>
        <v>0</v>
      </c>
      <c r="Q500" s="198">
        <v>0.0089300000000000004</v>
      </c>
      <c r="R500" s="198">
        <f>Q500*H500</f>
        <v>10.61538569</v>
      </c>
      <c r="S500" s="198">
        <v>0</v>
      </c>
      <c r="T500" s="199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00" t="s">
        <v>211</v>
      </c>
      <c r="AT500" s="200" t="s">
        <v>207</v>
      </c>
      <c r="AU500" s="200" t="s">
        <v>91</v>
      </c>
      <c r="AY500" s="19" t="s">
        <v>205</v>
      </c>
      <c r="BE500" s="201">
        <f>IF(N500="základná",J500,0)</f>
        <v>0</v>
      </c>
      <c r="BF500" s="201">
        <f>IF(N500="znížená",J500,0)</f>
        <v>0</v>
      </c>
      <c r="BG500" s="201">
        <f>IF(N500="zákl. prenesená",J500,0)</f>
        <v>0</v>
      </c>
      <c r="BH500" s="201">
        <f>IF(N500="zníž. prenesená",J500,0)</f>
        <v>0</v>
      </c>
      <c r="BI500" s="201">
        <f>IF(N500="nulová",J500,0)</f>
        <v>0</v>
      </c>
      <c r="BJ500" s="19" t="s">
        <v>91</v>
      </c>
      <c r="BK500" s="202">
        <f>ROUND(I500*H500,3)</f>
        <v>0</v>
      </c>
      <c r="BL500" s="19" t="s">
        <v>211</v>
      </c>
      <c r="BM500" s="200" t="s">
        <v>667</v>
      </c>
    </row>
    <row r="501" s="14" customFormat="1">
      <c r="A501" s="14"/>
      <c r="B501" s="211"/>
      <c r="C501" s="14"/>
      <c r="D501" s="204" t="s">
        <v>213</v>
      </c>
      <c r="E501" s="212" t="s">
        <v>1</v>
      </c>
      <c r="F501" s="213" t="s">
        <v>668</v>
      </c>
      <c r="G501" s="14"/>
      <c r="H501" s="214">
        <v>153.856</v>
      </c>
      <c r="I501" s="215"/>
      <c r="J501" s="14"/>
      <c r="K501" s="14"/>
      <c r="L501" s="211"/>
      <c r="M501" s="216"/>
      <c r="N501" s="217"/>
      <c r="O501" s="217"/>
      <c r="P501" s="217"/>
      <c r="Q501" s="217"/>
      <c r="R501" s="217"/>
      <c r="S501" s="217"/>
      <c r="T501" s="21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12" t="s">
        <v>213</v>
      </c>
      <c r="AU501" s="212" t="s">
        <v>91</v>
      </c>
      <c r="AV501" s="14" t="s">
        <v>91</v>
      </c>
      <c r="AW501" s="14" t="s">
        <v>33</v>
      </c>
      <c r="AX501" s="14" t="s">
        <v>80</v>
      </c>
      <c r="AY501" s="212" t="s">
        <v>205</v>
      </c>
    </row>
    <row r="502" s="14" customFormat="1">
      <c r="A502" s="14"/>
      <c r="B502" s="211"/>
      <c r="C502" s="14"/>
      <c r="D502" s="204" t="s">
        <v>213</v>
      </c>
      <c r="E502" s="212" t="s">
        <v>1</v>
      </c>
      <c r="F502" s="213" t="s">
        <v>669</v>
      </c>
      <c r="G502" s="14"/>
      <c r="H502" s="214">
        <v>1289.8969999999999</v>
      </c>
      <c r="I502" s="215"/>
      <c r="J502" s="14"/>
      <c r="K502" s="14"/>
      <c r="L502" s="211"/>
      <c r="M502" s="216"/>
      <c r="N502" s="217"/>
      <c r="O502" s="217"/>
      <c r="P502" s="217"/>
      <c r="Q502" s="217"/>
      <c r="R502" s="217"/>
      <c r="S502" s="217"/>
      <c r="T502" s="21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12" t="s">
        <v>213</v>
      </c>
      <c r="AU502" s="212" t="s">
        <v>91</v>
      </c>
      <c r="AV502" s="14" t="s">
        <v>91</v>
      </c>
      <c r="AW502" s="14" t="s">
        <v>33</v>
      </c>
      <c r="AX502" s="14" t="s">
        <v>80</v>
      </c>
      <c r="AY502" s="212" t="s">
        <v>205</v>
      </c>
    </row>
    <row r="503" s="14" customFormat="1">
      <c r="A503" s="14"/>
      <c r="B503" s="211"/>
      <c r="C503" s="14"/>
      <c r="D503" s="204" t="s">
        <v>213</v>
      </c>
      <c r="E503" s="212" t="s">
        <v>1</v>
      </c>
      <c r="F503" s="213" t="s">
        <v>670</v>
      </c>
      <c r="G503" s="14"/>
      <c r="H503" s="214">
        <v>-255.02000000000001</v>
      </c>
      <c r="I503" s="215"/>
      <c r="J503" s="14"/>
      <c r="K503" s="14"/>
      <c r="L503" s="211"/>
      <c r="M503" s="216"/>
      <c r="N503" s="217"/>
      <c r="O503" s="217"/>
      <c r="P503" s="217"/>
      <c r="Q503" s="217"/>
      <c r="R503" s="217"/>
      <c r="S503" s="217"/>
      <c r="T503" s="21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12" t="s">
        <v>213</v>
      </c>
      <c r="AU503" s="212" t="s">
        <v>91</v>
      </c>
      <c r="AV503" s="14" t="s">
        <v>91</v>
      </c>
      <c r="AW503" s="14" t="s">
        <v>33</v>
      </c>
      <c r="AX503" s="14" t="s">
        <v>80</v>
      </c>
      <c r="AY503" s="212" t="s">
        <v>205</v>
      </c>
    </row>
    <row r="504" s="15" customFormat="1">
      <c r="A504" s="15"/>
      <c r="B504" s="219"/>
      <c r="C504" s="15"/>
      <c r="D504" s="204" t="s">
        <v>213</v>
      </c>
      <c r="E504" s="220" t="s">
        <v>1</v>
      </c>
      <c r="F504" s="221" t="s">
        <v>216</v>
      </c>
      <c r="G504" s="15"/>
      <c r="H504" s="222">
        <v>1188.733</v>
      </c>
      <c r="I504" s="223"/>
      <c r="J504" s="15"/>
      <c r="K504" s="15"/>
      <c r="L504" s="219"/>
      <c r="M504" s="224"/>
      <c r="N504" s="225"/>
      <c r="O504" s="225"/>
      <c r="P504" s="225"/>
      <c r="Q504" s="225"/>
      <c r="R504" s="225"/>
      <c r="S504" s="225"/>
      <c r="T504" s="22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20" t="s">
        <v>213</v>
      </c>
      <c r="AU504" s="220" t="s">
        <v>91</v>
      </c>
      <c r="AV504" s="15" t="s">
        <v>211</v>
      </c>
      <c r="AW504" s="15" t="s">
        <v>33</v>
      </c>
      <c r="AX504" s="15" t="s">
        <v>87</v>
      </c>
      <c r="AY504" s="220" t="s">
        <v>205</v>
      </c>
    </row>
    <row r="505" s="2" customFormat="1" ht="24.15" customHeight="1">
      <c r="A505" s="38"/>
      <c r="B505" s="188"/>
      <c r="C505" s="189" t="s">
        <v>671</v>
      </c>
      <c r="D505" s="189" t="s">
        <v>207</v>
      </c>
      <c r="E505" s="190" t="s">
        <v>672</v>
      </c>
      <c r="F505" s="191" t="s">
        <v>673</v>
      </c>
      <c r="G505" s="192" t="s">
        <v>284</v>
      </c>
      <c r="H505" s="193">
        <v>715.02999999999997</v>
      </c>
      <c r="I505" s="194"/>
      <c r="J505" s="193">
        <f>ROUND(I505*H505,3)</f>
        <v>0</v>
      </c>
      <c r="K505" s="195"/>
      <c r="L505" s="39"/>
      <c r="M505" s="196" t="s">
        <v>1</v>
      </c>
      <c r="N505" s="197" t="s">
        <v>46</v>
      </c>
      <c r="O505" s="82"/>
      <c r="P505" s="198">
        <f>O505*H505</f>
        <v>0</v>
      </c>
      <c r="Q505" s="198">
        <v>0.00191</v>
      </c>
      <c r="R505" s="198">
        <f>Q505*H505</f>
        <v>1.3657073</v>
      </c>
      <c r="S505" s="198">
        <v>0</v>
      </c>
      <c r="T505" s="199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00" t="s">
        <v>211</v>
      </c>
      <c r="AT505" s="200" t="s">
        <v>207</v>
      </c>
      <c r="AU505" s="200" t="s">
        <v>91</v>
      </c>
      <c r="AY505" s="19" t="s">
        <v>205</v>
      </c>
      <c r="BE505" s="201">
        <f>IF(N505="základná",J505,0)</f>
        <v>0</v>
      </c>
      <c r="BF505" s="201">
        <f>IF(N505="znížená",J505,0)</f>
        <v>0</v>
      </c>
      <c r="BG505" s="201">
        <f>IF(N505="zákl. prenesená",J505,0)</f>
        <v>0</v>
      </c>
      <c r="BH505" s="201">
        <f>IF(N505="zníž. prenesená",J505,0)</f>
        <v>0</v>
      </c>
      <c r="BI505" s="201">
        <f>IF(N505="nulová",J505,0)</f>
        <v>0</v>
      </c>
      <c r="BJ505" s="19" t="s">
        <v>91</v>
      </c>
      <c r="BK505" s="202">
        <f>ROUND(I505*H505,3)</f>
        <v>0</v>
      </c>
      <c r="BL505" s="19" t="s">
        <v>211</v>
      </c>
      <c r="BM505" s="200" t="s">
        <v>674</v>
      </c>
    </row>
    <row r="506" s="14" customFormat="1">
      <c r="A506" s="14"/>
      <c r="B506" s="211"/>
      <c r="C506" s="14"/>
      <c r="D506" s="204" t="s">
        <v>213</v>
      </c>
      <c r="E506" s="212" t="s">
        <v>1</v>
      </c>
      <c r="F506" s="213" t="s">
        <v>675</v>
      </c>
      <c r="G506" s="14"/>
      <c r="H506" s="214">
        <v>486.75</v>
      </c>
      <c r="I506" s="215"/>
      <c r="J506" s="14"/>
      <c r="K506" s="14"/>
      <c r="L506" s="211"/>
      <c r="M506" s="216"/>
      <c r="N506" s="217"/>
      <c r="O506" s="217"/>
      <c r="P506" s="217"/>
      <c r="Q506" s="217"/>
      <c r="R506" s="217"/>
      <c r="S506" s="217"/>
      <c r="T506" s="21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12" t="s">
        <v>213</v>
      </c>
      <c r="AU506" s="212" t="s">
        <v>91</v>
      </c>
      <c r="AV506" s="14" t="s">
        <v>91</v>
      </c>
      <c r="AW506" s="14" t="s">
        <v>33</v>
      </c>
      <c r="AX506" s="14" t="s">
        <v>80</v>
      </c>
      <c r="AY506" s="212" t="s">
        <v>205</v>
      </c>
    </row>
    <row r="507" s="13" customFormat="1">
      <c r="A507" s="13"/>
      <c r="B507" s="203"/>
      <c r="C507" s="13"/>
      <c r="D507" s="204" t="s">
        <v>213</v>
      </c>
      <c r="E507" s="205" t="s">
        <v>1</v>
      </c>
      <c r="F507" s="206" t="s">
        <v>676</v>
      </c>
      <c r="G507" s="13"/>
      <c r="H507" s="205" t="s">
        <v>1</v>
      </c>
      <c r="I507" s="207"/>
      <c r="J507" s="13"/>
      <c r="K507" s="13"/>
      <c r="L507" s="203"/>
      <c r="M507" s="208"/>
      <c r="N507" s="209"/>
      <c r="O507" s="209"/>
      <c r="P507" s="209"/>
      <c r="Q507" s="209"/>
      <c r="R507" s="209"/>
      <c r="S507" s="209"/>
      <c r="T507" s="210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05" t="s">
        <v>213</v>
      </c>
      <c r="AU507" s="205" t="s">
        <v>91</v>
      </c>
      <c r="AV507" s="13" t="s">
        <v>87</v>
      </c>
      <c r="AW507" s="13" t="s">
        <v>33</v>
      </c>
      <c r="AX507" s="13" t="s">
        <v>80</v>
      </c>
      <c r="AY507" s="205" t="s">
        <v>205</v>
      </c>
    </row>
    <row r="508" s="14" customFormat="1">
      <c r="A508" s="14"/>
      <c r="B508" s="211"/>
      <c r="C508" s="14"/>
      <c r="D508" s="204" t="s">
        <v>213</v>
      </c>
      <c r="E508" s="212" t="s">
        <v>1</v>
      </c>
      <c r="F508" s="213" t="s">
        <v>677</v>
      </c>
      <c r="G508" s="14"/>
      <c r="H508" s="214">
        <v>35.420000000000002</v>
      </c>
      <c r="I508" s="215"/>
      <c r="J508" s="14"/>
      <c r="K508" s="14"/>
      <c r="L508" s="211"/>
      <c r="M508" s="216"/>
      <c r="N508" s="217"/>
      <c r="O508" s="217"/>
      <c r="P508" s="217"/>
      <c r="Q508" s="217"/>
      <c r="R508" s="217"/>
      <c r="S508" s="217"/>
      <c r="T508" s="21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12" t="s">
        <v>213</v>
      </c>
      <c r="AU508" s="212" t="s">
        <v>91</v>
      </c>
      <c r="AV508" s="14" t="s">
        <v>91</v>
      </c>
      <c r="AW508" s="14" t="s">
        <v>33</v>
      </c>
      <c r="AX508" s="14" t="s">
        <v>80</v>
      </c>
      <c r="AY508" s="212" t="s">
        <v>205</v>
      </c>
    </row>
    <row r="509" s="14" customFormat="1">
      <c r="A509" s="14"/>
      <c r="B509" s="211"/>
      <c r="C509" s="14"/>
      <c r="D509" s="204" t="s">
        <v>213</v>
      </c>
      <c r="E509" s="212" t="s">
        <v>1</v>
      </c>
      <c r="F509" s="213" t="s">
        <v>678</v>
      </c>
      <c r="G509" s="14"/>
      <c r="H509" s="214">
        <v>94.480000000000004</v>
      </c>
      <c r="I509" s="215"/>
      <c r="J509" s="14"/>
      <c r="K509" s="14"/>
      <c r="L509" s="211"/>
      <c r="M509" s="216"/>
      <c r="N509" s="217"/>
      <c r="O509" s="217"/>
      <c r="P509" s="217"/>
      <c r="Q509" s="217"/>
      <c r="R509" s="217"/>
      <c r="S509" s="217"/>
      <c r="T509" s="21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12" t="s">
        <v>213</v>
      </c>
      <c r="AU509" s="212" t="s">
        <v>91</v>
      </c>
      <c r="AV509" s="14" t="s">
        <v>91</v>
      </c>
      <c r="AW509" s="14" t="s">
        <v>33</v>
      </c>
      <c r="AX509" s="14" t="s">
        <v>80</v>
      </c>
      <c r="AY509" s="212" t="s">
        <v>205</v>
      </c>
    </row>
    <row r="510" s="14" customFormat="1">
      <c r="A510" s="14"/>
      <c r="B510" s="211"/>
      <c r="C510" s="14"/>
      <c r="D510" s="204" t="s">
        <v>213</v>
      </c>
      <c r="E510" s="212" t="s">
        <v>1</v>
      </c>
      <c r="F510" s="213" t="s">
        <v>679</v>
      </c>
      <c r="G510" s="14"/>
      <c r="H510" s="214">
        <v>98.379999999999995</v>
      </c>
      <c r="I510" s="215"/>
      <c r="J510" s="14"/>
      <c r="K510" s="14"/>
      <c r="L510" s="211"/>
      <c r="M510" s="216"/>
      <c r="N510" s="217"/>
      <c r="O510" s="217"/>
      <c r="P510" s="217"/>
      <c r="Q510" s="217"/>
      <c r="R510" s="217"/>
      <c r="S510" s="217"/>
      <c r="T510" s="21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12" t="s">
        <v>213</v>
      </c>
      <c r="AU510" s="212" t="s">
        <v>91</v>
      </c>
      <c r="AV510" s="14" t="s">
        <v>91</v>
      </c>
      <c r="AW510" s="14" t="s">
        <v>33</v>
      </c>
      <c r="AX510" s="14" t="s">
        <v>80</v>
      </c>
      <c r="AY510" s="212" t="s">
        <v>205</v>
      </c>
    </row>
    <row r="511" s="15" customFormat="1">
      <c r="A511" s="15"/>
      <c r="B511" s="219"/>
      <c r="C511" s="15"/>
      <c r="D511" s="204" t="s">
        <v>213</v>
      </c>
      <c r="E511" s="220" t="s">
        <v>1</v>
      </c>
      <c r="F511" s="221" t="s">
        <v>216</v>
      </c>
      <c r="G511" s="15"/>
      <c r="H511" s="222">
        <v>715.02999999999997</v>
      </c>
      <c r="I511" s="223"/>
      <c r="J511" s="15"/>
      <c r="K511" s="15"/>
      <c r="L511" s="219"/>
      <c r="M511" s="224"/>
      <c r="N511" s="225"/>
      <c r="O511" s="225"/>
      <c r="P511" s="225"/>
      <c r="Q511" s="225"/>
      <c r="R511" s="225"/>
      <c r="S511" s="225"/>
      <c r="T511" s="226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20" t="s">
        <v>213</v>
      </c>
      <c r="AU511" s="220" t="s">
        <v>91</v>
      </c>
      <c r="AV511" s="15" t="s">
        <v>211</v>
      </c>
      <c r="AW511" s="15" t="s">
        <v>33</v>
      </c>
      <c r="AX511" s="15" t="s">
        <v>87</v>
      </c>
      <c r="AY511" s="220" t="s">
        <v>205</v>
      </c>
    </row>
    <row r="512" s="2" customFormat="1" ht="24.15" customHeight="1">
      <c r="A512" s="38"/>
      <c r="B512" s="188"/>
      <c r="C512" s="189" t="s">
        <v>680</v>
      </c>
      <c r="D512" s="189" t="s">
        <v>207</v>
      </c>
      <c r="E512" s="190" t="s">
        <v>681</v>
      </c>
      <c r="F512" s="191" t="s">
        <v>682</v>
      </c>
      <c r="G512" s="192" t="s">
        <v>265</v>
      </c>
      <c r="H512" s="193">
        <v>136.08000000000001</v>
      </c>
      <c r="I512" s="194"/>
      <c r="J512" s="193">
        <f>ROUND(I512*H512,3)</f>
        <v>0</v>
      </c>
      <c r="K512" s="195"/>
      <c r="L512" s="39"/>
      <c r="M512" s="196" t="s">
        <v>1</v>
      </c>
      <c r="N512" s="197" t="s">
        <v>46</v>
      </c>
      <c r="O512" s="82"/>
      <c r="P512" s="198">
        <f>O512*H512</f>
        <v>0</v>
      </c>
      <c r="Q512" s="198">
        <v>0.00023000000000000001</v>
      </c>
      <c r="R512" s="198">
        <f>Q512*H512</f>
        <v>0.031298400000000004</v>
      </c>
      <c r="S512" s="198">
        <v>0</v>
      </c>
      <c r="T512" s="199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00" t="s">
        <v>211</v>
      </c>
      <c r="AT512" s="200" t="s">
        <v>207</v>
      </c>
      <c r="AU512" s="200" t="s">
        <v>91</v>
      </c>
      <c r="AY512" s="19" t="s">
        <v>205</v>
      </c>
      <c r="BE512" s="201">
        <f>IF(N512="základná",J512,0)</f>
        <v>0</v>
      </c>
      <c r="BF512" s="201">
        <f>IF(N512="znížená",J512,0)</f>
        <v>0</v>
      </c>
      <c r="BG512" s="201">
        <f>IF(N512="zákl. prenesená",J512,0)</f>
        <v>0</v>
      </c>
      <c r="BH512" s="201">
        <f>IF(N512="zníž. prenesená",J512,0)</f>
        <v>0</v>
      </c>
      <c r="BI512" s="201">
        <f>IF(N512="nulová",J512,0)</f>
        <v>0</v>
      </c>
      <c r="BJ512" s="19" t="s">
        <v>91</v>
      </c>
      <c r="BK512" s="202">
        <f>ROUND(I512*H512,3)</f>
        <v>0</v>
      </c>
      <c r="BL512" s="19" t="s">
        <v>211</v>
      </c>
      <c r="BM512" s="200" t="s">
        <v>683</v>
      </c>
    </row>
    <row r="513" s="13" customFormat="1">
      <c r="A513" s="13"/>
      <c r="B513" s="203"/>
      <c r="C513" s="13"/>
      <c r="D513" s="204" t="s">
        <v>213</v>
      </c>
      <c r="E513" s="205" t="s">
        <v>1</v>
      </c>
      <c r="F513" s="206" t="s">
        <v>684</v>
      </c>
      <c r="G513" s="13"/>
      <c r="H513" s="205" t="s">
        <v>1</v>
      </c>
      <c r="I513" s="207"/>
      <c r="J513" s="13"/>
      <c r="K513" s="13"/>
      <c r="L513" s="203"/>
      <c r="M513" s="208"/>
      <c r="N513" s="209"/>
      <c r="O513" s="209"/>
      <c r="P513" s="209"/>
      <c r="Q513" s="209"/>
      <c r="R513" s="209"/>
      <c r="S513" s="209"/>
      <c r="T513" s="210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05" t="s">
        <v>213</v>
      </c>
      <c r="AU513" s="205" t="s">
        <v>91</v>
      </c>
      <c r="AV513" s="13" t="s">
        <v>87</v>
      </c>
      <c r="AW513" s="13" t="s">
        <v>33</v>
      </c>
      <c r="AX513" s="13" t="s">
        <v>80</v>
      </c>
      <c r="AY513" s="205" t="s">
        <v>205</v>
      </c>
    </row>
    <row r="514" s="13" customFormat="1">
      <c r="A514" s="13"/>
      <c r="B514" s="203"/>
      <c r="C514" s="13"/>
      <c r="D514" s="204" t="s">
        <v>213</v>
      </c>
      <c r="E514" s="205" t="s">
        <v>1</v>
      </c>
      <c r="F514" s="206" t="s">
        <v>685</v>
      </c>
      <c r="G514" s="13"/>
      <c r="H514" s="205" t="s">
        <v>1</v>
      </c>
      <c r="I514" s="207"/>
      <c r="J514" s="13"/>
      <c r="K514" s="13"/>
      <c r="L514" s="203"/>
      <c r="M514" s="208"/>
      <c r="N514" s="209"/>
      <c r="O514" s="209"/>
      <c r="P514" s="209"/>
      <c r="Q514" s="209"/>
      <c r="R514" s="209"/>
      <c r="S514" s="209"/>
      <c r="T514" s="21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5" t="s">
        <v>213</v>
      </c>
      <c r="AU514" s="205" t="s">
        <v>91</v>
      </c>
      <c r="AV514" s="13" t="s">
        <v>87</v>
      </c>
      <c r="AW514" s="13" t="s">
        <v>33</v>
      </c>
      <c r="AX514" s="13" t="s">
        <v>80</v>
      </c>
      <c r="AY514" s="205" t="s">
        <v>205</v>
      </c>
    </row>
    <row r="515" s="14" customFormat="1">
      <c r="A515" s="14"/>
      <c r="B515" s="211"/>
      <c r="C515" s="14"/>
      <c r="D515" s="204" t="s">
        <v>213</v>
      </c>
      <c r="E515" s="212" t="s">
        <v>1</v>
      </c>
      <c r="F515" s="213" t="s">
        <v>686</v>
      </c>
      <c r="G515" s="14"/>
      <c r="H515" s="214">
        <v>136.08000000000001</v>
      </c>
      <c r="I515" s="215"/>
      <c r="J515" s="14"/>
      <c r="K515" s="14"/>
      <c r="L515" s="211"/>
      <c r="M515" s="216"/>
      <c r="N515" s="217"/>
      <c r="O515" s="217"/>
      <c r="P515" s="217"/>
      <c r="Q515" s="217"/>
      <c r="R515" s="217"/>
      <c r="S515" s="217"/>
      <c r="T515" s="218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12" t="s">
        <v>213</v>
      </c>
      <c r="AU515" s="212" t="s">
        <v>91</v>
      </c>
      <c r="AV515" s="14" t="s">
        <v>91</v>
      </c>
      <c r="AW515" s="14" t="s">
        <v>33</v>
      </c>
      <c r="AX515" s="14" t="s">
        <v>80</v>
      </c>
      <c r="AY515" s="212" t="s">
        <v>205</v>
      </c>
    </row>
    <row r="516" s="15" customFormat="1">
      <c r="A516" s="15"/>
      <c r="B516" s="219"/>
      <c r="C516" s="15"/>
      <c r="D516" s="204" t="s">
        <v>213</v>
      </c>
      <c r="E516" s="220" t="s">
        <v>1</v>
      </c>
      <c r="F516" s="221" t="s">
        <v>216</v>
      </c>
      <c r="G516" s="15"/>
      <c r="H516" s="222">
        <v>136.08000000000001</v>
      </c>
      <c r="I516" s="223"/>
      <c r="J516" s="15"/>
      <c r="K516" s="15"/>
      <c r="L516" s="219"/>
      <c r="M516" s="224"/>
      <c r="N516" s="225"/>
      <c r="O516" s="225"/>
      <c r="P516" s="225"/>
      <c r="Q516" s="225"/>
      <c r="R516" s="225"/>
      <c r="S516" s="225"/>
      <c r="T516" s="226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20" t="s">
        <v>213</v>
      </c>
      <c r="AU516" s="220" t="s">
        <v>91</v>
      </c>
      <c r="AV516" s="15" t="s">
        <v>211</v>
      </c>
      <c r="AW516" s="15" t="s">
        <v>33</v>
      </c>
      <c r="AX516" s="15" t="s">
        <v>87</v>
      </c>
      <c r="AY516" s="220" t="s">
        <v>205</v>
      </c>
    </row>
    <row r="517" s="2" customFormat="1" ht="24.15" customHeight="1">
      <c r="A517" s="38"/>
      <c r="B517" s="188"/>
      <c r="C517" s="189" t="s">
        <v>687</v>
      </c>
      <c r="D517" s="189" t="s">
        <v>207</v>
      </c>
      <c r="E517" s="190" t="s">
        <v>2467</v>
      </c>
      <c r="F517" s="191" t="s">
        <v>2468</v>
      </c>
      <c r="G517" s="192" t="s">
        <v>265</v>
      </c>
      <c r="H517" s="193">
        <v>136.08000000000001</v>
      </c>
      <c r="I517" s="194"/>
      <c r="J517" s="193">
        <f>ROUND(I517*H517,3)</f>
        <v>0</v>
      </c>
      <c r="K517" s="195"/>
      <c r="L517" s="39"/>
      <c r="M517" s="196" t="s">
        <v>1</v>
      </c>
      <c r="N517" s="197" t="s">
        <v>46</v>
      </c>
      <c r="O517" s="82"/>
      <c r="P517" s="198">
        <f>O517*H517</f>
        <v>0</v>
      </c>
      <c r="Q517" s="198">
        <v>0.00232</v>
      </c>
      <c r="R517" s="198">
        <f>Q517*H517</f>
        <v>0.31570560000000003</v>
      </c>
      <c r="S517" s="198">
        <v>0</v>
      </c>
      <c r="T517" s="199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00" t="s">
        <v>211</v>
      </c>
      <c r="AT517" s="200" t="s">
        <v>207</v>
      </c>
      <c r="AU517" s="200" t="s">
        <v>91</v>
      </c>
      <c r="AY517" s="19" t="s">
        <v>205</v>
      </c>
      <c r="BE517" s="201">
        <f>IF(N517="základná",J517,0)</f>
        <v>0</v>
      </c>
      <c r="BF517" s="201">
        <f>IF(N517="znížená",J517,0)</f>
        <v>0</v>
      </c>
      <c r="BG517" s="201">
        <f>IF(N517="zákl. prenesená",J517,0)</f>
        <v>0</v>
      </c>
      <c r="BH517" s="201">
        <f>IF(N517="zníž. prenesená",J517,0)</f>
        <v>0</v>
      </c>
      <c r="BI517" s="201">
        <f>IF(N517="nulová",J517,0)</f>
        <v>0</v>
      </c>
      <c r="BJ517" s="19" t="s">
        <v>91</v>
      </c>
      <c r="BK517" s="202">
        <f>ROUND(I517*H517,3)</f>
        <v>0</v>
      </c>
      <c r="BL517" s="19" t="s">
        <v>211</v>
      </c>
      <c r="BM517" s="200" t="s">
        <v>690</v>
      </c>
    </row>
    <row r="518" s="13" customFormat="1">
      <c r="A518" s="13"/>
      <c r="B518" s="203"/>
      <c r="C518" s="13"/>
      <c r="D518" s="204" t="s">
        <v>213</v>
      </c>
      <c r="E518" s="205" t="s">
        <v>1</v>
      </c>
      <c r="F518" s="206" t="s">
        <v>684</v>
      </c>
      <c r="G518" s="13"/>
      <c r="H518" s="205" t="s">
        <v>1</v>
      </c>
      <c r="I518" s="207"/>
      <c r="J518" s="13"/>
      <c r="K518" s="13"/>
      <c r="L518" s="203"/>
      <c r="M518" s="208"/>
      <c r="N518" s="209"/>
      <c r="O518" s="209"/>
      <c r="P518" s="209"/>
      <c r="Q518" s="209"/>
      <c r="R518" s="209"/>
      <c r="S518" s="209"/>
      <c r="T518" s="210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5" t="s">
        <v>213</v>
      </c>
      <c r="AU518" s="205" t="s">
        <v>91</v>
      </c>
      <c r="AV518" s="13" t="s">
        <v>87</v>
      </c>
      <c r="AW518" s="13" t="s">
        <v>33</v>
      </c>
      <c r="AX518" s="13" t="s">
        <v>80</v>
      </c>
      <c r="AY518" s="205" t="s">
        <v>205</v>
      </c>
    </row>
    <row r="519" s="13" customFormat="1">
      <c r="A519" s="13"/>
      <c r="B519" s="203"/>
      <c r="C519" s="13"/>
      <c r="D519" s="204" t="s">
        <v>213</v>
      </c>
      <c r="E519" s="205" t="s">
        <v>1</v>
      </c>
      <c r="F519" s="206" t="s">
        <v>685</v>
      </c>
      <c r="G519" s="13"/>
      <c r="H519" s="205" t="s">
        <v>1</v>
      </c>
      <c r="I519" s="207"/>
      <c r="J519" s="13"/>
      <c r="K519" s="13"/>
      <c r="L519" s="203"/>
      <c r="M519" s="208"/>
      <c r="N519" s="209"/>
      <c r="O519" s="209"/>
      <c r="P519" s="209"/>
      <c r="Q519" s="209"/>
      <c r="R519" s="209"/>
      <c r="S519" s="209"/>
      <c r="T519" s="210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05" t="s">
        <v>213</v>
      </c>
      <c r="AU519" s="205" t="s">
        <v>91</v>
      </c>
      <c r="AV519" s="13" t="s">
        <v>87</v>
      </c>
      <c r="AW519" s="13" t="s">
        <v>33</v>
      </c>
      <c r="AX519" s="13" t="s">
        <v>80</v>
      </c>
      <c r="AY519" s="205" t="s">
        <v>205</v>
      </c>
    </row>
    <row r="520" s="14" customFormat="1">
      <c r="A520" s="14"/>
      <c r="B520" s="211"/>
      <c r="C520" s="14"/>
      <c r="D520" s="204" t="s">
        <v>213</v>
      </c>
      <c r="E520" s="212" t="s">
        <v>1</v>
      </c>
      <c r="F520" s="213" t="s">
        <v>686</v>
      </c>
      <c r="G520" s="14"/>
      <c r="H520" s="214">
        <v>136.08000000000001</v>
      </c>
      <c r="I520" s="215"/>
      <c r="J520" s="14"/>
      <c r="K520" s="14"/>
      <c r="L520" s="211"/>
      <c r="M520" s="216"/>
      <c r="N520" s="217"/>
      <c r="O520" s="217"/>
      <c r="P520" s="217"/>
      <c r="Q520" s="217"/>
      <c r="R520" s="217"/>
      <c r="S520" s="217"/>
      <c r="T520" s="218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12" t="s">
        <v>213</v>
      </c>
      <c r="AU520" s="212" t="s">
        <v>91</v>
      </c>
      <c r="AV520" s="14" t="s">
        <v>91</v>
      </c>
      <c r="AW520" s="14" t="s">
        <v>33</v>
      </c>
      <c r="AX520" s="14" t="s">
        <v>80</v>
      </c>
      <c r="AY520" s="212" t="s">
        <v>205</v>
      </c>
    </row>
    <row r="521" s="15" customFormat="1">
      <c r="A521" s="15"/>
      <c r="B521" s="219"/>
      <c r="C521" s="15"/>
      <c r="D521" s="204" t="s">
        <v>213</v>
      </c>
      <c r="E521" s="220" t="s">
        <v>1</v>
      </c>
      <c r="F521" s="221" t="s">
        <v>216</v>
      </c>
      <c r="G521" s="15"/>
      <c r="H521" s="222">
        <v>136.08000000000001</v>
      </c>
      <c r="I521" s="223"/>
      <c r="J521" s="15"/>
      <c r="K521" s="15"/>
      <c r="L521" s="219"/>
      <c r="M521" s="224"/>
      <c r="N521" s="225"/>
      <c r="O521" s="225"/>
      <c r="P521" s="225"/>
      <c r="Q521" s="225"/>
      <c r="R521" s="225"/>
      <c r="S521" s="225"/>
      <c r="T521" s="226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20" t="s">
        <v>213</v>
      </c>
      <c r="AU521" s="220" t="s">
        <v>91</v>
      </c>
      <c r="AV521" s="15" t="s">
        <v>211</v>
      </c>
      <c r="AW521" s="15" t="s">
        <v>33</v>
      </c>
      <c r="AX521" s="15" t="s">
        <v>87</v>
      </c>
      <c r="AY521" s="220" t="s">
        <v>205</v>
      </c>
    </row>
    <row r="522" s="2" customFormat="1" ht="37.8" customHeight="1">
      <c r="A522" s="38"/>
      <c r="B522" s="188"/>
      <c r="C522" s="189" t="s">
        <v>692</v>
      </c>
      <c r="D522" s="189" t="s">
        <v>207</v>
      </c>
      <c r="E522" s="190" t="s">
        <v>693</v>
      </c>
      <c r="F522" s="191" t="s">
        <v>694</v>
      </c>
      <c r="G522" s="192" t="s">
        <v>265</v>
      </c>
      <c r="H522" s="193">
        <v>6</v>
      </c>
      <c r="I522" s="194"/>
      <c r="J522" s="193">
        <f>ROUND(I522*H522,3)</f>
        <v>0</v>
      </c>
      <c r="K522" s="195"/>
      <c r="L522" s="39"/>
      <c r="M522" s="196" t="s">
        <v>1</v>
      </c>
      <c r="N522" s="197" t="s">
        <v>46</v>
      </c>
      <c r="O522" s="82"/>
      <c r="P522" s="198">
        <f>O522*H522</f>
        <v>0</v>
      </c>
      <c r="Q522" s="198">
        <v>0.00232</v>
      </c>
      <c r="R522" s="198">
        <f>Q522*H522</f>
        <v>0.01392</v>
      </c>
      <c r="S522" s="198">
        <v>0</v>
      </c>
      <c r="T522" s="199">
        <f>S522*H522</f>
        <v>0</v>
      </c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R522" s="200" t="s">
        <v>211</v>
      </c>
      <c r="AT522" s="200" t="s">
        <v>207</v>
      </c>
      <c r="AU522" s="200" t="s">
        <v>91</v>
      </c>
      <c r="AY522" s="19" t="s">
        <v>205</v>
      </c>
      <c r="BE522" s="201">
        <f>IF(N522="základná",J522,0)</f>
        <v>0</v>
      </c>
      <c r="BF522" s="201">
        <f>IF(N522="znížená",J522,0)</f>
        <v>0</v>
      </c>
      <c r="BG522" s="201">
        <f>IF(N522="zákl. prenesená",J522,0)</f>
        <v>0</v>
      </c>
      <c r="BH522" s="201">
        <f>IF(N522="zníž. prenesená",J522,0)</f>
        <v>0</v>
      </c>
      <c r="BI522" s="201">
        <f>IF(N522="nulová",J522,0)</f>
        <v>0</v>
      </c>
      <c r="BJ522" s="19" t="s">
        <v>91</v>
      </c>
      <c r="BK522" s="202">
        <f>ROUND(I522*H522,3)</f>
        <v>0</v>
      </c>
      <c r="BL522" s="19" t="s">
        <v>211</v>
      </c>
      <c r="BM522" s="200" t="s">
        <v>2469</v>
      </c>
    </row>
    <row r="523" s="14" customFormat="1">
      <c r="A523" s="14"/>
      <c r="B523" s="211"/>
      <c r="C523" s="14"/>
      <c r="D523" s="204" t="s">
        <v>213</v>
      </c>
      <c r="E523" s="212" t="s">
        <v>1</v>
      </c>
      <c r="F523" s="213" t="s">
        <v>696</v>
      </c>
      <c r="G523" s="14"/>
      <c r="H523" s="214">
        <v>6</v>
      </c>
      <c r="I523" s="215"/>
      <c r="J523" s="14"/>
      <c r="K523" s="14"/>
      <c r="L523" s="211"/>
      <c r="M523" s="216"/>
      <c r="N523" s="217"/>
      <c r="O523" s="217"/>
      <c r="P523" s="217"/>
      <c r="Q523" s="217"/>
      <c r="R523" s="217"/>
      <c r="S523" s="217"/>
      <c r="T523" s="21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12" t="s">
        <v>213</v>
      </c>
      <c r="AU523" s="212" t="s">
        <v>91</v>
      </c>
      <c r="AV523" s="14" t="s">
        <v>91</v>
      </c>
      <c r="AW523" s="14" t="s">
        <v>33</v>
      </c>
      <c r="AX523" s="14" t="s">
        <v>80</v>
      </c>
      <c r="AY523" s="212" t="s">
        <v>205</v>
      </c>
    </row>
    <row r="524" s="15" customFormat="1">
      <c r="A524" s="15"/>
      <c r="B524" s="219"/>
      <c r="C524" s="15"/>
      <c r="D524" s="204" t="s">
        <v>213</v>
      </c>
      <c r="E524" s="220" t="s">
        <v>1</v>
      </c>
      <c r="F524" s="221" t="s">
        <v>216</v>
      </c>
      <c r="G524" s="15"/>
      <c r="H524" s="222">
        <v>6</v>
      </c>
      <c r="I524" s="223"/>
      <c r="J524" s="15"/>
      <c r="K524" s="15"/>
      <c r="L524" s="219"/>
      <c r="M524" s="224"/>
      <c r="N524" s="225"/>
      <c r="O524" s="225"/>
      <c r="P524" s="225"/>
      <c r="Q524" s="225"/>
      <c r="R524" s="225"/>
      <c r="S524" s="225"/>
      <c r="T524" s="226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20" t="s">
        <v>213</v>
      </c>
      <c r="AU524" s="220" t="s">
        <v>91</v>
      </c>
      <c r="AV524" s="15" t="s">
        <v>211</v>
      </c>
      <c r="AW524" s="15" t="s">
        <v>33</v>
      </c>
      <c r="AX524" s="15" t="s">
        <v>87</v>
      </c>
      <c r="AY524" s="220" t="s">
        <v>205</v>
      </c>
    </row>
    <row r="525" s="2" customFormat="1" ht="24.15" customHeight="1">
      <c r="A525" s="38"/>
      <c r="B525" s="188"/>
      <c r="C525" s="189" t="s">
        <v>697</v>
      </c>
      <c r="D525" s="189" t="s">
        <v>207</v>
      </c>
      <c r="E525" s="190" t="s">
        <v>698</v>
      </c>
      <c r="F525" s="191" t="s">
        <v>699</v>
      </c>
      <c r="G525" s="192" t="s">
        <v>265</v>
      </c>
      <c r="H525" s="193">
        <v>652.428</v>
      </c>
      <c r="I525" s="194"/>
      <c r="J525" s="193">
        <f>ROUND(I525*H525,3)</f>
        <v>0</v>
      </c>
      <c r="K525" s="195"/>
      <c r="L525" s="39"/>
      <c r="M525" s="196" t="s">
        <v>1</v>
      </c>
      <c r="N525" s="197" t="s">
        <v>46</v>
      </c>
      <c r="O525" s="82"/>
      <c r="P525" s="198">
        <f>O525*H525</f>
        <v>0</v>
      </c>
      <c r="Q525" s="198">
        <v>0.00023000000000000001</v>
      </c>
      <c r="R525" s="198">
        <f>Q525*H525</f>
        <v>0.15005844000000002</v>
      </c>
      <c r="S525" s="198">
        <v>0</v>
      </c>
      <c r="T525" s="199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00" t="s">
        <v>211</v>
      </c>
      <c r="AT525" s="200" t="s">
        <v>207</v>
      </c>
      <c r="AU525" s="200" t="s">
        <v>91</v>
      </c>
      <c r="AY525" s="19" t="s">
        <v>205</v>
      </c>
      <c r="BE525" s="201">
        <f>IF(N525="základná",J525,0)</f>
        <v>0</v>
      </c>
      <c r="BF525" s="201">
        <f>IF(N525="znížená",J525,0)</f>
        <v>0</v>
      </c>
      <c r="BG525" s="201">
        <f>IF(N525="zákl. prenesená",J525,0)</f>
        <v>0</v>
      </c>
      <c r="BH525" s="201">
        <f>IF(N525="zníž. prenesená",J525,0)</f>
        <v>0</v>
      </c>
      <c r="BI525" s="201">
        <f>IF(N525="nulová",J525,0)</f>
        <v>0</v>
      </c>
      <c r="BJ525" s="19" t="s">
        <v>91</v>
      </c>
      <c r="BK525" s="202">
        <f>ROUND(I525*H525,3)</f>
        <v>0</v>
      </c>
      <c r="BL525" s="19" t="s">
        <v>211</v>
      </c>
      <c r="BM525" s="200" t="s">
        <v>700</v>
      </c>
    </row>
    <row r="526" s="13" customFormat="1">
      <c r="A526" s="13"/>
      <c r="B526" s="203"/>
      <c r="C526" s="13"/>
      <c r="D526" s="204" t="s">
        <v>213</v>
      </c>
      <c r="E526" s="205" t="s">
        <v>1</v>
      </c>
      <c r="F526" s="206" t="s">
        <v>684</v>
      </c>
      <c r="G526" s="13"/>
      <c r="H526" s="205" t="s">
        <v>1</v>
      </c>
      <c r="I526" s="207"/>
      <c r="J526" s="13"/>
      <c r="K526" s="13"/>
      <c r="L526" s="203"/>
      <c r="M526" s="208"/>
      <c r="N526" s="209"/>
      <c r="O526" s="209"/>
      <c r="P526" s="209"/>
      <c r="Q526" s="209"/>
      <c r="R526" s="209"/>
      <c r="S526" s="209"/>
      <c r="T526" s="210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5" t="s">
        <v>213</v>
      </c>
      <c r="AU526" s="205" t="s">
        <v>91</v>
      </c>
      <c r="AV526" s="13" t="s">
        <v>87</v>
      </c>
      <c r="AW526" s="13" t="s">
        <v>33</v>
      </c>
      <c r="AX526" s="13" t="s">
        <v>80</v>
      </c>
      <c r="AY526" s="205" t="s">
        <v>205</v>
      </c>
    </row>
    <row r="527" s="14" customFormat="1">
      <c r="A527" s="14"/>
      <c r="B527" s="211"/>
      <c r="C527" s="14"/>
      <c r="D527" s="204" t="s">
        <v>213</v>
      </c>
      <c r="E527" s="212" t="s">
        <v>1</v>
      </c>
      <c r="F527" s="213" t="s">
        <v>701</v>
      </c>
      <c r="G527" s="14"/>
      <c r="H527" s="214">
        <v>28</v>
      </c>
      <c r="I527" s="215"/>
      <c r="J527" s="14"/>
      <c r="K527" s="14"/>
      <c r="L527" s="211"/>
      <c r="M527" s="216"/>
      <c r="N527" s="217"/>
      <c r="O527" s="217"/>
      <c r="P527" s="217"/>
      <c r="Q527" s="217"/>
      <c r="R527" s="217"/>
      <c r="S527" s="217"/>
      <c r="T527" s="21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12" t="s">
        <v>213</v>
      </c>
      <c r="AU527" s="212" t="s">
        <v>91</v>
      </c>
      <c r="AV527" s="14" t="s">
        <v>91</v>
      </c>
      <c r="AW527" s="14" t="s">
        <v>33</v>
      </c>
      <c r="AX527" s="14" t="s">
        <v>80</v>
      </c>
      <c r="AY527" s="212" t="s">
        <v>205</v>
      </c>
    </row>
    <row r="528" s="14" customFormat="1">
      <c r="A528" s="14"/>
      <c r="B528" s="211"/>
      <c r="C528" s="14"/>
      <c r="D528" s="204" t="s">
        <v>213</v>
      </c>
      <c r="E528" s="212" t="s">
        <v>1</v>
      </c>
      <c r="F528" s="213" t="s">
        <v>2470</v>
      </c>
      <c r="G528" s="14"/>
      <c r="H528" s="214">
        <v>278.75</v>
      </c>
      <c r="I528" s="215"/>
      <c r="J528" s="14"/>
      <c r="K528" s="14"/>
      <c r="L528" s="211"/>
      <c r="M528" s="216"/>
      <c r="N528" s="217"/>
      <c r="O528" s="217"/>
      <c r="P528" s="217"/>
      <c r="Q528" s="217"/>
      <c r="R528" s="217"/>
      <c r="S528" s="217"/>
      <c r="T528" s="21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12" t="s">
        <v>213</v>
      </c>
      <c r="AU528" s="212" t="s">
        <v>91</v>
      </c>
      <c r="AV528" s="14" t="s">
        <v>91</v>
      </c>
      <c r="AW528" s="14" t="s">
        <v>33</v>
      </c>
      <c r="AX528" s="14" t="s">
        <v>80</v>
      </c>
      <c r="AY528" s="212" t="s">
        <v>205</v>
      </c>
    </row>
    <row r="529" s="14" customFormat="1">
      <c r="A529" s="14"/>
      <c r="B529" s="211"/>
      <c r="C529" s="14"/>
      <c r="D529" s="204" t="s">
        <v>213</v>
      </c>
      <c r="E529" s="212" t="s">
        <v>1</v>
      </c>
      <c r="F529" s="213" t="s">
        <v>703</v>
      </c>
      <c r="G529" s="14"/>
      <c r="H529" s="214">
        <v>-16.981000000000002</v>
      </c>
      <c r="I529" s="215"/>
      <c r="J529" s="14"/>
      <c r="K529" s="14"/>
      <c r="L529" s="211"/>
      <c r="M529" s="216"/>
      <c r="N529" s="217"/>
      <c r="O529" s="217"/>
      <c r="P529" s="217"/>
      <c r="Q529" s="217"/>
      <c r="R529" s="217"/>
      <c r="S529" s="217"/>
      <c r="T529" s="218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12" t="s">
        <v>213</v>
      </c>
      <c r="AU529" s="212" t="s">
        <v>91</v>
      </c>
      <c r="AV529" s="14" t="s">
        <v>91</v>
      </c>
      <c r="AW529" s="14" t="s">
        <v>33</v>
      </c>
      <c r="AX529" s="14" t="s">
        <v>80</v>
      </c>
      <c r="AY529" s="212" t="s">
        <v>205</v>
      </c>
    </row>
    <row r="530" s="13" customFormat="1">
      <c r="A530" s="13"/>
      <c r="B530" s="203"/>
      <c r="C530" s="13"/>
      <c r="D530" s="204" t="s">
        <v>213</v>
      </c>
      <c r="E530" s="205" t="s">
        <v>1</v>
      </c>
      <c r="F530" s="206" t="s">
        <v>704</v>
      </c>
      <c r="G530" s="13"/>
      <c r="H530" s="205" t="s">
        <v>1</v>
      </c>
      <c r="I530" s="207"/>
      <c r="J530" s="13"/>
      <c r="K530" s="13"/>
      <c r="L530" s="203"/>
      <c r="M530" s="208"/>
      <c r="N530" s="209"/>
      <c r="O530" s="209"/>
      <c r="P530" s="209"/>
      <c r="Q530" s="209"/>
      <c r="R530" s="209"/>
      <c r="S530" s="209"/>
      <c r="T530" s="210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5" t="s">
        <v>213</v>
      </c>
      <c r="AU530" s="205" t="s">
        <v>91</v>
      </c>
      <c r="AV530" s="13" t="s">
        <v>87</v>
      </c>
      <c r="AW530" s="13" t="s">
        <v>33</v>
      </c>
      <c r="AX530" s="13" t="s">
        <v>80</v>
      </c>
      <c r="AY530" s="205" t="s">
        <v>205</v>
      </c>
    </row>
    <row r="531" s="14" customFormat="1">
      <c r="A531" s="14"/>
      <c r="B531" s="211"/>
      <c r="C531" s="14"/>
      <c r="D531" s="204" t="s">
        <v>213</v>
      </c>
      <c r="E531" s="212" t="s">
        <v>1</v>
      </c>
      <c r="F531" s="213" t="s">
        <v>705</v>
      </c>
      <c r="G531" s="14"/>
      <c r="H531" s="214">
        <v>2.5899999999999999</v>
      </c>
      <c r="I531" s="215"/>
      <c r="J531" s="14"/>
      <c r="K531" s="14"/>
      <c r="L531" s="211"/>
      <c r="M531" s="216"/>
      <c r="N531" s="217"/>
      <c r="O531" s="217"/>
      <c r="P531" s="217"/>
      <c r="Q531" s="217"/>
      <c r="R531" s="217"/>
      <c r="S531" s="217"/>
      <c r="T531" s="21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12" t="s">
        <v>213</v>
      </c>
      <c r="AU531" s="212" t="s">
        <v>91</v>
      </c>
      <c r="AV531" s="14" t="s">
        <v>91</v>
      </c>
      <c r="AW531" s="14" t="s">
        <v>33</v>
      </c>
      <c r="AX531" s="14" t="s">
        <v>80</v>
      </c>
      <c r="AY531" s="212" t="s">
        <v>205</v>
      </c>
    </row>
    <row r="532" s="14" customFormat="1">
      <c r="A532" s="14"/>
      <c r="B532" s="211"/>
      <c r="C532" s="14"/>
      <c r="D532" s="204" t="s">
        <v>213</v>
      </c>
      <c r="E532" s="212" t="s">
        <v>1</v>
      </c>
      <c r="F532" s="213" t="s">
        <v>706</v>
      </c>
      <c r="G532" s="14"/>
      <c r="H532" s="214">
        <v>2.7999999999999998</v>
      </c>
      <c r="I532" s="215"/>
      <c r="J532" s="14"/>
      <c r="K532" s="14"/>
      <c r="L532" s="211"/>
      <c r="M532" s="216"/>
      <c r="N532" s="217"/>
      <c r="O532" s="217"/>
      <c r="P532" s="217"/>
      <c r="Q532" s="217"/>
      <c r="R532" s="217"/>
      <c r="S532" s="217"/>
      <c r="T532" s="21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12" t="s">
        <v>213</v>
      </c>
      <c r="AU532" s="212" t="s">
        <v>91</v>
      </c>
      <c r="AV532" s="14" t="s">
        <v>91</v>
      </c>
      <c r="AW532" s="14" t="s">
        <v>33</v>
      </c>
      <c r="AX532" s="14" t="s">
        <v>80</v>
      </c>
      <c r="AY532" s="212" t="s">
        <v>205</v>
      </c>
    </row>
    <row r="533" s="14" customFormat="1">
      <c r="A533" s="14"/>
      <c r="B533" s="211"/>
      <c r="C533" s="14"/>
      <c r="D533" s="204" t="s">
        <v>213</v>
      </c>
      <c r="E533" s="212" t="s">
        <v>1</v>
      </c>
      <c r="F533" s="213" t="s">
        <v>707</v>
      </c>
      <c r="G533" s="14"/>
      <c r="H533" s="214">
        <v>3.2480000000000002</v>
      </c>
      <c r="I533" s="215"/>
      <c r="J533" s="14"/>
      <c r="K533" s="14"/>
      <c r="L533" s="211"/>
      <c r="M533" s="216"/>
      <c r="N533" s="217"/>
      <c r="O533" s="217"/>
      <c r="P533" s="217"/>
      <c r="Q533" s="217"/>
      <c r="R533" s="217"/>
      <c r="S533" s="217"/>
      <c r="T533" s="21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12" t="s">
        <v>213</v>
      </c>
      <c r="AU533" s="212" t="s">
        <v>91</v>
      </c>
      <c r="AV533" s="14" t="s">
        <v>91</v>
      </c>
      <c r="AW533" s="14" t="s">
        <v>33</v>
      </c>
      <c r="AX533" s="14" t="s">
        <v>80</v>
      </c>
      <c r="AY533" s="212" t="s">
        <v>205</v>
      </c>
    </row>
    <row r="534" s="14" customFormat="1">
      <c r="A534" s="14"/>
      <c r="B534" s="211"/>
      <c r="C534" s="14"/>
      <c r="D534" s="204" t="s">
        <v>213</v>
      </c>
      <c r="E534" s="212" t="s">
        <v>1</v>
      </c>
      <c r="F534" s="213" t="s">
        <v>708</v>
      </c>
      <c r="G534" s="14"/>
      <c r="H534" s="214">
        <v>3.2480000000000002</v>
      </c>
      <c r="I534" s="215"/>
      <c r="J534" s="14"/>
      <c r="K534" s="14"/>
      <c r="L534" s="211"/>
      <c r="M534" s="216"/>
      <c r="N534" s="217"/>
      <c r="O534" s="217"/>
      <c r="P534" s="217"/>
      <c r="Q534" s="217"/>
      <c r="R534" s="217"/>
      <c r="S534" s="217"/>
      <c r="T534" s="218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12" t="s">
        <v>213</v>
      </c>
      <c r="AU534" s="212" t="s">
        <v>91</v>
      </c>
      <c r="AV534" s="14" t="s">
        <v>91</v>
      </c>
      <c r="AW534" s="14" t="s">
        <v>33</v>
      </c>
      <c r="AX534" s="14" t="s">
        <v>80</v>
      </c>
      <c r="AY534" s="212" t="s">
        <v>205</v>
      </c>
    </row>
    <row r="535" s="16" customFormat="1">
      <c r="A535" s="16"/>
      <c r="B535" s="237"/>
      <c r="C535" s="16"/>
      <c r="D535" s="204" t="s">
        <v>213</v>
      </c>
      <c r="E535" s="238" t="s">
        <v>1</v>
      </c>
      <c r="F535" s="239" t="s">
        <v>709</v>
      </c>
      <c r="G535" s="16"/>
      <c r="H535" s="240">
        <v>301.65499999999997</v>
      </c>
      <c r="I535" s="241"/>
      <c r="J535" s="16"/>
      <c r="K535" s="16"/>
      <c r="L535" s="237"/>
      <c r="M535" s="242"/>
      <c r="N535" s="243"/>
      <c r="O535" s="243"/>
      <c r="P535" s="243"/>
      <c r="Q535" s="243"/>
      <c r="R535" s="243"/>
      <c r="S535" s="243"/>
      <c r="T535" s="244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38" t="s">
        <v>213</v>
      </c>
      <c r="AU535" s="238" t="s">
        <v>91</v>
      </c>
      <c r="AV535" s="16" t="s">
        <v>221</v>
      </c>
      <c r="AW535" s="16" t="s">
        <v>33</v>
      </c>
      <c r="AX535" s="16" t="s">
        <v>80</v>
      </c>
      <c r="AY535" s="238" t="s">
        <v>205</v>
      </c>
    </row>
    <row r="536" s="13" customFormat="1">
      <c r="A536" s="13"/>
      <c r="B536" s="203"/>
      <c r="C536" s="13"/>
      <c r="D536" s="204" t="s">
        <v>213</v>
      </c>
      <c r="E536" s="205" t="s">
        <v>1</v>
      </c>
      <c r="F536" s="206" t="s">
        <v>710</v>
      </c>
      <c r="G536" s="13"/>
      <c r="H536" s="205" t="s">
        <v>1</v>
      </c>
      <c r="I536" s="207"/>
      <c r="J536" s="13"/>
      <c r="K536" s="13"/>
      <c r="L536" s="203"/>
      <c r="M536" s="208"/>
      <c r="N536" s="209"/>
      <c r="O536" s="209"/>
      <c r="P536" s="209"/>
      <c r="Q536" s="209"/>
      <c r="R536" s="209"/>
      <c r="S536" s="209"/>
      <c r="T536" s="210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5" t="s">
        <v>213</v>
      </c>
      <c r="AU536" s="205" t="s">
        <v>91</v>
      </c>
      <c r="AV536" s="13" t="s">
        <v>87</v>
      </c>
      <c r="AW536" s="13" t="s">
        <v>33</v>
      </c>
      <c r="AX536" s="13" t="s">
        <v>80</v>
      </c>
      <c r="AY536" s="205" t="s">
        <v>205</v>
      </c>
    </row>
    <row r="537" s="14" customFormat="1">
      <c r="A537" s="14"/>
      <c r="B537" s="211"/>
      <c r="C537" s="14"/>
      <c r="D537" s="204" t="s">
        <v>213</v>
      </c>
      <c r="E537" s="212" t="s">
        <v>1</v>
      </c>
      <c r="F537" s="213" t="s">
        <v>711</v>
      </c>
      <c r="G537" s="14"/>
      <c r="H537" s="214">
        <v>376.48000000000002</v>
      </c>
      <c r="I537" s="215"/>
      <c r="J537" s="14"/>
      <c r="K537" s="14"/>
      <c r="L537" s="211"/>
      <c r="M537" s="216"/>
      <c r="N537" s="217"/>
      <c r="O537" s="217"/>
      <c r="P537" s="217"/>
      <c r="Q537" s="217"/>
      <c r="R537" s="217"/>
      <c r="S537" s="217"/>
      <c r="T537" s="21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12" t="s">
        <v>213</v>
      </c>
      <c r="AU537" s="212" t="s">
        <v>91</v>
      </c>
      <c r="AV537" s="14" t="s">
        <v>91</v>
      </c>
      <c r="AW537" s="14" t="s">
        <v>33</v>
      </c>
      <c r="AX537" s="14" t="s">
        <v>80</v>
      </c>
      <c r="AY537" s="212" t="s">
        <v>205</v>
      </c>
    </row>
    <row r="538" s="14" customFormat="1">
      <c r="A538" s="14"/>
      <c r="B538" s="211"/>
      <c r="C538" s="14"/>
      <c r="D538" s="204" t="s">
        <v>213</v>
      </c>
      <c r="E538" s="212" t="s">
        <v>1</v>
      </c>
      <c r="F538" s="213" t="s">
        <v>712</v>
      </c>
      <c r="G538" s="14"/>
      <c r="H538" s="214">
        <v>-97.128</v>
      </c>
      <c r="I538" s="215"/>
      <c r="J538" s="14"/>
      <c r="K538" s="14"/>
      <c r="L538" s="211"/>
      <c r="M538" s="216"/>
      <c r="N538" s="217"/>
      <c r="O538" s="217"/>
      <c r="P538" s="217"/>
      <c r="Q538" s="217"/>
      <c r="R538" s="217"/>
      <c r="S538" s="217"/>
      <c r="T538" s="218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12" t="s">
        <v>213</v>
      </c>
      <c r="AU538" s="212" t="s">
        <v>91</v>
      </c>
      <c r="AV538" s="14" t="s">
        <v>91</v>
      </c>
      <c r="AW538" s="14" t="s">
        <v>33</v>
      </c>
      <c r="AX538" s="14" t="s">
        <v>80</v>
      </c>
      <c r="AY538" s="212" t="s">
        <v>205</v>
      </c>
    </row>
    <row r="539" s="13" customFormat="1">
      <c r="A539" s="13"/>
      <c r="B539" s="203"/>
      <c r="C539" s="13"/>
      <c r="D539" s="204" t="s">
        <v>213</v>
      </c>
      <c r="E539" s="205" t="s">
        <v>1</v>
      </c>
      <c r="F539" s="206" t="s">
        <v>704</v>
      </c>
      <c r="G539" s="13"/>
      <c r="H539" s="205" t="s">
        <v>1</v>
      </c>
      <c r="I539" s="207"/>
      <c r="J539" s="13"/>
      <c r="K539" s="13"/>
      <c r="L539" s="203"/>
      <c r="M539" s="208"/>
      <c r="N539" s="209"/>
      <c r="O539" s="209"/>
      <c r="P539" s="209"/>
      <c r="Q539" s="209"/>
      <c r="R539" s="209"/>
      <c r="S539" s="209"/>
      <c r="T539" s="210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05" t="s">
        <v>213</v>
      </c>
      <c r="AU539" s="205" t="s">
        <v>91</v>
      </c>
      <c r="AV539" s="13" t="s">
        <v>87</v>
      </c>
      <c r="AW539" s="13" t="s">
        <v>33</v>
      </c>
      <c r="AX539" s="13" t="s">
        <v>80</v>
      </c>
      <c r="AY539" s="205" t="s">
        <v>205</v>
      </c>
    </row>
    <row r="540" s="14" customFormat="1">
      <c r="A540" s="14"/>
      <c r="B540" s="211"/>
      <c r="C540" s="14"/>
      <c r="D540" s="204" t="s">
        <v>213</v>
      </c>
      <c r="E540" s="212" t="s">
        <v>1</v>
      </c>
      <c r="F540" s="213" t="s">
        <v>713</v>
      </c>
      <c r="G540" s="14"/>
      <c r="H540" s="214">
        <v>8.4000000000000004</v>
      </c>
      <c r="I540" s="215"/>
      <c r="J540" s="14"/>
      <c r="K540" s="14"/>
      <c r="L540" s="211"/>
      <c r="M540" s="216"/>
      <c r="N540" s="217"/>
      <c r="O540" s="217"/>
      <c r="P540" s="217"/>
      <c r="Q540" s="217"/>
      <c r="R540" s="217"/>
      <c r="S540" s="217"/>
      <c r="T540" s="21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12" t="s">
        <v>213</v>
      </c>
      <c r="AU540" s="212" t="s">
        <v>91</v>
      </c>
      <c r="AV540" s="14" t="s">
        <v>91</v>
      </c>
      <c r="AW540" s="14" t="s">
        <v>33</v>
      </c>
      <c r="AX540" s="14" t="s">
        <v>80</v>
      </c>
      <c r="AY540" s="212" t="s">
        <v>205</v>
      </c>
    </row>
    <row r="541" s="14" customFormat="1">
      <c r="A541" s="14"/>
      <c r="B541" s="211"/>
      <c r="C541" s="14"/>
      <c r="D541" s="204" t="s">
        <v>213</v>
      </c>
      <c r="E541" s="212" t="s">
        <v>1</v>
      </c>
      <c r="F541" s="213" t="s">
        <v>714</v>
      </c>
      <c r="G541" s="14"/>
      <c r="H541" s="214">
        <v>4.2000000000000002</v>
      </c>
      <c r="I541" s="215"/>
      <c r="J541" s="14"/>
      <c r="K541" s="14"/>
      <c r="L541" s="211"/>
      <c r="M541" s="216"/>
      <c r="N541" s="217"/>
      <c r="O541" s="217"/>
      <c r="P541" s="217"/>
      <c r="Q541" s="217"/>
      <c r="R541" s="217"/>
      <c r="S541" s="217"/>
      <c r="T541" s="21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12" t="s">
        <v>213</v>
      </c>
      <c r="AU541" s="212" t="s">
        <v>91</v>
      </c>
      <c r="AV541" s="14" t="s">
        <v>91</v>
      </c>
      <c r="AW541" s="14" t="s">
        <v>33</v>
      </c>
      <c r="AX541" s="14" t="s">
        <v>80</v>
      </c>
      <c r="AY541" s="212" t="s">
        <v>205</v>
      </c>
    </row>
    <row r="542" s="14" customFormat="1">
      <c r="A542" s="14"/>
      <c r="B542" s="211"/>
      <c r="C542" s="14"/>
      <c r="D542" s="204" t="s">
        <v>213</v>
      </c>
      <c r="E542" s="212" t="s">
        <v>1</v>
      </c>
      <c r="F542" s="213" t="s">
        <v>715</v>
      </c>
      <c r="G542" s="14"/>
      <c r="H542" s="214">
        <v>28</v>
      </c>
      <c r="I542" s="215"/>
      <c r="J542" s="14"/>
      <c r="K542" s="14"/>
      <c r="L542" s="211"/>
      <c r="M542" s="216"/>
      <c r="N542" s="217"/>
      <c r="O542" s="217"/>
      <c r="P542" s="217"/>
      <c r="Q542" s="217"/>
      <c r="R542" s="217"/>
      <c r="S542" s="217"/>
      <c r="T542" s="21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12" t="s">
        <v>213</v>
      </c>
      <c r="AU542" s="212" t="s">
        <v>91</v>
      </c>
      <c r="AV542" s="14" t="s">
        <v>91</v>
      </c>
      <c r="AW542" s="14" t="s">
        <v>33</v>
      </c>
      <c r="AX542" s="14" t="s">
        <v>80</v>
      </c>
      <c r="AY542" s="212" t="s">
        <v>205</v>
      </c>
    </row>
    <row r="543" s="14" customFormat="1">
      <c r="A543" s="14"/>
      <c r="B543" s="211"/>
      <c r="C543" s="14"/>
      <c r="D543" s="204" t="s">
        <v>213</v>
      </c>
      <c r="E543" s="212" t="s">
        <v>1</v>
      </c>
      <c r="F543" s="213" t="s">
        <v>716</v>
      </c>
      <c r="G543" s="14"/>
      <c r="H543" s="214">
        <v>2.7999999999999998</v>
      </c>
      <c r="I543" s="215"/>
      <c r="J543" s="14"/>
      <c r="K543" s="14"/>
      <c r="L543" s="211"/>
      <c r="M543" s="216"/>
      <c r="N543" s="217"/>
      <c r="O543" s="217"/>
      <c r="P543" s="217"/>
      <c r="Q543" s="217"/>
      <c r="R543" s="217"/>
      <c r="S543" s="217"/>
      <c r="T543" s="21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12" t="s">
        <v>213</v>
      </c>
      <c r="AU543" s="212" t="s">
        <v>91</v>
      </c>
      <c r="AV543" s="14" t="s">
        <v>91</v>
      </c>
      <c r="AW543" s="14" t="s">
        <v>33</v>
      </c>
      <c r="AX543" s="14" t="s">
        <v>80</v>
      </c>
      <c r="AY543" s="212" t="s">
        <v>205</v>
      </c>
    </row>
    <row r="544" s="14" customFormat="1">
      <c r="A544" s="14"/>
      <c r="B544" s="211"/>
      <c r="C544" s="14"/>
      <c r="D544" s="204" t="s">
        <v>213</v>
      </c>
      <c r="E544" s="212" t="s">
        <v>1</v>
      </c>
      <c r="F544" s="213" t="s">
        <v>717</v>
      </c>
      <c r="G544" s="14"/>
      <c r="H544" s="214">
        <v>11.199999999999999</v>
      </c>
      <c r="I544" s="215"/>
      <c r="J544" s="14"/>
      <c r="K544" s="14"/>
      <c r="L544" s="211"/>
      <c r="M544" s="216"/>
      <c r="N544" s="217"/>
      <c r="O544" s="217"/>
      <c r="P544" s="217"/>
      <c r="Q544" s="217"/>
      <c r="R544" s="217"/>
      <c r="S544" s="217"/>
      <c r="T544" s="218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12" t="s">
        <v>213</v>
      </c>
      <c r="AU544" s="212" t="s">
        <v>91</v>
      </c>
      <c r="AV544" s="14" t="s">
        <v>91</v>
      </c>
      <c r="AW544" s="14" t="s">
        <v>33</v>
      </c>
      <c r="AX544" s="14" t="s">
        <v>80</v>
      </c>
      <c r="AY544" s="212" t="s">
        <v>205</v>
      </c>
    </row>
    <row r="545" s="14" customFormat="1">
      <c r="A545" s="14"/>
      <c r="B545" s="211"/>
      <c r="C545" s="14"/>
      <c r="D545" s="204" t="s">
        <v>213</v>
      </c>
      <c r="E545" s="212" t="s">
        <v>1</v>
      </c>
      <c r="F545" s="213" t="s">
        <v>718</v>
      </c>
      <c r="G545" s="14"/>
      <c r="H545" s="214">
        <v>9.1349999999999998</v>
      </c>
      <c r="I545" s="215"/>
      <c r="J545" s="14"/>
      <c r="K545" s="14"/>
      <c r="L545" s="211"/>
      <c r="M545" s="216"/>
      <c r="N545" s="217"/>
      <c r="O545" s="217"/>
      <c r="P545" s="217"/>
      <c r="Q545" s="217"/>
      <c r="R545" s="217"/>
      <c r="S545" s="217"/>
      <c r="T545" s="21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12" t="s">
        <v>213</v>
      </c>
      <c r="AU545" s="212" t="s">
        <v>91</v>
      </c>
      <c r="AV545" s="14" t="s">
        <v>91</v>
      </c>
      <c r="AW545" s="14" t="s">
        <v>33</v>
      </c>
      <c r="AX545" s="14" t="s">
        <v>80</v>
      </c>
      <c r="AY545" s="212" t="s">
        <v>205</v>
      </c>
    </row>
    <row r="546" s="14" customFormat="1">
      <c r="A546" s="14"/>
      <c r="B546" s="211"/>
      <c r="C546" s="14"/>
      <c r="D546" s="204" t="s">
        <v>213</v>
      </c>
      <c r="E546" s="212" t="s">
        <v>1</v>
      </c>
      <c r="F546" s="213" t="s">
        <v>719</v>
      </c>
      <c r="G546" s="14"/>
      <c r="H546" s="214">
        <v>7.6859999999999999</v>
      </c>
      <c r="I546" s="215"/>
      <c r="J546" s="14"/>
      <c r="K546" s="14"/>
      <c r="L546" s="211"/>
      <c r="M546" s="216"/>
      <c r="N546" s="217"/>
      <c r="O546" s="217"/>
      <c r="P546" s="217"/>
      <c r="Q546" s="217"/>
      <c r="R546" s="217"/>
      <c r="S546" s="217"/>
      <c r="T546" s="21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12" t="s">
        <v>213</v>
      </c>
      <c r="AU546" s="212" t="s">
        <v>91</v>
      </c>
      <c r="AV546" s="14" t="s">
        <v>91</v>
      </c>
      <c r="AW546" s="14" t="s">
        <v>33</v>
      </c>
      <c r="AX546" s="14" t="s">
        <v>80</v>
      </c>
      <c r="AY546" s="212" t="s">
        <v>205</v>
      </c>
    </row>
    <row r="547" s="16" customFormat="1">
      <c r="A547" s="16"/>
      <c r="B547" s="237"/>
      <c r="C547" s="16"/>
      <c r="D547" s="204" t="s">
        <v>213</v>
      </c>
      <c r="E547" s="238" t="s">
        <v>1</v>
      </c>
      <c r="F547" s="239" t="s">
        <v>709</v>
      </c>
      <c r="G547" s="16"/>
      <c r="H547" s="240">
        <v>350.77299999999997</v>
      </c>
      <c r="I547" s="241"/>
      <c r="J547" s="16"/>
      <c r="K547" s="16"/>
      <c r="L547" s="237"/>
      <c r="M547" s="242"/>
      <c r="N547" s="243"/>
      <c r="O547" s="243"/>
      <c r="P547" s="243"/>
      <c r="Q547" s="243"/>
      <c r="R547" s="243"/>
      <c r="S547" s="243"/>
      <c r="T547" s="244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T547" s="238" t="s">
        <v>213</v>
      </c>
      <c r="AU547" s="238" t="s">
        <v>91</v>
      </c>
      <c r="AV547" s="16" t="s">
        <v>221</v>
      </c>
      <c r="AW547" s="16" t="s">
        <v>33</v>
      </c>
      <c r="AX547" s="16" t="s">
        <v>80</v>
      </c>
      <c r="AY547" s="238" t="s">
        <v>205</v>
      </c>
    </row>
    <row r="548" s="15" customFormat="1">
      <c r="A548" s="15"/>
      <c r="B548" s="219"/>
      <c r="C548" s="15"/>
      <c r="D548" s="204" t="s">
        <v>213</v>
      </c>
      <c r="E548" s="220" t="s">
        <v>1</v>
      </c>
      <c r="F548" s="221" t="s">
        <v>216</v>
      </c>
      <c r="G548" s="15"/>
      <c r="H548" s="222">
        <v>652.428</v>
      </c>
      <c r="I548" s="223"/>
      <c r="J548" s="15"/>
      <c r="K548" s="15"/>
      <c r="L548" s="219"/>
      <c r="M548" s="224"/>
      <c r="N548" s="225"/>
      <c r="O548" s="225"/>
      <c r="P548" s="225"/>
      <c r="Q548" s="225"/>
      <c r="R548" s="225"/>
      <c r="S548" s="225"/>
      <c r="T548" s="226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20" t="s">
        <v>213</v>
      </c>
      <c r="AU548" s="220" t="s">
        <v>91</v>
      </c>
      <c r="AV548" s="15" t="s">
        <v>211</v>
      </c>
      <c r="AW548" s="15" t="s">
        <v>33</v>
      </c>
      <c r="AX548" s="15" t="s">
        <v>87</v>
      </c>
      <c r="AY548" s="220" t="s">
        <v>205</v>
      </c>
    </row>
    <row r="549" s="2" customFormat="1" ht="24.15" customHeight="1">
      <c r="A549" s="38"/>
      <c r="B549" s="188"/>
      <c r="C549" s="189" t="s">
        <v>720</v>
      </c>
      <c r="D549" s="189" t="s">
        <v>207</v>
      </c>
      <c r="E549" s="190" t="s">
        <v>721</v>
      </c>
      <c r="F549" s="191" t="s">
        <v>722</v>
      </c>
      <c r="G549" s="192" t="s">
        <v>265</v>
      </c>
      <c r="H549" s="193">
        <v>137.55000000000001</v>
      </c>
      <c r="I549" s="194"/>
      <c r="J549" s="193">
        <f>ROUND(I549*H549,3)</f>
        <v>0</v>
      </c>
      <c r="K549" s="195"/>
      <c r="L549" s="39"/>
      <c r="M549" s="196" t="s">
        <v>1</v>
      </c>
      <c r="N549" s="197" t="s">
        <v>46</v>
      </c>
      <c r="O549" s="82"/>
      <c r="P549" s="198">
        <f>O549*H549</f>
        <v>0</v>
      </c>
      <c r="Q549" s="198">
        <v>0.00232</v>
      </c>
      <c r="R549" s="198">
        <f>Q549*H549</f>
        <v>0.31911600000000001</v>
      </c>
      <c r="S549" s="198">
        <v>0</v>
      </c>
      <c r="T549" s="199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00" t="s">
        <v>211</v>
      </c>
      <c r="AT549" s="200" t="s">
        <v>207</v>
      </c>
      <c r="AU549" s="200" t="s">
        <v>91</v>
      </c>
      <c r="AY549" s="19" t="s">
        <v>205</v>
      </c>
      <c r="BE549" s="201">
        <f>IF(N549="základná",J549,0)</f>
        <v>0</v>
      </c>
      <c r="BF549" s="201">
        <f>IF(N549="znížená",J549,0)</f>
        <v>0</v>
      </c>
      <c r="BG549" s="201">
        <f>IF(N549="zákl. prenesená",J549,0)</f>
        <v>0</v>
      </c>
      <c r="BH549" s="201">
        <f>IF(N549="zníž. prenesená",J549,0)</f>
        <v>0</v>
      </c>
      <c r="BI549" s="201">
        <f>IF(N549="nulová",J549,0)</f>
        <v>0</v>
      </c>
      <c r="BJ549" s="19" t="s">
        <v>91</v>
      </c>
      <c r="BK549" s="202">
        <f>ROUND(I549*H549,3)</f>
        <v>0</v>
      </c>
      <c r="BL549" s="19" t="s">
        <v>211</v>
      </c>
      <c r="BM549" s="200" t="s">
        <v>2471</v>
      </c>
    </row>
    <row r="550" s="13" customFormat="1">
      <c r="A550" s="13"/>
      <c r="B550" s="203"/>
      <c r="C550" s="13"/>
      <c r="D550" s="204" t="s">
        <v>213</v>
      </c>
      <c r="E550" s="205" t="s">
        <v>1</v>
      </c>
      <c r="F550" s="206" t="s">
        <v>724</v>
      </c>
      <c r="G550" s="13"/>
      <c r="H550" s="205" t="s">
        <v>1</v>
      </c>
      <c r="I550" s="207"/>
      <c r="J550" s="13"/>
      <c r="K550" s="13"/>
      <c r="L550" s="203"/>
      <c r="M550" s="208"/>
      <c r="N550" s="209"/>
      <c r="O550" s="209"/>
      <c r="P550" s="209"/>
      <c r="Q550" s="209"/>
      <c r="R550" s="209"/>
      <c r="S550" s="209"/>
      <c r="T550" s="210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5" t="s">
        <v>213</v>
      </c>
      <c r="AU550" s="205" t="s">
        <v>91</v>
      </c>
      <c r="AV550" s="13" t="s">
        <v>87</v>
      </c>
      <c r="AW550" s="13" t="s">
        <v>33</v>
      </c>
      <c r="AX550" s="13" t="s">
        <v>80</v>
      </c>
      <c r="AY550" s="205" t="s">
        <v>205</v>
      </c>
    </row>
    <row r="551" s="14" customFormat="1">
      <c r="A551" s="14"/>
      <c r="B551" s="211"/>
      <c r="C551" s="14"/>
      <c r="D551" s="204" t="s">
        <v>213</v>
      </c>
      <c r="E551" s="212" t="s">
        <v>1</v>
      </c>
      <c r="F551" s="213" t="s">
        <v>725</v>
      </c>
      <c r="G551" s="14"/>
      <c r="H551" s="214">
        <v>137.55000000000001</v>
      </c>
      <c r="I551" s="215"/>
      <c r="J551" s="14"/>
      <c r="K551" s="14"/>
      <c r="L551" s="211"/>
      <c r="M551" s="216"/>
      <c r="N551" s="217"/>
      <c r="O551" s="217"/>
      <c r="P551" s="217"/>
      <c r="Q551" s="217"/>
      <c r="R551" s="217"/>
      <c r="S551" s="217"/>
      <c r="T551" s="21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12" t="s">
        <v>213</v>
      </c>
      <c r="AU551" s="212" t="s">
        <v>91</v>
      </c>
      <c r="AV551" s="14" t="s">
        <v>91</v>
      </c>
      <c r="AW551" s="14" t="s">
        <v>33</v>
      </c>
      <c r="AX551" s="14" t="s">
        <v>80</v>
      </c>
      <c r="AY551" s="212" t="s">
        <v>205</v>
      </c>
    </row>
    <row r="552" s="15" customFormat="1">
      <c r="A552" s="15"/>
      <c r="B552" s="219"/>
      <c r="C552" s="15"/>
      <c r="D552" s="204" t="s">
        <v>213</v>
      </c>
      <c r="E552" s="220" t="s">
        <v>1</v>
      </c>
      <c r="F552" s="221" t="s">
        <v>216</v>
      </c>
      <c r="G552" s="15"/>
      <c r="H552" s="222">
        <v>137.55000000000001</v>
      </c>
      <c r="I552" s="223"/>
      <c r="J552" s="15"/>
      <c r="K552" s="15"/>
      <c r="L552" s="219"/>
      <c r="M552" s="224"/>
      <c r="N552" s="225"/>
      <c r="O552" s="225"/>
      <c r="P552" s="225"/>
      <c r="Q552" s="225"/>
      <c r="R552" s="225"/>
      <c r="S552" s="225"/>
      <c r="T552" s="226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20" t="s">
        <v>213</v>
      </c>
      <c r="AU552" s="220" t="s">
        <v>91</v>
      </c>
      <c r="AV552" s="15" t="s">
        <v>211</v>
      </c>
      <c r="AW552" s="15" t="s">
        <v>33</v>
      </c>
      <c r="AX552" s="15" t="s">
        <v>87</v>
      </c>
      <c r="AY552" s="220" t="s">
        <v>205</v>
      </c>
    </row>
    <row r="553" s="2" customFormat="1" ht="33" customHeight="1">
      <c r="A553" s="38"/>
      <c r="B553" s="188"/>
      <c r="C553" s="189" t="s">
        <v>726</v>
      </c>
      <c r="D553" s="189" t="s">
        <v>207</v>
      </c>
      <c r="E553" s="190" t="s">
        <v>727</v>
      </c>
      <c r="F553" s="191" t="s">
        <v>728</v>
      </c>
      <c r="G553" s="192" t="s">
        <v>265</v>
      </c>
      <c r="H553" s="193">
        <v>6</v>
      </c>
      <c r="I553" s="194"/>
      <c r="J553" s="193">
        <f>ROUND(I553*H553,3)</f>
        <v>0</v>
      </c>
      <c r="K553" s="195"/>
      <c r="L553" s="39"/>
      <c r="M553" s="196" t="s">
        <v>1</v>
      </c>
      <c r="N553" s="197" t="s">
        <v>46</v>
      </c>
      <c r="O553" s="82"/>
      <c r="P553" s="198">
        <f>O553*H553</f>
        <v>0</v>
      </c>
      <c r="Q553" s="198">
        <v>0.00232</v>
      </c>
      <c r="R553" s="198">
        <f>Q553*H553</f>
        <v>0.01392</v>
      </c>
      <c r="S553" s="198">
        <v>0</v>
      </c>
      <c r="T553" s="199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00" t="s">
        <v>211</v>
      </c>
      <c r="AT553" s="200" t="s">
        <v>207</v>
      </c>
      <c r="AU553" s="200" t="s">
        <v>91</v>
      </c>
      <c r="AY553" s="19" t="s">
        <v>205</v>
      </c>
      <c r="BE553" s="201">
        <f>IF(N553="základná",J553,0)</f>
        <v>0</v>
      </c>
      <c r="BF553" s="201">
        <f>IF(N553="znížená",J553,0)</f>
        <v>0</v>
      </c>
      <c r="BG553" s="201">
        <f>IF(N553="zákl. prenesená",J553,0)</f>
        <v>0</v>
      </c>
      <c r="BH553" s="201">
        <f>IF(N553="zníž. prenesená",J553,0)</f>
        <v>0</v>
      </c>
      <c r="BI553" s="201">
        <f>IF(N553="nulová",J553,0)</f>
        <v>0</v>
      </c>
      <c r="BJ553" s="19" t="s">
        <v>91</v>
      </c>
      <c r="BK553" s="202">
        <f>ROUND(I553*H553,3)</f>
        <v>0</v>
      </c>
      <c r="BL553" s="19" t="s">
        <v>211</v>
      </c>
      <c r="BM553" s="200" t="s">
        <v>2472</v>
      </c>
    </row>
    <row r="554" s="14" customFormat="1">
      <c r="A554" s="14"/>
      <c r="B554" s="211"/>
      <c r="C554" s="14"/>
      <c r="D554" s="204" t="s">
        <v>213</v>
      </c>
      <c r="E554" s="212" t="s">
        <v>1</v>
      </c>
      <c r="F554" s="213" t="s">
        <v>696</v>
      </c>
      <c r="G554" s="14"/>
      <c r="H554" s="214">
        <v>6</v>
      </c>
      <c r="I554" s="215"/>
      <c r="J554" s="14"/>
      <c r="K554" s="14"/>
      <c r="L554" s="211"/>
      <c r="M554" s="216"/>
      <c r="N554" s="217"/>
      <c r="O554" s="217"/>
      <c r="P554" s="217"/>
      <c r="Q554" s="217"/>
      <c r="R554" s="217"/>
      <c r="S554" s="217"/>
      <c r="T554" s="21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12" t="s">
        <v>213</v>
      </c>
      <c r="AU554" s="212" t="s">
        <v>91</v>
      </c>
      <c r="AV554" s="14" t="s">
        <v>91</v>
      </c>
      <c r="AW554" s="14" t="s">
        <v>33</v>
      </c>
      <c r="AX554" s="14" t="s">
        <v>80</v>
      </c>
      <c r="AY554" s="212" t="s">
        <v>205</v>
      </c>
    </row>
    <row r="555" s="15" customFormat="1">
      <c r="A555" s="15"/>
      <c r="B555" s="219"/>
      <c r="C555" s="15"/>
      <c r="D555" s="204" t="s">
        <v>213</v>
      </c>
      <c r="E555" s="220" t="s">
        <v>1</v>
      </c>
      <c r="F555" s="221" t="s">
        <v>216</v>
      </c>
      <c r="G555" s="15"/>
      <c r="H555" s="222">
        <v>6</v>
      </c>
      <c r="I555" s="223"/>
      <c r="J555" s="15"/>
      <c r="K555" s="15"/>
      <c r="L555" s="219"/>
      <c r="M555" s="224"/>
      <c r="N555" s="225"/>
      <c r="O555" s="225"/>
      <c r="P555" s="225"/>
      <c r="Q555" s="225"/>
      <c r="R555" s="225"/>
      <c r="S555" s="225"/>
      <c r="T555" s="22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20" t="s">
        <v>213</v>
      </c>
      <c r="AU555" s="220" t="s">
        <v>91</v>
      </c>
      <c r="AV555" s="15" t="s">
        <v>211</v>
      </c>
      <c r="AW555" s="15" t="s">
        <v>33</v>
      </c>
      <c r="AX555" s="15" t="s">
        <v>87</v>
      </c>
      <c r="AY555" s="220" t="s">
        <v>205</v>
      </c>
    </row>
    <row r="556" s="2" customFormat="1" ht="24.15" customHeight="1">
      <c r="A556" s="38"/>
      <c r="B556" s="188"/>
      <c r="C556" s="189" t="s">
        <v>730</v>
      </c>
      <c r="D556" s="189" t="s">
        <v>207</v>
      </c>
      <c r="E556" s="190" t="s">
        <v>731</v>
      </c>
      <c r="F556" s="191" t="s">
        <v>732</v>
      </c>
      <c r="G556" s="192" t="s">
        <v>265</v>
      </c>
      <c r="H556" s="193">
        <v>92.885000000000005</v>
      </c>
      <c r="I556" s="194"/>
      <c r="J556" s="193">
        <f>ROUND(I556*H556,3)</f>
        <v>0</v>
      </c>
      <c r="K556" s="195"/>
      <c r="L556" s="39"/>
      <c r="M556" s="196" t="s">
        <v>1</v>
      </c>
      <c r="N556" s="197" t="s">
        <v>46</v>
      </c>
      <c r="O556" s="82"/>
      <c r="P556" s="198">
        <f>O556*H556</f>
        <v>0</v>
      </c>
      <c r="Q556" s="198">
        <v>0.00232</v>
      </c>
      <c r="R556" s="198">
        <f>Q556*H556</f>
        <v>0.21549320000000002</v>
      </c>
      <c r="S556" s="198">
        <v>0</v>
      </c>
      <c r="T556" s="199">
        <f>S556*H556</f>
        <v>0</v>
      </c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200" t="s">
        <v>211</v>
      </c>
      <c r="AT556" s="200" t="s">
        <v>207</v>
      </c>
      <c r="AU556" s="200" t="s">
        <v>91</v>
      </c>
      <c r="AY556" s="19" t="s">
        <v>205</v>
      </c>
      <c r="BE556" s="201">
        <f>IF(N556="základná",J556,0)</f>
        <v>0</v>
      </c>
      <c r="BF556" s="201">
        <f>IF(N556="znížená",J556,0)</f>
        <v>0</v>
      </c>
      <c r="BG556" s="201">
        <f>IF(N556="zákl. prenesená",J556,0)</f>
        <v>0</v>
      </c>
      <c r="BH556" s="201">
        <f>IF(N556="zníž. prenesená",J556,0)</f>
        <v>0</v>
      </c>
      <c r="BI556" s="201">
        <f>IF(N556="nulová",J556,0)</f>
        <v>0</v>
      </c>
      <c r="BJ556" s="19" t="s">
        <v>91</v>
      </c>
      <c r="BK556" s="202">
        <f>ROUND(I556*H556,3)</f>
        <v>0</v>
      </c>
      <c r="BL556" s="19" t="s">
        <v>211</v>
      </c>
      <c r="BM556" s="200" t="s">
        <v>2473</v>
      </c>
    </row>
    <row r="557" s="13" customFormat="1">
      <c r="A557" s="13"/>
      <c r="B557" s="203"/>
      <c r="C557" s="13"/>
      <c r="D557" s="204" t="s">
        <v>213</v>
      </c>
      <c r="E557" s="205" t="s">
        <v>1</v>
      </c>
      <c r="F557" s="206" t="s">
        <v>734</v>
      </c>
      <c r="G557" s="13"/>
      <c r="H557" s="205" t="s">
        <v>1</v>
      </c>
      <c r="I557" s="207"/>
      <c r="J557" s="13"/>
      <c r="K557" s="13"/>
      <c r="L557" s="203"/>
      <c r="M557" s="208"/>
      <c r="N557" s="209"/>
      <c r="O557" s="209"/>
      <c r="P557" s="209"/>
      <c r="Q557" s="209"/>
      <c r="R557" s="209"/>
      <c r="S557" s="209"/>
      <c r="T557" s="210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5" t="s">
        <v>213</v>
      </c>
      <c r="AU557" s="205" t="s">
        <v>91</v>
      </c>
      <c r="AV557" s="13" t="s">
        <v>87</v>
      </c>
      <c r="AW557" s="13" t="s">
        <v>33</v>
      </c>
      <c r="AX557" s="13" t="s">
        <v>80</v>
      </c>
      <c r="AY557" s="205" t="s">
        <v>205</v>
      </c>
    </row>
    <row r="558" s="14" customFormat="1">
      <c r="A558" s="14"/>
      <c r="B558" s="211"/>
      <c r="C558" s="14"/>
      <c r="D558" s="204" t="s">
        <v>213</v>
      </c>
      <c r="E558" s="212" t="s">
        <v>1</v>
      </c>
      <c r="F558" s="213" t="s">
        <v>701</v>
      </c>
      <c r="G558" s="14"/>
      <c r="H558" s="214">
        <v>28</v>
      </c>
      <c r="I558" s="215"/>
      <c r="J558" s="14"/>
      <c r="K558" s="14"/>
      <c r="L558" s="211"/>
      <c r="M558" s="216"/>
      <c r="N558" s="217"/>
      <c r="O558" s="217"/>
      <c r="P558" s="217"/>
      <c r="Q558" s="217"/>
      <c r="R558" s="217"/>
      <c r="S558" s="217"/>
      <c r="T558" s="21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12" t="s">
        <v>213</v>
      </c>
      <c r="AU558" s="212" t="s">
        <v>91</v>
      </c>
      <c r="AV558" s="14" t="s">
        <v>91</v>
      </c>
      <c r="AW558" s="14" t="s">
        <v>33</v>
      </c>
      <c r="AX558" s="14" t="s">
        <v>80</v>
      </c>
      <c r="AY558" s="212" t="s">
        <v>205</v>
      </c>
    </row>
    <row r="559" s="14" customFormat="1">
      <c r="A559" s="14"/>
      <c r="B559" s="211"/>
      <c r="C559" s="14"/>
      <c r="D559" s="204" t="s">
        <v>213</v>
      </c>
      <c r="E559" s="212" t="s">
        <v>1</v>
      </c>
      <c r="F559" s="213" t="s">
        <v>2474</v>
      </c>
      <c r="G559" s="14"/>
      <c r="H559" s="214">
        <v>69.980000000000004</v>
      </c>
      <c r="I559" s="215"/>
      <c r="J559" s="14"/>
      <c r="K559" s="14"/>
      <c r="L559" s="211"/>
      <c r="M559" s="216"/>
      <c r="N559" s="217"/>
      <c r="O559" s="217"/>
      <c r="P559" s="217"/>
      <c r="Q559" s="217"/>
      <c r="R559" s="217"/>
      <c r="S559" s="217"/>
      <c r="T559" s="218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12" t="s">
        <v>213</v>
      </c>
      <c r="AU559" s="212" t="s">
        <v>91</v>
      </c>
      <c r="AV559" s="14" t="s">
        <v>91</v>
      </c>
      <c r="AW559" s="14" t="s">
        <v>33</v>
      </c>
      <c r="AX559" s="14" t="s">
        <v>80</v>
      </c>
      <c r="AY559" s="212" t="s">
        <v>205</v>
      </c>
    </row>
    <row r="560" s="14" customFormat="1">
      <c r="A560" s="14"/>
      <c r="B560" s="211"/>
      <c r="C560" s="14"/>
      <c r="D560" s="204" t="s">
        <v>213</v>
      </c>
      <c r="E560" s="212" t="s">
        <v>1</v>
      </c>
      <c r="F560" s="213" t="s">
        <v>703</v>
      </c>
      <c r="G560" s="14"/>
      <c r="H560" s="214">
        <v>-16.981000000000002</v>
      </c>
      <c r="I560" s="215"/>
      <c r="J560" s="14"/>
      <c r="K560" s="14"/>
      <c r="L560" s="211"/>
      <c r="M560" s="216"/>
      <c r="N560" s="217"/>
      <c r="O560" s="217"/>
      <c r="P560" s="217"/>
      <c r="Q560" s="217"/>
      <c r="R560" s="217"/>
      <c r="S560" s="217"/>
      <c r="T560" s="218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12" t="s">
        <v>213</v>
      </c>
      <c r="AU560" s="212" t="s">
        <v>91</v>
      </c>
      <c r="AV560" s="14" t="s">
        <v>91</v>
      </c>
      <c r="AW560" s="14" t="s">
        <v>33</v>
      </c>
      <c r="AX560" s="14" t="s">
        <v>80</v>
      </c>
      <c r="AY560" s="212" t="s">
        <v>205</v>
      </c>
    </row>
    <row r="561" s="13" customFormat="1">
      <c r="A561" s="13"/>
      <c r="B561" s="203"/>
      <c r="C561" s="13"/>
      <c r="D561" s="204" t="s">
        <v>213</v>
      </c>
      <c r="E561" s="205" t="s">
        <v>1</v>
      </c>
      <c r="F561" s="206" t="s">
        <v>704</v>
      </c>
      <c r="G561" s="13"/>
      <c r="H561" s="205" t="s">
        <v>1</v>
      </c>
      <c r="I561" s="207"/>
      <c r="J561" s="13"/>
      <c r="K561" s="13"/>
      <c r="L561" s="203"/>
      <c r="M561" s="208"/>
      <c r="N561" s="209"/>
      <c r="O561" s="209"/>
      <c r="P561" s="209"/>
      <c r="Q561" s="209"/>
      <c r="R561" s="209"/>
      <c r="S561" s="209"/>
      <c r="T561" s="210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05" t="s">
        <v>213</v>
      </c>
      <c r="AU561" s="205" t="s">
        <v>91</v>
      </c>
      <c r="AV561" s="13" t="s">
        <v>87</v>
      </c>
      <c r="AW561" s="13" t="s">
        <v>33</v>
      </c>
      <c r="AX561" s="13" t="s">
        <v>80</v>
      </c>
      <c r="AY561" s="205" t="s">
        <v>205</v>
      </c>
    </row>
    <row r="562" s="14" customFormat="1">
      <c r="A562" s="14"/>
      <c r="B562" s="211"/>
      <c r="C562" s="14"/>
      <c r="D562" s="204" t="s">
        <v>213</v>
      </c>
      <c r="E562" s="212" t="s">
        <v>1</v>
      </c>
      <c r="F562" s="213" t="s">
        <v>705</v>
      </c>
      <c r="G562" s="14"/>
      <c r="H562" s="214">
        <v>2.5899999999999999</v>
      </c>
      <c r="I562" s="215"/>
      <c r="J562" s="14"/>
      <c r="K562" s="14"/>
      <c r="L562" s="211"/>
      <c r="M562" s="216"/>
      <c r="N562" s="217"/>
      <c r="O562" s="217"/>
      <c r="P562" s="217"/>
      <c r="Q562" s="217"/>
      <c r="R562" s="217"/>
      <c r="S562" s="217"/>
      <c r="T562" s="21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12" t="s">
        <v>213</v>
      </c>
      <c r="AU562" s="212" t="s">
        <v>91</v>
      </c>
      <c r="AV562" s="14" t="s">
        <v>91</v>
      </c>
      <c r="AW562" s="14" t="s">
        <v>33</v>
      </c>
      <c r="AX562" s="14" t="s">
        <v>80</v>
      </c>
      <c r="AY562" s="212" t="s">
        <v>205</v>
      </c>
    </row>
    <row r="563" s="14" customFormat="1">
      <c r="A563" s="14"/>
      <c r="B563" s="211"/>
      <c r="C563" s="14"/>
      <c r="D563" s="204" t="s">
        <v>213</v>
      </c>
      <c r="E563" s="212" t="s">
        <v>1</v>
      </c>
      <c r="F563" s="213" t="s">
        <v>706</v>
      </c>
      <c r="G563" s="14"/>
      <c r="H563" s="214">
        <v>2.7999999999999998</v>
      </c>
      <c r="I563" s="215"/>
      <c r="J563" s="14"/>
      <c r="K563" s="14"/>
      <c r="L563" s="211"/>
      <c r="M563" s="216"/>
      <c r="N563" s="217"/>
      <c r="O563" s="217"/>
      <c r="P563" s="217"/>
      <c r="Q563" s="217"/>
      <c r="R563" s="217"/>
      <c r="S563" s="217"/>
      <c r="T563" s="218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12" t="s">
        <v>213</v>
      </c>
      <c r="AU563" s="212" t="s">
        <v>91</v>
      </c>
      <c r="AV563" s="14" t="s">
        <v>91</v>
      </c>
      <c r="AW563" s="14" t="s">
        <v>33</v>
      </c>
      <c r="AX563" s="14" t="s">
        <v>80</v>
      </c>
      <c r="AY563" s="212" t="s">
        <v>205</v>
      </c>
    </row>
    <row r="564" s="14" customFormat="1">
      <c r="A564" s="14"/>
      <c r="B564" s="211"/>
      <c r="C564" s="14"/>
      <c r="D564" s="204" t="s">
        <v>213</v>
      </c>
      <c r="E564" s="212" t="s">
        <v>1</v>
      </c>
      <c r="F564" s="213" t="s">
        <v>707</v>
      </c>
      <c r="G564" s="14"/>
      <c r="H564" s="214">
        <v>3.2480000000000002</v>
      </c>
      <c r="I564" s="215"/>
      <c r="J564" s="14"/>
      <c r="K564" s="14"/>
      <c r="L564" s="211"/>
      <c r="M564" s="216"/>
      <c r="N564" s="217"/>
      <c r="O564" s="217"/>
      <c r="P564" s="217"/>
      <c r="Q564" s="217"/>
      <c r="R564" s="217"/>
      <c r="S564" s="217"/>
      <c r="T564" s="218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12" t="s">
        <v>213</v>
      </c>
      <c r="AU564" s="212" t="s">
        <v>91</v>
      </c>
      <c r="AV564" s="14" t="s">
        <v>91</v>
      </c>
      <c r="AW564" s="14" t="s">
        <v>33</v>
      </c>
      <c r="AX564" s="14" t="s">
        <v>80</v>
      </c>
      <c r="AY564" s="212" t="s">
        <v>205</v>
      </c>
    </row>
    <row r="565" s="14" customFormat="1">
      <c r="A565" s="14"/>
      <c r="B565" s="211"/>
      <c r="C565" s="14"/>
      <c r="D565" s="204" t="s">
        <v>213</v>
      </c>
      <c r="E565" s="212" t="s">
        <v>1</v>
      </c>
      <c r="F565" s="213" t="s">
        <v>708</v>
      </c>
      <c r="G565" s="14"/>
      <c r="H565" s="214">
        <v>3.2480000000000002</v>
      </c>
      <c r="I565" s="215"/>
      <c r="J565" s="14"/>
      <c r="K565" s="14"/>
      <c r="L565" s="211"/>
      <c r="M565" s="216"/>
      <c r="N565" s="217"/>
      <c r="O565" s="217"/>
      <c r="P565" s="217"/>
      <c r="Q565" s="217"/>
      <c r="R565" s="217"/>
      <c r="S565" s="217"/>
      <c r="T565" s="218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12" t="s">
        <v>213</v>
      </c>
      <c r="AU565" s="212" t="s">
        <v>91</v>
      </c>
      <c r="AV565" s="14" t="s">
        <v>91</v>
      </c>
      <c r="AW565" s="14" t="s">
        <v>33</v>
      </c>
      <c r="AX565" s="14" t="s">
        <v>80</v>
      </c>
      <c r="AY565" s="212" t="s">
        <v>205</v>
      </c>
    </row>
    <row r="566" s="15" customFormat="1">
      <c r="A566" s="15"/>
      <c r="B566" s="219"/>
      <c r="C566" s="15"/>
      <c r="D566" s="204" t="s">
        <v>213</v>
      </c>
      <c r="E566" s="220" t="s">
        <v>1</v>
      </c>
      <c r="F566" s="221" t="s">
        <v>216</v>
      </c>
      <c r="G566" s="15"/>
      <c r="H566" s="222">
        <v>92.885000000000005</v>
      </c>
      <c r="I566" s="223"/>
      <c r="J566" s="15"/>
      <c r="K566" s="15"/>
      <c r="L566" s="219"/>
      <c r="M566" s="224"/>
      <c r="N566" s="225"/>
      <c r="O566" s="225"/>
      <c r="P566" s="225"/>
      <c r="Q566" s="225"/>
      <c r="R566" s="225"/>
      <c r="S566" s="225"/>
      <c r="T566" s="226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20" t="s">
        <v>213</v>
      </c>
      <c r="AU566" s="220" t="s">
        <v>91</v>
      </c>
      <c r="AV566" s="15" t="s">
        <v>211</v>
      </c>
      <c r="AW566" s="15" t="s">
        <v>33</v>
      </c>
      <c r="AX566" s="15" t="s">
        <v>87</v>
      </c>
      <c r="AY566" s="220" t="s">
        <v>205</v>
      </c>
    </row>
    <row r="567" s="2" customFormat="1" ht="33" customHeight="1">
      <c r="A567" s="38"/>
      <c r="B567" s="188"/>
      <c r="C567" s="189" t="s">
        <v>736</v>
      </c>
      <c r="D567" s="189" t="s">
        <v>207</v>
      </c>
      <c r="E567" s="190" t="s">
        <v>737</v>
      </c>
      <c r="F567" s="191" t="s">
        <v>738</v>
      </c>
      <c r="G567" s="192" t="s">
        <v>265</v>
      </c>
      <c r="H567" s="193">
        <v>6</v>
      </c>
      <c r="I567" s="194"/>
      <c r="J567" s="193">
        <f>ROUND(I567*H567,3)</f>
        <v>0</v>
      </c>
      <c r="K567" s="195"/>
      <c r="L567" s="39"/>
      <c r="M567" s="196" t="s">
        <v>1</v>
      </c>
      <c r="N567" s="197" t="s">
        <v>46</v>
      </c>
      <c r="O567" s="82"/>
      <c r="P567" s="198">
        <f>O567*H567</f>
        <v>0</v>
      </c>
      <c r="Q567" s="198">
        <v>0.00232</v>
      </c>
      <c r="R567" s="198">
        <f>Q567*H567</f>
        <v>0.01392</v>
      </c>
      <c r="S567" s="198">
        <v>0</v>
      </c>
      <c r="T567" s="199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00" t="s">
        <v>211</v>
      </c>
      <c r="AT567" s="200" t="s">
        <v>207</v>
      </c>
      <c r="AU567" s="200" t="s">
        <v>91</v>
      </c>
      <c r="AY567" s="19" t="s">
        <v>205</v>
      </c>
      <c r="BE567" s="201">
        <f>IF(N567="základná",J567,0)</f>
        <v>0</v>
      </c>
      <c r="BF567" s="201">
        <f>IF(N567="znížená",J567,0)</f>
        <v>0</v>
      </c>
      <c r="BG567" s="201">
        <f>IF(N567="zákl. prenesená",J567,0)</f>
        <v>0</v>
      </c>
      <c r="BH567" s="201">
        <f>IF(N567="zníž. prenesená",J567,0)</f>
        <v>0</v>
      </c>
      <c r="BI567" s="201">
        <f>IF(N567="nulová",J567,0)</f>
        <v>0</v>
      </c>
      <c r="BJ567" s="19" t="s">
        <v>91</v>
      </c>
      <c r="BK567" s="202">
        <f>ROUND(I567*H567,3)</f>
        <v>0</v>
      </c>
      <c r="BL567" s="19" t="s">
        <v>211</v>
      </c>
      <c r="BM567" s="200" t="s">
        <v>2475</v>
      </c>
    </row>
    <row r="568" s="14" customFormat="1">
      <c r="A568" s="14"/>
      <c r="B568" s="211"/>
      <c r="C568" s="14"/>
      <c r="D568" s="204" t="s">
        <v>213</v>
      </c>
      <c r="E568" s="212" t="s">
        <v>1</v>
      </c>
      <c r="F568" s="213" t="s">
        <v>696</v>
      </c>
      <c r="G568" s="14"/>
      <c r="H568" s="214">
        <v>6</v>
      </c>
      <c r="I568" s="215"/>
      <c r="J568" s="14"/>
      <c r="K568" s="14"/>
      <c r="L568" s="211"/>
      <c r="M568" s="216"/>
      <c r="N568" s="217"/>
      <c r="O568" s="217"/>
      <c r="P568" s="217"/>
      <c r="Q568" s="217"/>
      <c r="R568" s="217"/>
      <c r="S568" s="217"/>
      <c r="T568" s="21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12" t="s">
        <v>213</v>
      </c>
      <c r="AU568" s="212" t="s">
        <v>91</v>
      </c>
      <c r="AV568" s="14" t="s">
        <v>91</v>
      </c>
      <c r="AW568" s="14" t="s">
        <v>33</v>
      </c>
      <c r="AX568" s="14" t="s">
        <v>80</v>
      </c>
      <c r="AY568" s="212" t="s">
        <v>205</v>
      </c>
    </row>
    <row r="569" s="15" customFormat="1">
      <c r="A569" s="15"/>
      <c r="B569" s="219"/>
      <c r="C569" s="15"/>
      <c r="D569" s="204" t="s">
        <v>213</v>
      </c>
      <c r="E569" s="220" t="s">
        <v>1</v>
      </c>
      <c r="F569" s="221" t="s">
        <v>216</v>
      </c>
      <c r="G569" s="15"/>
      <c r="H569" s="222">
        <v>6</v>
      </c>
      <c r="I569" s="223"/>
      <c r="J569" s="15"/>
      <c r="K569" s="15"/>
      <c r="L569" s="219"/>
      <c r="M569" s="224"/>
      <c r="N569" s="225"/>
      <c r="O569" s="225"/>
      <c r="P569" s="225"/>
      <c r="Q569" s="225"/>
      <c r="R569" s="225"/>
      <c r="S569" s="225"/>
      <c r="T569" s="226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20" t="s">
        <v>213</v>
      </c>
      <c r="AU569" s="220" t="s">
        <v>91</v>
      </c>
      <c r="AV569" s="15" t="s">
        <v>211</v>
      </c>
      <c r="AW569" s="15" t="s">
        <v>33</v>
      </c>
      <c r="AX569" s="15" t="s">
        <v>87</v>
      </c>
      <c r="AY569" s="220" t="s">
        <v>205</v>
      </c>
    </row>
    <row r="570" s="2" customFormat="1" ht="24.15" customHeight="1">
      <c r="A570" s="38"/>
      <c r="B570" s="188"/>
      <c r="C570" s="189" t="s">
        <v>740</v>
      </c>
      <c r="D570" s="189" t="s">
        <v>207</v>
      </c>
      <c r="E570" s="190" t="s">
        <v>741</v>
      </c>
      <c r="F570" s="191" t="s">
        <v>742</v>
      </c>
      <c r="G570" s="192" t="s">
        <v>265</v>
      </c>
      <c r="H570" s="193">
        <v>71.219999999999999</v>
      </c>
      <c r="I570" s="194"/>
      <c r="J570" s="193">
        <f>ROUND(I570*H570,3)</f>
        <v>0</v>
      </c>
      <c r="K570" s="195"/>
      <c r="L570" s="39"/>
      <c r="M570" s="196" t="s">
        <v>1</v>
      </c>
      <c r="N570" s="197" t="s">
        <v>46</v>
      </c>
      <c r="O570" s="82"/>
      <c r="P570" s="198">
        <f>O570*H570</f>
        <v>0</v>
      </c>
      <c r="Q570" s="198">
        <v>0.00232</v>
      </c>
      <c r="R570" s="198">
        <f>Q570*H570</f>
        <v>0.1652304</v>
      </c>
      <c r="S570" s="198">
        <v>0</v>
      </c>
      <c r="T570" s="199">
        <f>S570*H570</f>
        <v>0</v>
      </c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R570" s="200" t="s">
        <v>211</v>
      </c>
      <c r="AT570" s="200" t="s">
        <v>207</v>
      </c>
      <c r="AU570" s="200" t="s">
        <v>91</v>
      </c>
      <c r="AY570" s="19" t="s">
        <v>205</v>
      </c>
      <c r="BE570" s="201">
        <f>IF(N570="základná",J570,0)</f>
        <v>0</v>
      </c>
      <c r="BF570" s="201">
        <f>IF(N570="znížená",J570,0)</f>
        <v>0</v>
      </c>
      <c r="BG570" s="201">
        <f>IF(N570="zákl. prenesená",J570,0)</f>
        <v>0</v>
      </c>
      <c r="BH570" s="201">
        <f>IF(N570="zníž. prenesená",J570,0)</f>
        <v>0</v>
      </c>
      <c r="BI570" s="201">
        <f>IF(N570="nulová",J570,0)</f>
        <v>0</v>
      </c>
      <c r="BJ570" s="19" t="s">
        <v>91</v>
      </c>
      <c r="BK570" s="202">
        <f>ROUND(I570*H570,3)</f>
        <v>0</v>
      </c>
      <c r="BL570" s="19" t="s">
        <v>211</v>
      </c>
      <c r="BM570" s="200" t="s">
        <v>2476</v>
      </c>
    </row>
    <row r="571" s="13" customFormat="1">
      <c r="A571" s="13"/>
      <c r="B571" s="203"/>
      <c r="C571" s="13"/>
      <c r="D571" s="204" t="s">
        <v>213</v>
      </c>
      <c r="E571" s="205" t="s">
        <v>1</v>
      </c>
      <c r="F571" s="206" t="s">
        <v>744</v>
      </c>
      <c r="G571" s="13"/>
      <c r="H571" s="205" t="s">
        <v>1</v>
      </c>
      <c r="I571" s="207"/>
      <c r="J571" s="13"/>
      <c r="K571" s="13"/>
      <c r="L571" s="203"/>
      <c r="M571" s="208"/>
      <c r="N571" s="209"/>
      <c r="O571" s="209"/>
      <c r="P571" s="209"/>
      <c r="Q571" s="209"/>
      <c r="R571" s="209"/>
      <c r="S571" s="209"/>
      <c r="T571" s="210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05" t="s">
        <v>213</v>
      </c>
      <c r="AU571" s="205" t="s">
        <v>91</v>
      </c>
      <c r="AV571" s="13" t="s">
        <v>87</v>
      </c>
      <c r="AW571" s="13" t="s">
        <v>33</v>
      </c>
      <c r="AX571" s="13" t="s">
        <v>80</v>
      </c>
      <c r="AY571" s="205" t="s">
        <v>205</v>
      </c>
    </row>
    <row r="572" s="14" customFormat="1">
      <c r="A572" s="14"/>
      <c r="B572" s="211"/>
      <c r="C572" s="14"/>
      <c r="D572" s="204" t="s">
        <v>213</v>
      </c>
      <c r="E572" s="212" t="s">
        <v>1</v>
      </c>
      <c r="F572" s="213" t="s">
        <v>745</v>
      </c>
      <c r="G572" s="14"/>
      <c r="H572" s="214">
        <v>71.219999999999999</v>
      </c>
      <c r="I572" s="215"/>
      <c r="J572" s="14"/>
      <c r="K572" s="14"/>
      <c r="L572" s="211"/>
      <c r="M572" s="216"/>
      <c r="N572" s="217"/>
      <c r="O572" s="217"/>
      <c r="P572" s="217"/>
      <c r="Q572" s="217"/>
      <c r="R572" s="217"/>
      <c r="S572" s="217"/>
      <c r="T572" s="218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12" t="s">
        <v>213</v>
      </c>
      <c r="AU572" s="212" t="s">
        <v>91</v>
      </c>
      <c r="AV572" s="14" t="s">
        <v>91</v>
      </c>
      <c r="AW572" s="14" t="s">
        <v>33</v>
      </c>
      <c r="AX572" s="14" t="s">
        <v>80</v>
      </c>
      <c r="AY572" s="212" t="s">
        <v>205</v>
      </c>
    </row>
    <row r="573" s="15" customFormat="1">
      <c r="A573" s="15"/>
      <c r="B573" s="219"/>
      <c r="C573" s="15"/>
      <c r="D573" s="204" t="s">
        <v>213</v>
      </c>
      <c r="E573" s="220" t="s">
        <v>1</v>
      </c>
      <c r="F573" s="221" t="s">
        <v>216</v>
      </c>
      <c r="G573" s="15"/>
      <c r="H573" s="222">
        <v>71.219999999999999</v>
      </c>
      <c r="I573" s="223"/>
      <c r="J573" s="15"/>
      <c r="K573" s="15"/>
      <c r="L573" s="219"/>
      <c r="M573" s="224"/>
      <c r="N573" s="225"/>
      <c r="O573" s="225"/>
      <c r="P573" s="225"/>
      <c r="Q573" s="225"/>
      <c r="R573" s="225"/>
      <c r="S573" s="225"/>
      <c r="T573" s="22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20" t="s">
        <v>213</v>
      </c>
      <c r="AU573" s="220" t="s">
        <v>91</v>
      </c>
      <c r="AV573" s="15" t="s">
        <v>211</v>
      </c>
      <c r="AW573" s="15" t="s">
        <v>33</v>
      </c>
      <c r="AX573" s="15" t="s">
        <v>87</v>
      </c>
      <c r="AY573" s="220" t="s">
        <v>205</v>
      </c>
    </row>
    <row r="574" s="2" customFormat="1" ht="33" customHeight="1">
      <c r="A574" s="38"/>
      <c r="B574" s="188"/>
      <c r="C574" s="189" t="s">
        <v>746</v>
      </c>
      <c r="D574" s="189" t="s">
        <v>207</v>
      </c>
      <c r="E574" s="190" t="s">
        <v>747</v>
      </c>
      <c r="F574" s="191" t="s">
        <v>748</v>
      </c>
      <c r="G574" s="192" t="s">
        <v>265</v>
      </c>
      <c r="H574" s="193">
        <v>6</v>
      </c>
      <c r="I574" s="194"/>
      <c r="J574" s="193">
        <f>ROUND(I574*H574,3)</f>
        <v>0</v>
      </c>
      <c r="K574" s="195"/>
      <c r="L574" s="39"/>
      <c r="M574" s="196" t="s">
        <v>1</v>
      </c>
      <c r="N574" s="197" t="s">
        <v>46</v>
      </c>
      <c r="O574" s="82"/>
      <c r="P574" s="198">
        <f>O574*H574</f>
        <v>0</v>
      </c>
      <c r="Q574" s="198">
        <v>0.00232</v>
      </c>
      <c r="R574" s="198">
        <f>Q574*H574</f>
        <v>0.01392</v>
      </c>
      <c r="S574" s="198">
        <v>0</v>
      </c>
      <c r="T574" s="199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00" t="s">
        <v>211</v>
      </c>
      <c r="AT574" s="200" t="s">
        <v>207</v>
      </c>
      <c r="AU574" s="200" t="s">
        <v>91</v>
      </c>
      <c r="AY574" s="19" t="s">
        <v>205</v>
      </c>
      <c r="BE574" s="201">
        <f>IF(N574="základná",J574,0)</f>
        <v>0</v>
      </c>
      <c r="BF574" s="201">
        <f>IF(N574="znížená",J574,0)</f>
        <v>0</v>
      </c>
      <c r="BG574" s="201">
        <f>IF(N574="zákl. prenesená",J574,0)</f>
        <v>0</v>
      </c>
      <c r="BH574" s="201">
        <f>IF(N574="zníž. prenesená",J574,0)</f>
        <v>0</v>
      </c>
      <c r="BI574" s="201">
        <f>IF(N574="nulová",J574,0)</f>
        <v>0</v>
      </c>
      <c r="BJ574" s="19" t="s">
        <v>91</v>
      </c>
      <c r="BK574" s="202">
        <f>ROUND(I574*H574,3)</f>
        <v>0</v>
      </c>
      <c r="BL574" s="19" t="s">
        <v>211</v>
      </c>
      <c r="BM574" s="200" t="s">
        <v>2477</v>
      </c>
    </row>
    <row r="575" s="14" customFormat="1">
      <c r="A575" s="14"/>
      <c r="B575" s="211"/>
      <c r="C575" s="14"/>
      <c r="D575" s="204" t="s">
        <v>213</v>
      </c>
      <c r="E575" s="212" t="s">
        <v>1</v>
      </c>
      <c r="F575" s="213" t="s">
        <v>696</v>
      </c>
      <c r="G575" s="14"/>
      <c r="H575" s="214">
        <v>6</v>
      </c>
      <c r="I575" s="215"/>
      <c r="J575" s="14"/>
      <c r="K575" s="14"/>
      <c r="L575" s="211"/>
      <c r="M575" s="216"/>
      <c r="N575" s="217"/>
      <c r="O575" s="217"/>
      <c r="P575" s="217"/>
      <c r="Q575" s="217"/>
      <c r="R575" s="217"/>
      <c r="S575" s="217"/>
      <c r="T575" s="218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12" t="s">
        <v>213</v>
      </c>
      <c r="AU575" s="212" t="s">
        <v>91</v>
      </c>
      <c r="AV575" s="14" t="s">
        <v>91</v>
      </c>
      <c r="AW575" s="14" t="s">
        <v>33</v>
      </c>
      <c r="AX575" s="14" t="s">
        <v>80</v>
      </c>
      <c r="AY575" s="212" t="s">
        <v>205</v>
      </c>
    </row>
    <row r="576" s="15" customFormat="1">
      <c r="A576" s="15"/>
      <c r="B576" s="219"/>
      <c r="C576" s="15"/>
      <c r="D576" s="204" t="s">
        <v>213</v>
      </c>
      <c r="E576" s="220" t="s">
        <v>1</v>
      </c>
      <c r="F576" s="221" t="s">
        <v>216</v>
      </c>
      <c r="G576" s="15"/>
      <c r="H576" s="222">
        <v>6</v>
      </c>
      <c r="I576" s="223"/>
      <c r="J576" s="15"/>
      <c r="K576" s="15"/>
      <c r="L576" s="219"/>
      <c r="M576" s="224"/>
      <c r="N576" s="225"/>
      <c r="O576" s="225"/>
      <c r="P576" s="225"/>
      <c r="Q576" s="225"/>
      <c r="R576" s="225"/>
      <c r="S576" s="225"/>
      <c r="T576" s="226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20" t="s">
        <v>213</v>
      </c>
      <c r="AU576" s="220" t="s">
        <v>91</v>
      </c>
      <c r="AV576" s="15" t="s">
        <v>211</v>
      </c>
      <c r="AW576" s="15" t="s">
        <v>33</v>
      </c>
      <c r="AX576" s="15" t="s">
        <v>87</v>
      </c>
      <c r="AY576" s="220" t="s">
        <v>205</v>
      </c>
    </row>
    <row r="577" s="2" customFormat="1" ht="24.15" customHeight="1">
      <c r="A577" s="38"/>
      <c r="B577" s="188"/>
      <c r="C577" s="189" t="s">
        <v>750</v>
      </c>
      <c r="D577" s="189" t="s">
        <v>207</v>
      </c>
      <c r="E577" s="190" t="s">
        <v>751</v>
      </c>
      <c r="F577" s="191" t="s">
        <v>752</v>
      </c>
      <c r="G577" s="192" t="s">
        <v>265</v>
      </c>
      <c r="H577" s="193">
        <v>350.77300000000002</v>
      </c>
      <c r="I577" s="194"/>
      <c r="J577" s="193">
        <f>ROUND(I577*H577,3)</f>
        <v>0</v>
      </c>
      <c r="K577" s="195"/>
      <c r="L577" s="39"/>
      <c r="M577" s="196" t="s">
        <v>1</v>
      </c>
      <c r="N577" s="197" t="s">
        <v>46</v>
      </c>
      <c r="O577" s="82"/>
      <c r="P577" s="198">
        <f>O577*H577</f>
        <v>0</v>
      </c>
      <c r="Q577" s="198">
        <v>0.0039199999999999999</v>
      </c>
      <c r="R577" s="198">
        <f>Q577*H577</f>
        <v>1.3750301600000001</v>
      </c>
      <c r="S577" s="198">
        <v>0</v>
      </c>
      <c r="T577" s="199">
        <f>S577*H577</f>
        <v>0</v>
      </c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R577" s="200" t="s">
        <v>211</v>
      </c>
      <c r="AT577" s="200" t="s">
        <v>207</v>
      </c>
      <c r="AU577" s="200" t="s">
        <v>91</v>
      </c>
      <c r="AY577" s="19" t="s">
        <v>205</v>
      </c>
      <c r="BE577" s="201">
        <f>IF(N577="základná",J577,0)</f>
        <v>0</v>
      </c>
      <c r="BF577" s="201">
        <f>IF(N577="znížená",J577,0)</f>
        <v>0</v>
      </c>
      <c r="BG577" s="201">
        <f>IF(N577="zákl. prenesená",J577,0)</f>
        <v>0</v>
      </c>
      <c r="BH577" s="201">
        <f>IF(N577="zníž. prenesená",J577,0)</f>
        <v>0</v>
      </c>
      <c r="BI577" s="201">
        <f>IF(N577="nulová",J577,0)</f>
        <v>0</v>
      </c>
      <c r="BJ577" s="19" t="s">
        <v>91</v>
      </c>
      <c r="BK577" s="202">
        <f>ROUND(I577*H577,3)</f>
        <v>0</v>
      </c>
      <c r="BL577" s="19" t="s">
        <v>211</v>
      </c>
      <c r="BM577" s="200" t="s">
        <v>2478</v>
      </c>
    </row>
    <row r="578" s="13" customFormat="1">
      <c r="A578" s="13"/>
      <c r="B578" s="203"/>
      <c r="C578" s="13"/>
      <c r="D578" s="204" t="s">
        <v>213</v>
      </c>
      <c r="E578" s="205" t="s">
        <v>1</v>
      </c>
      <c r="F578" s="206" t="s">
        <v>754</v>
      </c>
      <c r="G578" s="13"/>
      <c r="H578" s="205" t="s">
        <v>1</v>
      </c>
      <c r="I578" s="207"/>
      <c r="J578" s="13"/>
      <c r="K578" s="13"/>
      <c r="L578" s="203"/>
      <c r="M578" s="208"/>
      <c r="N578" s="209"/>
      <c r="O578" s="209"/>
      <c r="P578" s="209"/>
      <c r="Q578" s="209"/>
      <c r="R578" s="209"/>
      <c r="S578" s="209"/>
      <c r="T578" s="210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5" t="s">
        <v>213</v>
      </c>
      <c r="AU578" s="205" t="s">
        <v>91</v>
      </c>
      <c r="AV578" s="13" t="s">
        <v>87</v>
      </c>
      <c r="AW578" s="13" t="s">
        <v>33</v>
      </c>
      <c r="AX578" s="13" t="s">
        <v>80</v>
      </c>
      <c r="AY578" s="205" t="s">
        <v>205</v>
      </c>
    </row>
    <row r="579" s="14" customFormat="1">
      <c r="A579" s="14"/>
      <c r="B579" s="211"/>
      <c r="C579" s="14"/>
      <c r="D579" s="204" t="s">
        <v>213</v>
      </c>
      <c r="E579" s="212" t="s">
        <v>1</v>
      </c>
      <c r="F579" s="213" t="s">
        <v>711</v>
      </c>
      <c r="G579" s="14"/>
      <c r="H579" s="214">
        <v>376.48000000000002</v>
      </c>
      <c r="I579" s="215"/>
      <c r="J579" s="14"/>
      <c r="K579" s="14"/>
      <c r="L579" s="211"/>
      <c r="M579" s="216"/>
      <c r="N579" s="217"/>
      <c r="O579" s="217"/>
      <c r="P579" s="217"/>
      <c r="Q579" s="217"/>
      <c r="R579" s="217"/>
      <c r="S579" s="217"/>
      <c r="T579" s="21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12" t="s">
        <v>213</v>
      </c>
      <c r="AU579" s="212" t="s">
        <v>91</v>
      </c>
      <c r="AV579" s="14" t="s">
        <v>91</v>
      </c>
      <c r="AW579" s="14" t="s">
        <v>33</v>
      </c>
      <c r="AX579" s="14" t="s">
        <v>80</v>
      </c>
      <c r="AY579" s="212" t="s">
        <v>205</v>
      </c>
    </row>
    <row r="580" s="14" customFormat="1">
      <c r="A580" s="14"/>
      <c r="B580" s="211"/>
      <c r="C580" s="14"/>
      <c r="D580" s="204" t="s">
        <v>213</v>
      </c>
      <c r="E580" s="212" t="s">
        <v>1</v>
      </c>
      <c r="F580" s="213" t="s">
        <v>712</v>
      </c>
      <c r="G580" s="14"/>
      <c r="H580" s="214">
        <v>-97.128</v>
      </c>
      <c r="I580" s="215"/>
      <c r="J580" s="14"/>
      <c r="K580" s="14"/>
      <c r="L580" s="211"/>
      <c r="M580" s="216"/>
      <c r="N580" s="217"/>
      <c r="O580" s="217"/>
      <c r="P580" s="217"/>
      <c r="Q580" s="217"/>
      <c r="R580" s="217"/>
      <c r="S580" s="217"/>
      <c r="T580" s="218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12" t="s">
        <v>213</v>
      </c>
      <c r="AU580" s="212" t="s">
        <v>91</v>
      </c>
      <c r="AV580" s="14" t="s">
        <v>91</v>
      </c>
      <c r="AW580" s="14" t="s">
        <v>33</v>
      </c>
      <c r="AX580" s="14" t="s">
        <v>80</v>
      </c>
      <c r="AY580" s="212" t="s">
        <v>205</v>
      </c>
    </row>
    <row r="581" s="13" customFormat="1">
      <c r="A581" s="13"/>
      <c r="B581" s="203"/>
      <c r="C581" s="13"/>
      <c r="D581" s="204" t="s">
        <v>213</v>
      </c>
      <c r="E581" s="205" t="s">
        <v>1</v>
      </c>
      <c r="F581" s="206" t="s">
        <v>704</v>
      </c>
      <c r="G581" s="13"/>
      <c r="H581" s="205" t="s">
        <v>1</v>
      </c>
      <c r="I581" s="207"/>
      <c r="J581" s="13"/>
      <c r="K581" s="13"/>
      <c r="L581" s="203"/>
      <c r="M581" s="208"/>
      <c r="N581" s="209"/>
      <c r="O581" s="209"/>
      <c r="P581" s="209"/>
      <c r="Q581" s="209"/>
      <c r="R581" s="209"/>
      <c r="S581" s="209"/>
      <c r="T581" s="210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5" t="s">
        <v>213</v>
      </c>
      <c r="AU581" s="205" t="s">
        <v>91</v>
      </c>
      <c r="AV581" s="13" t="s">
        <v>87</v>
      </c>
      <c r="AW581" s="13" t="s">
        <v>33</v>
      </c>
      <c r="AX581" s="13" t="s">
        <v>80</v>
      </c>
      <c r="AY581" s="205" t="s">
        <v>205</v>
      </c>
    </row>
    <row r="582" s="14" customFormat="1">
      <c r="A582" s="14"/>
      <c r="B582" s="211"/>
      <c r="C582" s="14"/>
      <c r="D582" s="204" t="s">
        <v>213</v>
      </c>
      <c r="E582" s="212" t="s">
        <v>1</v>
      </c>
      <c r="F582" s="213" t="s">
        <v>713</v>
      </c>
      <c r="G582" s="14"/>
      <c r="H582" s="214">
        <v>8.4000000000000004</v>
      </c>
      <c r="I582" s="215"/>
      <c r="J582" s="14"/>
      <c r="K582" s="14"/>
      <c r="L582" s="211"/>
      <c r="M582" s="216"/>
      <c r="N582" s="217"/>
      <c r="O582" s="217"/>
      <c r="P582" s="217"/>
      <c r="Q582" s="217"/>
      <c r="R582" s="217"/>
      <c r="S582" s="217"/>
      <c r="T582" s="218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12" t="s">
        <v>213</v>
      </c>
      <c r="AU582" s="212" t="s">
        <v>91</v>
      </c>
      <c r="AV582" s="14" t="s">
        <v>91</v>
      </c>
      <c r="AW582" s="14" t="s">
        <v>33</v>
      </c>
      <c r="AX582" s="14" t="s">
        <v>80</v>
      </c>
      <c r="AY582" s="212" t="s">
        <v>205</v>
      </c>
    </row>
    <row r="583" s="14" customFormat="1">
      <c r="A583" s="14"/>
      <c r="B583" s="211"/>
      <c r="C583" s="14"/>
      <c r="D583" s="204" t="s">
        <v>213</v>
      </c>
      <c r="E583" s="212" t="s">
        <v>1</v>
      </c>
      <c r="F583" s="213" t="s">
        <v>714</v>
      </c>
      <c r="G583" s="14"/>
      <c r="H583" s="214">
        <v>4.2000000000000002</v>
      </c>
      <c r="I583" s="215"/>
      <c r="J583" s="14"/>
      <c r="K583" s="14"/>
      <c r="L583" s="211"/>
      <c r="M583" s="216"/>
      <c r="N583" s="217"/>
      <c r="O583" s="217"/>
      <c r="P583" s="217"/>
      <c r="Q583" s="217"/>
      <c r="R583" s="217"/>
      <c r="S583" s="217"/>
      <c r="T583" s="218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12" t="s">
        <v>213</v>
      </c>
      <c r="AU583" s="212" t="s">
        <v>91</v>
      </c>
      <c r="AV583" s="14" t="s">
        <v>91</v>
      </c>
      <c r="AW583" s="14" t="s">
        <v>33</v>
      </c>
      <c r="AX583" s="14" t="s">
        <v>80</v>
      </c>
      <c r="AY583" s="212" t="s">
        <v>205</v>
      </c>
    </row>
    <row r="584" s="14" customFormat="1">
      <c r="A584" s="14"/>
      <c r="B584" s="211"/>
      <c r="C584" s="14"/>
      <c r="D584" s="204" t="s">
        <v>213</v>
      </c>
      <c r="E584" s="212" t="s">
        <v>1</v>
      </c>
      <c r="F584" s="213" t="s">
        <v>715</v>
      </c>
      <c r="G584" s="14"/>
      <c r="H584" s="214">
        <v>28</v>
      </c>
      <c r="I584" s="215"/>
      <c r="J584" s="14"/>
      <c r="K584" s="14"/>
      <c r="L584" s="211"/>
      <c r="M584" s="216"/>
      <c r="N584" s="217"/>
      <c r="O584" s="217"/>
      <c r="P584" s="217"/>
      <c r="Q584" s="217"/>
      <c r="R584" s="217"/>
      <c r="S584" s="217"/>
      <c r="T584" s="218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12" t="s">
        <v>213</v>
      </c>
      <c r="AU584" s="212" t="s">
        <v>91</v>
      </c>
      <c r="AV584" s="14" t="s">
        <v>91</v>
      </c>
      <c r="AW584" s="14" t="s">
        <v>33</v>
      </c>
      <c r="AX584" s="14" t="s">
        <v>80</v>
      </c>
      <c r="AY584" s="212" t="s">
        <v>205</v>
      </c>
    </row>
    <row r="585" s="14" customFormat="1">
      <c r="A585" s="14"/>
      <c r="B585" s="211"/>
      <c r="C585" s="14"/>
      <c r="D585" s="204" t="s">
        <v>213</v>
      </c>
      <c r="E585" s="212" t="s">
        <v>1</v>
      </c>
      <c r="F585" s="213" t="s">
        <v>716</v>
      </c>
      <c r="G585" s="14"/>
      <c r="H585" s="214">
        <v>2.7999999999999998</v>
      </c>
      <c r="I585" s="215"/>
      <c r="J585" s="14"/>
      <c r="K585" s="14"/>
      <c r="L585" s="211"/>
      <c r="M585" s="216"/>
      <c r="N585" s="217"/>
      <c r="O585" s="217"/>
      <c r="P585" s="217"/>
      <c r="Q585" s="217"/>
      <c r="R585" s="217"/>
      <c r="S585" s="217"/>
      <c r="T585" s="218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12" t="s">
        <v>213</v>
      </c>
      <c r="AU585" s="212" t="s">
        <v>91</v>
      </c>
      <c r="AV585" s="14" t="s">
        <v>91</v>
      </c>
      <c r="AW585" s="14" t="s">
        <v>33</v>
      </c>
      <c r="AX585" s="14" t="s">
        <v>80</v>
      </c>
      <c r="AY585" s="212" t="s">
        <v>205</v>
      </c>
    </row>
    <row r="586" s="14" customFormat="1">
      <c r="A586" s="14"/>
      <c r="B586" s="211"/>
      <c r="C586" s="14"/>
      <c r="D586" s="204" t="s">
        <v>213</v>
      </c>
      <c r="E586" s="212" t="s">
        <v>1</v>
      </c>
      <c r="F586" s="213" t="s">
        <v>717</v>
      </c>
      <c r="G586" s="14"/>
      <c r="H586" s="214">
        <v>11.199999999999999</v>
      </c>
      <c r="I586" s="215"/>
      <c r="J586" s="14"/>
      <c r="K586" s="14"/>
      <c r="L586" s="211"/>
      <c r="M586" s="216"/>
      <c r="N586" s="217"/>
      <c r="O586" s="217"/>
      <c r="P586" s="217"/>
      <c r="Q586" s="217"/>
      <c r="R586" s="217"/>
      <c r="S586" s="217"/>
      <c r="T586" s="218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12" t="s">
        <v>213</v>
      </c>
      <c r="AU586" s="212" t="s">
        <v>91</v>
      </c>
      <c r="AV586" s="14" t="s">
        <v>91</v>
      </c>
      <c r="AW586" s="14" t="s">
        <v>33</v>
      </c>
      <c r="AX586" s="14" t="s">
        <v>80</v>
      </c>
      <c r="AY586" s="212" t="s">
        <v>205</v>
      </c>
    </row>
    <row r="587" s="14" customFormat="1">
      <c r="A587" s="14"/>
      <c r="B587" s="211"/>
      <c r="C587" s="14"/>
      <c r="D587" s="204" t="s">
        <v>213</v>
      </c>
      <c r="E587" s="212" t="s">
        <v>1</v>
      </c>
      <c r="F587" s="213" t="s">
        <v>718</v>
      </c>
      <c r="G587" s="14"/>
      <c r="H587" s="214">
        <v>9.1349999999999998</v>
      </c>
      <c r="I587" s="215"/>
      <c r="J587" s="14"/>
      <c r="K587" s="14"/>
      <c r="L587" s="211"/>
      <c r="M587" s="216"/>
      <c r="N587" s="217"/>
      <c r="O587" s="217"/>
      <c r="P587" s="217"/>
      <c r="Q587" s="217"/>
      <c r="R587" s="217"/>
      <c r="S587" s="217"/>
      <c r="T587" s="218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12" t="s">
        <v>213</v>
      </c>
      <c r="AU587" s="212" t="s">
        <v>91</v>
      </c>
      <c r="AV587" s="14" t="s">
        <v>91</v>
      </c>
      <c r="AW587" s="14" t="s">
        <v>33</v>
      </c>
      <c r="AX587" s="14" t="s">
        <v>80</v>
      </c>
      <c r="AY587" s="212" t="s">
        <v>205</v>
      </c>
    </row>
    <row r="588" s="14" customFormat="1">
      <c r="A588" s="14"/>
      <c r="B588" s="211"/>
      <c r="C588" s="14"/>
      <c r="D588" s="204" t="s">
        <v>213</v>
      </c>
      <c r="E588" s="212" t="s">
        <v>1</v>
      </c>
      <c r="F588" s="213" t="s">
        <v>719</v>
      </c>
      <c r="G588" s="14"/>
      <c r="H588" s="214">
        <v>7.6859999999999999</v>
      </c>
      <c r="I588" s="215"/>
      <c r="J588" s="14"/>
      <c r="K588" s="14"/>
      <c r="L588" s="211"/>
      <c r="M588" s="216"/>
      <c r="N588" s="217"/>
      <c r="O588" s="217"/>
      <c r="P588" s="217"/>
      <c r="Q588" s="217"/>
      <c r="R588" s="217"/>
      <c r="S588" s="217"/>
      <c r="T588" s="218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12" t="s">
        <v>213</v>
      </c>
      <c r="AU588" s="212" t="s">
        <v>91</v>
      </c>
      <c r="AV588" s="14" t="s">
        <v>91</v>
      </c>
      <c r="AW588" s="14" t="s">
        <v>33</v>
      </c>
      <c r="AX588" s="14" t="s">
        <v>80</v>
      </c>
      <c r="AY588" s="212" t="s">
        <v>205</v>
      </c>
    </row>
    <row r="589" s="15" customFormat="1">
      <c r="A589" s="15"/>
      <c r="B589" s="219"/>
      <c r="C589" s="15"/>
      <c r="D589" s="204" t="s">
        <v>213</v>
      </c>
      <c r="E589" s="220" t="s">
        <v>1</v>
      </c>
      <c r="F589" s="221" t="s">
        <v>216</v>
      </c>
      <c r="G589" s="15"/>
      <c r="H589" s="222">
        <v>350.77300000000002</v>
      </c>
      <c r="I589" s="223"/>
      <c r="J589" s="15"/>
      <c r="K589" s="15"/>
      <c r="L589" s="219"/>
      <c r="M589" s="224"/>
      <c r="N589" s="225"/>
      <c r="O589" s="225"/>
      <c r="P589" s="225"/>
      <c r="Q589" s="225"/>
      <c r="R589" s="225"/>
      <c r="S589" s="225"/>
      <c r="T589" s="226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20" t="s">
        <v>213</v>
      </c>
      <c r="AU589" s="220" t="s">
        <v>91</v>
      </c>
      <c r="AV589" s="15" t="s">
        <v>211</v>
      </c>
      <c r="AW589" s="15" t="s">
        <v>33</v>
      </c>
      <c r="AX589" s="15" t="s">
        <v>87</v>
      </c>
      <c r="AY589" s="220" t="s">
        <v>205</v>
      </c>
    </row>
    <row r="590" s="2" customFormat="1" ht="33" customHeight="1">
      <c r="A590" s="38"/>
      <c r="B590" s="188"/>
      <c r="C590" s="189" t="s">
        <v>755</v>
      </c>
      <c r="D590" s="189" t="s">
        <v>207</v>
      </c>
      <c r="E590" s="190" t="s">
        <v>756</v>
      </c>
      <c r="F590" s="191" t="s">
        <v>757</v>
      </c>
      <c r="G590" s="192" t="s">
        <v>265</v>
      </c>
      <c r="H590" s="193">
        <v>6</v>
      </c>
      <c r="I590" s="194"/>
      <c r="J590" s="193">
        <f>ROUND(I590*H590,3)</f>
        <v>0</v>
      </c>
      <c r="K590" s="195"/>
      <c r="L590" s="39"/>
      <c r="M590" s="196" t="s">
        <v>1</v>
      </c>
      <c r="N590" s="197" t="s">
        <v>46</v>
      </c>
      <c r="O590" s="82"/>
      <c r="P590" s="198">
        <f>O590*H590</f>
        <v>0</v>
      </c>
      <c r="Q590" s="198">
        <v>0.0039199999999999999</v>
      </c>
      <c r="R590" s="198">
        <f>Q590*H590</f>
        <v>0.023519999999999999</v>
      </c>
      <c r="S590" s="198">
        <v>0</v>
      </c>
      <c r="T590" s="199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200" t="s">
        <v>211</v>
      </c>
      <c r="AT590" s="200" t="s">
        <v>207</v>
      </c>
      <c r="AU590" s="200" t="s">
        <v>91</v>
      </c>
      <c r="AY590" s="19" t="s">
        <v>205</v>
      </c>
      <c r="BE590" s="201">
        <f>IF(N590="základná",J590,0)</f>
        <v>0</v>
      </c>
      <c r="BF590" s="201">
        <f>IF(N590="znížená",J590,0)</f>
        <v>0</v>
      </c>
      <c r="BG590" s="201">
        <f>IF(N590="zákl. prenesená",J590,0)</f>
        <v>0</v>
      </c>
      <c r="BH590" s="201">
        <f>IF(N590="zníž. prenesená",J590,0)</f>
        <v>0</v>
      </c>
      <c r="BI590" s="201">
        <f>IF(N590="nulová",J590,0)</f>
        <v>0</v>
      </c>
      <c r="BJ590" s="19" t="s">
        <v>91</v>
      </c>
      <c r="BK590" s="202">
        <f>ROUND(I590*H590,3)</f>
        <v>0</v>
      </c>
      <c r="BL590" s="19" t="s">
        <v>211</v>
      </c>
      <c r="BM590" s="200" t="s">
        <v>2479</v>
      </c>
    </row>
    <row r="591" s="14" customFormat="1">
      <c r="A591" s="14"/>
      <c r="B591" s="211"/>
      <c r="C591" s="14"/>
      <c r="D591" s="204" t="s">
        <v>213</v>
      </c>
      <c r="E591" s="212" t="s">
        <v>1</v>
      </c>
      <c r="F591" s="213" t="s">
        <v>696</v>
      </c>
      <c r="G591" s="14"/>
      <c r="H591" s="214">
        <v>6</v>
      </c>
      <c r="I591" s="215"/>
      <c r="J591" s="14"/>
      <c r="K591" s="14"/>
      <c r="L591" s="211"/>
      <c r="M591" s="216"/>
      <c r="N591" s="217"/>
      <c r="O591" s="217"/>
      <c r="P591" s="217"/>
      <c r="Q591" s="217"/>
      <c r="R591" s="217"/>
      <c r="S591" s="217"/>
      <c r="T591" s="21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12" t="s">
        <v>213</v>
      </c>
      <c r="AU591" s="212" t="s">
        <v>91</v>
      </c>
      <c r="AV591" s="14" t="s">
        <v>91</v>
      </c>
      <c r="AW591" s="14" t="s">
        <v>33</v>
      </c>
      <c r="AX591" s="14" t="s">
        <v>80</v>
      </c>
      <c r="AY591" s="212" t="s">
        <v>205</v>
      </c>
    </row>
    <row r="592" s="15" customFormat="1">
      <c r="A592" s="15"/>
      <c r="B592" s="219"/>
      <c r="C592" s="15"/>
      <c r="D592" s="204" t="s">
        <v>213</v>
      </c>
      <c r="E592" s="220" t="s">
        <v>1</v>
      </c>
      <c r="F592" s="221" t="s">
        <v>216</v>
      </c>
      <c r="G592" s="15"/>
      <c r="H592" s="222">
        <v>6</v>
      </c>
      <c r="I592" s="223"/>
      <c r="J592" s="15"/>
      <c r="K592" s="15"/>
      <c r="L592" s="219"/>
      <c r="M592" s="224"/>
      <c r="N592" s="225"/>
      <c r="O592" s="225"/>
      <c r="P592" s="225"/>
      <c r="Q592" s="225"/>
      <c r="R592" s="225"/>
      <c r="S592" s="225"/>
      <c r="T592" s="226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20" t="s">
        <v>213</v>
      </c>
      <c r="AU592" s="220" t="s">
        <v>91</v>
      </c>
      <c r="AV592" s="15" t="s">
        <v>211</v>
      </c>
      <c r="AW592" s="15" t="s">
        <v>33</v>
      </c>
      <c r="AX592" s="15" t="s">
        <v>87</v>
      </c>
      <c r="AY592" s="220" t="s">
        <v>205</v>
      </c>
    </row>
    <row r="593" s="2" customFormat="1" ht="33" customHeight="1">
      <c r="A593" s="38"/>
      <c r="B593" s="188"/>
      <c r="C593" s="189" t="s">
        <v>759</v>
      </c>
      <c r="D593" s="189" t="s">
        <v>207</v>
      </c>
      <c r="E593" s="190" t="s">
        <v>760</v>
      </c>
      <c r="F593" s="191" t="s">
        <v>761</v>
      </c>
      <c r="G593" s="192" t="s">
        <v>265</v>
      </c>
      <c r="H593" s="193">
        <v>137.55000000000001</v>
      </c>
      <c r="I593" s="194"/>
      <c r="J593" s="193">
        <f>ROUND(I593*H593,3)</f>
        <v>0</v>
      </c>
      <c r="K593" s="195"/>
      <c r="L593" s="39"/>
      <c r="M593" s="196" t="s">
        <v>1</v>
      </c>
      <c r="N593" s="197" t="s">
        <v>46</v>
      </c>
      <c r="O593" s="82"/>
      <c r="P593" s="198">
        <f>O593*H593</f>
        <v>0</v>
      </c>
      <c r="Q593" s="198">
        <v>0.014069999999999999</v>
      </c>
      <c r="R593" s="198">
        <f>Q593*H593</f>
        <v>1.9353285</v>
      </c>
      <c r="S593" s="198">
        <v>0</v>
      </c>
      <c r="T593" s="199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200" t="s">
        <v>211</v>
      </c>
      <c r="AT593" s="200" t="s">
        <v>207</v>
      </c>
      <c r="AU593" s="200" t="s">
        <v>91</v>
      </c>
      <c r="AY593" s="19" t="s">
        <v>205</v>
      </c>
      <c r="BE593" s="201">
        <f>IF(N593="základná",J593,0)</f>
        <v>0</v>
      </c>
      <c r="BF593" s="201">
        <f>IF(N593="znížená",J593,0)</f>
        <v>0</v>
      </c>
      <c r="BG593" s="201">
        <f>IF(N593="zákl. prenesená",J593,0)</f>
        <v>0</v>
      </c>
      <c r="BH593" s="201">
        <f>IF(N593="zníž. prenesená",J593,0)</f>
        <v>0</v>
      </c>
      <c r="BI593" s="201">
        <f>IF(N593="nulová",J593,0)</f>
        <v>0</v>
      </c>
      <c r="BJ593" s="19" t="s">
        <v>91</v>
      </c>
      <c r="BK593" s="202">
        <f>ROUND(I593*H593,3)</f>
        <v>0</v>
      </c>
      <c r="BL593" s="19" t="s">
        <v>211</v>
      </c>
      <c r="BM593" s="200" t="s">
        <v>762</v>
      </c>
    </row>
    <row r="594" s="13" customFormat="1">
      <c r="A594" s="13"/>
      <c r="B594" s="203"/>
      <c r="C594" s="13"/>
      <c r="D594" s="204" t="s">
        <v>213</v>
      </c>
      <c r="E594" s="205" t="s">
        <v>1</v>
      </c>
      <c r="F594" s="206" t="s">
        <v>684</v>
      </c>
      <c r="G594" s="13"/>
      <c r="H594" s="205" t="s">
        <v>1</v>
      </c>
      <c r="I594" s="207"/>
      <c r="J594" s="13"/>
      <c r="K594" s="13"/>
      <c r="L594" s="203"/>
      <c r="M594" s="208"/>
      <c r="N594" s="209"/>
      <c r="O594" s="209"/>
      <c r="P594" s="209"/>
      <c r="Q594" s="209"/>
      <c r="R594" s="209"/>
      <c r="S594" s="209"/>
      <c r="T594" s="210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05" t="s">
        <v>213</v>
      </c>
      <c r="AU594" s="205" t="s">
        <v>91</v>
      </c>
      <c r="AV594" s="13" t="s">
        <v>87</v>
      </c>
      <c r="AW594" s="13" t="s">
        <v>33</v>
      </c>
      <c r="AX594" s="13" t="s">
        <v>80</v>
      </c>
      <c r="AY594" s="205" t="s">
        <v>205</v>
      </c>
    </row>
    <row r="595" s="14" customFormat="1">
      <c r="A595" s="14"/>
      <c r="B595" s="211"/>
      <c r="C595" s="14"/>
      <c r="D595" s="204" t="s">
        <v>213</v>
      </c>
      <c r="E595" s="212" t="s">
        <v>1</v>
      </c>
      <c r="F595" s="213" t="s">
        <v>725</v>
      </c>
      <c r="G595" s="14"/>
      <c r="H595" s="214">
        <v>137.55000000000001</v>
      </c>
      <c r="I595" s="215"/>
      <c r="J595" s="14"/>
      <c r="K595" s="14"/>
      <c r="L595" s="211"/>
      <c r="M595" s="216"/>
      <c r="N595" s="217"/>
      <c r="O595" s="217"/>
      <c r="P595" s="217"/>
      <c r="Q595" s="217"/>
      <c r="R595" s="217"/>
      <c r="S595" s="217"/>
      <c r="T595" s="218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12" t="s">
        <v>213</v>
      </c>
      <c r="AU595" s="212" t="s">
        <v>91</v>
      </c>
      <c r="AV595" s="14" t="s">
        <v>91</v>
      </c>
      <c r="AW595" s="14" t="s">
        <v>33</v>
      </c>
      <c r="AX595" s="14" t="s">
        <v>80</v>
      </c>
      <c r="AY595" s="212" t="s">
        <v>205</v>
      </c>
    </row>
    <row r="596" s="15" customFormat="1">
      <c r="A596" s="15"/>
      <c r="B596" s="219"/>
      <c r="C596" s="15"/>
      <c r="D596" s="204" t="s">
        <v>213</v>
      </c>
      <c r="E596" s="220" t="s">
        <v>1</v>
      </c>
      <c r="F596" s="221" t="s">
        <v>216</v>
      </c>
      <c r="G596" s="15"/>
      <c r="H596" s="222">
        <v>137.55000000000001</v>
      </c>
      <c r="I596" s="223"/>
      <c r="J596" s="15"/>
      <c r="K596" s="15"/>
      <c r="L596" s="219"/>
      <c r="M596" s="224"/>
      <c r="N596" s="225"/>
      <c r="O596" s="225"/>
      <c r="P596" s="225"/>
      <c r="Q596" s="225"/>
      <c r="R596" s="225"/>
      <c r="S596" s="225"/>
      <c r="T596" s="226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20" t="s">
        <v>213</v>
      </c>
      <c r="AU596" s="220" t="s">
        <v>91</v>
      </c>
      <c r="AV596" s="15" t="s">
        <v>211</v>
      </c>
      <c r="AW596" s="15" t="s">
        <v>33</v>
      </c>
      <c r="AX596" s="15" t="s">
        <v>87</v>
      </c>
      <c r="AY596" s="220" t="s">
        <v>205</v>
      </c>
    </row>
    <row r="597" s="2" customFormat="1" ht="37.8" customHeight="1">
      <c r="A597" s="38"/>
      <c r="B597" s="188"/>
      <c r="C597" s="189" t="s">
        <v>763</v>
      </c>
      <c r="D597" s="189" t="s">
        <v>207</v>
      </c>
      <c r="E597" s="190" t="s">
        <v>764</v>
      </c>
      <c r="F597" s="191" t="s">
        <v>765</v>
      </c>
      <c r="G597" s="192" t="s">
        <v>265</v>
      </c>
      <c r="H597" s="193">
        <v>28</v>
      </c>
      <c r="I597" s="194"/>
      <c r="J597" s="193">
        <f>ROUND(I597*H597,3)</f>
        <v>0</v>
      </c>
      <c r="K597" s="195"/>
      <c r="L597" s="39"/>
      <c r="M597" s="196" t="s">
        <v>1</v>
      </c>
      <c r="N597" s="197" t="s">
        <v>46</v>
      </c>
      <c r="O597" s="82"/>
      <c r="P597" s="198">
        <f>O597*H597</f>
        <v>0</v>
      </c>
      <c r="Q597" s="198">
        <v>0.01136</v>
      </c>
      <c r="R597" s="198">
        <f>Q597*H597</f>
        <v>0.31808000000000003</v>
      </c>
      <c r="S597" s="198">
        <v>0</v>
      </c>
      <c r="T597" s="199">
        <f>S597*H597</f>
        <v>0</v>
      </c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R597" s="200" t="s">
        <v>211</v>
      </c>
      <c r="AT597" s="200" t="s">
        <v>207</v>
      </c>
      <c r="AU597" s="200" t="s">
        <v>91</v>
      </c>
      <c r="AY597" s="19" t="s">
        <v>205</v>
      </c>
      <c r="BE597" s="201">
        <f>IF(N597="základná",J597,0)</f>
        <v>0</v>
      </c>
      <c r="BF597" s="201">
        <f>IF(N597="znížená",J597,0)</f>
        <v>0</v>
      </c>
      <c r="BG597" s="201">
        <f>IF(N597="zákl. prenesená",J597,0)</f>
        <v>0</v>
      </c>
      <c r="BH597" s="201">
        <f>IF(N597="zníž. prenesená",J597,0)</f>
        <v>0</v>
      </c>
      <c r="BI597" s="201">
        <f>IF(N597="nulová",J597,0)</f>
        <v>0</v>
      </c>
      <c r="BJ597" s="19" t="s">
        <v>91</v>
      </c>
      <c r="BK597" s="202">
        <f>ROUND(I597*H597,3)</f>
        <v>0</v>
      </c>
      <c r="BL597" s="19" t="s">
        <v>211</v>
      </c>
      <c r="BM597" s="200" t="s">
        <v>766</v>
      </c>
    </row>
    <row r="598" s="14" customFormat="1">
      <c r="A598" s="14"/>
      <c r="B598" s="211"/>
      <c r="C598" s="14"/>
      <c r="D598" s="204" t="s">
        <v>213</v>
      </c>
      <c r="E598" s="212" t="s">
        <v>1</v>
      </c>
      <c r="F598" s="213" t="s">
        <v>767</v>
      </c>
      <c r="G598" s="14"/>
      <c r="H598" s="214">
        <v>28</v>
      </c>
      <c r="I598" s="215"/>
      <c r="J598" s="14"/>
      <c r="K598" s="14"/>
      <c r="L598" s="211"/>
      <c r="M598" s="216"/>
      <c r="N598" s="217"/>
      <c r="O598" s="217"/>
      <c r="P598" s="217"/>
      <c r="Q598" s="217"/>
      <c r="R598" s="217"/>
      <c r="S598" s="217"/>
      <c r="T598" s="218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12" t="s">
        <v>213</v>
      </c>
      <c r="AU598" s="212" t="s">
        <v>91</v>
      </c>
      <c r="AV598" s="14" t="s">
        <v>91</v>
      </c>
      <c r="AW598" s="14" t="s">
        <v>33</v>
      </c>
      <c r="AX598" s="14" t="s">
        <v>80</v>
      </c>
      <c r="AY598" s="212" t="s">
        <v>205</v>
      </c>
    </row>
    <row r="599" s="15" customFormat="1">
      <c r="A599" s="15"/>
      <c r="B599" s="219"/>
      <c r="C599" s="15"/>
      <c r="D599" s="204" t="s">
        <v>213</v>
      </c>
      <c r="E599" s="220" t="s">
        <v>1</v>
      </c>
      <c r="F599" s="221" t="s">
        <v>216</v>
      </c>
      <c r="G599" s="15"/>
      <c r="H599" s="222">
        <v>28</v>
      </c>
      <c r="I599" s="223"/>
      <c r="J599" s="15"/>
      <c r="K599" s="15"/>
      <c r="L599" s="219"/>
      <c r="M599" s="224"/>
      <c r="N599" s="225"/>
      <c r="O599" s="225"/>
      <c r="P599" s="225"/>
      <c r="Q599" s="225"/>
      <c r="R599" s="225"/>
      <c r="S599" s="225"/>
      <c r="T599" s="22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20" t="s">
        <v>213</v>
      </c>
      <c r="AU599" s="220" t="s">
        <v>91</v>
      </c>
      <c r="AV599" s="15" t="s">
        <v>211</v>
      </c>
      <c r="AW599" s="15" t="s">
        <v>33</v>
      </c>
      <c r="AX599" s="15" t="s">
        <v>87</v>
      </c>
      <c r="AY599" s="220" t="s">
        <v>205</v>
      </c>
    </row>
    <row r="600" s="2" customFormat="1" ht="37.8" customHeight="1">
      <c r="A600" s="38"/>
      <c r="B600" s="188"/>
      <c r="C600" s="189" t="s">
        <v>768</v>
      </c>
      <c r="D600" s="189" t="s">
        <v>207</v>
      </c>
      <c r="E600" s="190" t="s">
        <v>769</v>
      </c>
      <c r="F600" s="191" t="s">
        <v>770</v>
      </c>
      <c r="G600" s="192" t="s">
        <v>265</v>
      </c>
      <c r="H600" s="193">
        <v>74.394999999999996</v>
      </c>
      <c r="I600" s="194"/>
      <c r="J600" s="193">
        <f>ROUND(I600*H600,3)</f>
        <v>0</v>
      </c>
      <c r="K600" s="195"/>
      <c r="L600" s="39"/>
      <c r="M600" s="196" t="s">
        <v>1</v>
      </c>
      <c r="N600" s="197" t="s">
        <v>46</v>
      </c>
      <c r="O600" s="82"/>
      <c r="P600" s="198">
        <f>O600*H600</f>
        <v>0</v>
      </c>
      <c r="Q600" s="198">
        <v>0.014630000000000001</v>
      </c>
      <c r="R600" s="198">
        <f>Q600*H600</f>
        <v>1.0883988499999999</v>
      </c>
      <c r="S600" s="198">
        <v>0</v>
      </c>
      <c r="T600" s="199">
        <f>S600*H600</f>
        <v>0</v>
      </c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R600" s="200" t="s">
        <v>211</v>
      </c>
      <c r="AT600" s="200" t="s">
        <v>207</v>
      </c>
      <c r="AU600" s="200" t="s">
        <v>91</v>
      </c>
      <c r="AY600" s="19" t="s">
        <v>205</v>
      </c>
      <c r="BE600" s="201">
        <f>IF(N600="základná",J600,0)</f>
        <v>0</v>
      </c>
      <c r="BF600" s="201">
        <f>IF(N600="znížená",J600,0)</f>
        <v>0</v>
      </c>
      <c r="BG600" s="201">
        <f>IF(N600="zákl. prenesená",J600,0)</f>
        <v>0</v>
      </c>
      <c r="BH600" s="201">
        <f>IF(N600="zníž. prenesená",J600,0)</f>
        <v>0</v>
      </c>
      <c r="BI600" s="201">
        <f>IF(N600="nulová",J600,0)</f>
        <v>0</v>
      </c>
      <c r="BJ600" s="19" t="s">
        <v>91</v>
      </c>
      <c r="BK600" s="202">
        <f>ROUND(I600*H600,3)</f>
        <v>0</v>
      </c>
      <c r="BL600" s="19" t="s">
        <v>211</v>
      </c>
      <c r="BM600" s="200" t="s">
        <v>771</v>
      </c>
    </row>
    <row r="601" s="13" customFormat="1">
      <c r="A601" s="13"/>
      <c r="B601" s="203"/>
      <c r="C601" s="13"/>
      <c r="D601" s="204" t="s">
        <v>213</v>
      </c>
      <c r="E601" s="205" t="s">
        <v>1</v>
      </c>
      <c r="F601" s="206" t="s">
        <v>772</v>
      </c>
      <c r="G601" s="13"/>
      <c r="H601" s="205" t="s">
        <v>1</v>
      </c>
      <c r="I601" s="207"/>
      <c r="J601" s="13"/>
      <c r="K601" s="13"/>
      <c r="L601" s="203"/>
      <c r="M601" s="208"/>
      <c r="N601" s="209"/>
      <c r="O601" s="209"/>
      <c r="P601" s="209"/>
      <c r="Q601" s="209"/>
      <c r="R601" s="209"/>
      <c r="S601" s="209"/>
      <c r="T601" s="210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05" t="s">
        <v>213</v>
      </c>
      <c r="AU601" s="205" t="s">
        <v>91</v>
      </c>
      <c r="AV601" s="13" t="s">
        <v>87</v>
      </c>
      <c r="AW601" s="13" t="s">
        <v>33</v>
      </c>
      <c r="AX601" s="13" t="s">
        <v>80</v>
      </c>
      <c r="AY601" s="205" t="s">
        <v>205</v>
      </c>
    </row>
    <row r="602" s="14" customFormat="1">
      <c r="A602" s="14"/>
      <c r="B602" s="211"/>
      <c r="C602" s="14"/>
      <c r="D602" s="204" t="s">
        <v>213</v>
      </c>
      <c r="E602" s="212" t="s">
        <v>1</v>
      </c>
      <c r="F602" s="213" t="s">
        <v>2480</v>
      </c>
      <c r="G602" s="14"/>
      <c r="H602" s="214">
        <v>74.394999999999996</v>
      </c>
      <c r="I602" s="215"/>
      <c r="J602" s="14"/>
      <c r="K602" s="14"/>
      <c r="L602" s="211"/>
      <c r="M602" s="216"/>
      <c r="N602" s="217"/>
      <c r="O602" s="217"/>
      <c r="P602" s="217"/>
      <c r="Q602" s="217"/>
      <c r="R602" s="217"/>
      <c r="S602" s="217"/>
      <c r="T602" s="218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12" t="s">
        <v>213</v>
      </c>
      <c r="AU602" s="212" t="s">
        <v>91</v>
      </c>
      <c r="AV602" s="14" t="s">
        <v>91</v>
      </c>
      <c r="AW602" s="14" t="s">
        <v>33</v>
      </c>
      <c r="AX602" s="14" t="s">
        <v>80</v>
      </c>
      <c r="AY602" s="212" t="s">
        <v>205</v>
      </c>
    </row>
    <row r="603" s="15" customFormat="1">
      <c r="A603" s="15"/>
      <c r="B603" s="219"/>
      <c r="C603" s="15"/>
      <c r="D603" s="204" t="s">
        <v>213</v>
      </c>
      <c r="E603" s="220" t="s">
        <v>1</v>
      </c>
      <c r="F603" s="221" t="s">
        <v>216</v>
      </c>
      <c r="G603" s="15"/>
      <c r="H603" s="222">
        <v>74.394999999999996</v>
      </c>
      <c r="I603" s="223"/>
      <c r="J603" s="15"/>
      <c r="K603" s="15"/>
      <c r="L603" s="219"/>
      <c r="M603" s="224"/>
      <c r="N603" s="225"/>
      <c r="O603" s="225"/>
      <c r="P603" s="225"/>
      <c r="Q603" s="225"/>
      <c r="R603" s="225"/>
      <c r="S603" s="225"/>
      <c r="T603" s="226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20" t="s">
        <v>213</v>
      </c>
      <c r="AU603" s="220" t="s">
        <v>91</v>
      </c>
      <c r="AV603" s="15" t="s">
        <v>211</v>
      </c>
      <c r="AW603" s="15" t="s">
        <v>33</v>
      </c>
      <c r="AX603" s="15" t="s">
        <v>87</v>
      </c>
      <c r="AY603" s="220" t="s">
        <v>205</v>
      </c>
    </row>
    <row r="604" s="2" customFormat="1" ht="37.8" customHeight="1">
      <c r="A604" s="38"/>
      <c r="B604" s="188"/>
      <c r="C604" s="189" t="s">
        <v>774</v>
      </c>
      <c r="D604" s="189" t="s">
        <v>207</v>
      </c>
      <c r="E604" s="190" t="s">
        <v>775</v>
      </c>
      <c r="F604" s="191" t="s">
        <v>776</v>
      </c>
      <c r="G604" s="192" t="s">
        <v>265</v>
      </c>
      <c r="H604" s="193">
        <v>31.550000000000001</v>
      </c>
      <c r="I604" s="194"/>
      <c r="J604" s="193">
        <f>ROUND(I604*H604,3)</f>
        <v>0</v>
      </c>
      <c r="K604" s="195"/>
      <c r="L604" s="39"/>
      <c r="M604" s="196" t="s">
        <v>1</v>
      </c>
      <c r="N604" s="197" t="s">
        <v>46</v>
      </c>
      <c r="O604" s="82"/>
      <c r="P604" s="198">
        <f>O604*H604</f>
        <v>0</v>
      </c>
      <c r="Q604" s="198">
        <v>0.01626</v>
      </c>
      <c r="R604" s="198">
        <f>Q604*H604</f>
        <v>0.51300299999999999</v>
      </c>
      <c r="S604" s="198">
        <v>0</v>
      </c>
      <c r="T604" s="199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00" t="s">
        <v>211</v>
      </c>
      <c r="AT604" s="200" t="s">
        <v>207</v>
      </c>
      <c r="AU604" s="200" t="s">
        <v>91</v>
      </c>
      <c r="AY604" s="19" t="s">
        <v>205</v>
      </c>
      <c r="BE604" s="201">
        <f>IF(N604="základná",J604,0)</f>
        <v>0</v>
      </c>
      <c r="BF604" s="201">
        <f>IF(N604="znížená",J604,0)</f>
        <v>0</v>
      </c>
      <c r="BG604" s="201">
        <f>IF(N604="zákl. prenesená",J604,0)</f>
        <v>0</v>
      </c>
      <c r="BH604" s="201">
        <f>IF(N604="zníž. prenesená",J604,0)</f>
        <v>0</v>
      </c>
      <c r="BI604" s="201">
        <f>IF(N604="nulová",J604,0)</f>
        <v>0</v>
      </c>
      <c r="BJ604" s="19" t="s">
        <v>91</v>
      </c>
      <c r="BK604" s="202">
        <f>ROUND(I604*H604,3)</f>
        <v>0</v>
      </c>
      <c r="BL604" s="19" t="s">
        <v>211</v>
      </c>
      <c r="BM604" s="200" t="s">
        <v>777</v>
      </c>
    </row>
    <row r="605" s="14" customFormat="1">
      <c r="A605" s="14"/>
      <c r="B605" s="211"/>
      <c r="C605" s="14"/>
      <c r="D605" s="204" t="s">
        <v>213</v>
      </c>
      <c r="E605" s="212" t="s">
        <v>1</v>
      </c>
      <c r="F605" s="213" t="s">
        <v>2481</v>
      </c>
      <c r="G605" s="14"/>
      <c r="H605" s="214">
        <v>31.550000000000001</v>
      </c>
      <c r="I605" s="215"/>
      <c r="J605" s="14"/>
      <c r="K605" s="14"/>
      <c r="L605" s="211"/>
      <c r="M605" s="216"/>
      <c r="N605" s="217"/>
      <c r="O605" s="217"/>
      <c r="P605" s="217"/>
      <c r="Q605" s="217"/>
      <c r="R605" s="217"/>
      <c r="S605" s="217"/>
      <c r="T605" s="218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12" t="s">
        <v>213</v>
      </c>
      <c r="AU605" s="212" t="s">
        <v>91</v>
      </c>
      <c r="AV605" s="14" t="s">
        <v>91</v>
      </c>
      <c r="AW605" s="14" t="s">
        <v>33</v>
      </c>
      <c r="AX605" s="14" t="s">
        <v>80</v>
      </c>
      <c r="AY605" s="212" t="s">
        <v>205</v>
      </c>
    </row>
    <row r="606" s="15" customFormat="1">
      <c r="A606" s="15"/>
      <c r="B606" s="219"/>
      <c r="C606" s="15"/>
      <c r="D606" s="204" t="s">
        <v>213</v>
      </c>
      <c r="E606" s="220" t="s">
        <v>1</v>
      </c>
      <c r="F606" s="221" t="s">
        <v>216</v>
      </c>
      <c r="G606" s="15"/>
      <c r="H606" s="222">
        <v>31.550000000000001</v>
      </c>
      <c r="I606" s="223"/>
      <c r="J606" s="15"/>
      <c r="K606" s="15"/>
      <c r="L606" s="219"/>
      <c r="M606" s="224"/>
      <c r="N606" s="225"/>
      <c r="O606" s="225"/>
      <c r="P606" s="225"/>
      <c r="Q606" s="225"/>
      <c r="R606" s="225"/>
      <c r="S606" s="225"/>
      <c r="T606" s="226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20" t="s">
        <v>213</v>
      </c>
      <c r="AU606" s="220" t="s">
        <v>91</v>
      </c>
      <c r="AV606" s="15" t="s">
        <v>211</v>
      </c>
      <c r="AW606" s="15" t="s">
        <v>33</v>
      </c>
      <c r="AX606" s="15" t="s">
        <v>87</v>
      </c>
      <c r="AY606" s="220" t="s">
        <v>205</v>
      </c>
    </row>
    <row r="607" s="2" customFormat="1" ht="37.8" customHeight="1">
      <c r="A607" s="38"/>
      <c r="B607" s="188"/>
      <c r="C607" s="189" t="s">
        <v>779</v>
      </c>
      <c r="D607" s="189" t="s">
        <v>207</v>
      </c>
      <c r="E607" s="190" t="s">
        <v>780</v>
      </c>
      <c r="F607" s="191" t="s">
        <v>781</v>
      </c>
      <c r="G607" s="192" t="s">
        <v>265</v>
      </c>
      <c r="H607" s="193">
        <v>83.307000000000002</v>
      </c>
      <c r="I607" s="194"/>
      <c r="J607" s="193">
        <f>ROUND(I607*H607,3)</f>
        <v>0</v>
      </c>
      <c r="K607" s="195"/>
      <c r="L607" s="39"/>
      <c r="M607" s="196" t="s">
        <v>1</v>
      </c>
      <c r="N607" s="197" t="s">
        <v>46</v>
      </c>
      <c r="O607" s="82"/>
      <c r="P607" s="198">
        <f>O607*H607</f>
        <v>0</v>
      </c>
      <c r="Q607" s="198">
        <v>0.01023</v>
      </c>
      <c r="R607" s="198">
        <f>Q607*H607</f>
        <v>0.85223061</v>
      </c>
      <c r="S607" s="198">
        <v>0</v>
      </c>
      <c r="T607" s="199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00" t="s">
        <v>211</v>
      </c>
      <c r="AT607" s="200" t="s">
        <v>207</v>
      </c>
      <c r="AU607" s="200" t="s">
        <v>91</v>
      </c>
      <c r="AY607" s="19" t="s">
        <v>205</v>
      </c>
      <c r="BE607" s="201">
        <f>IF(N607="základná",J607,0)</f>
        <v>0</v>
      </c>
      <c r="BF607" s="201">
        <f>IF(N607="znížená",J607,0)</f>
        <v>0</v>
      </c>
      <c r="BG607" s="201">
        <f>IF(N607="zákl. prenesená",J607,0)</f>
        <v>0</v>
      </c>
      <c r="BH607" s="201">
        <f>IF(N607="zníž. prenesená",J607,0)</f>
        <v>0</v>
      </c>
      <c r="BI607" s="201">
        <f>IF(N607="nulová",J607,0)</f>
        <v>0</v>
      </c>
      <c r="BJ607" s="19" t="s">
        <v>91</v>
      </c>
      <c r="BK607" s="202">
        <f>ROUND(I607*H607,3)</f>
        <v>0</v>
      </c>
      <c r="BL607" s="19" t="s">
        <v>211</v>
      </c>
      <c r="BM607" s="200" t="s">
        <v>782</v>
      </c>
    </row>
    <row r="608" s="13" customFormat="1">
      <c r="A608" s="13"/>
      <c r="B608" s="203"/>
      <c r="C608" s="13"/>
      <c r="D608" s="204" t="s">
        <v>213</v>
      </c>
      <c r="E608" s="205" t="s">
        <v>1</v>
      </c>
      <c r="F608" s="206" t="s">
        <v>704</v>
      </c>
      <c r="G608" s="13"/>
      <c r="H608" s="205" t="s">
        <v>1</v>
      </c>
      <c r="I608" s="207"/>
      <c r="J608" s="13"/>
      <c r="K608" s="13"/>
      <c r="L608" s="203"/>
      <c r="M608" s="208"/>
      <c r="N608" s="209"/>
      <c r="O608" s="209"/>
      <c r="P608" s="209"/>
      <c r="Q608" s="209"/>
      <c r="R608" s="209"/>
      <c r="S608" s="209"/>
      <c r="T608" s="210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05" t="s">
        <v>213</v>
      </c>
      <c r="AU608" s="205" t="s">
        <v>91</v>
      </c>
      <c r="AV608" s="13" t="s">
        <v>87</v>
      </c>
      <c r="AW608" s="13" t="s">
        <v>33</v>
      </c>
      <c r="AX608" s="13" t="s">
        <v>80</v>
      </c>
      <c r="AY608" s="205" t="s">
        <v>205</v>
      </c>
    </row>
    <row r="609" s="14" customFormat="1">
      <c r="A609" s="14"/>
      <c r="B609" s="211"/>
      <c r="C609" s="14"/>
      <c r="D609" s="204" t="s">
        <v>213</v>
      </c>
      <c r="E609" s="212" t="s">
        <v>1</v>
      </c>
      <c r="F609" s="213" t="s">
        <v>705</v>
      </c>
      <c r="G609" s="14"/>
      <c r="H609" s="214">
        <v>2.5899999999999999</v>
      </c>
      <c r="I609" s="215"/>
      <c r="J609" s="14"/>
      <c r="K609" s="14"/>
      <c r="L609" s="211"/>
      <c r="M609" s="216"/>
      <c r="N609" s="217"/>
      <c r="O609" s="217"/>
      <c r="P609" s="217"/>
      <c r="Q609" s="217"/>
      <c r="R609" s="217"/>
      <c r="S609" s="217"/>
      <c r="T609" s="21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12" t="s">
        <v>213</v>
      </c>
      <c r="AU609" s="212" t="s">
        <v>91</v>
      </c>
      <c r="AV609" s="14" t="s">
        <v>91</v>
      </c>
      <c r="AW609" s="14" t="s">
        <v>33</v>
      </c>
      <c r="AX609" s="14" t="s">
        <v>80</v>
      </c>
      <c r="AY609" s="212" t="s">
        <v>205</v>
      </c>
    </row>
    <row r="610" s="14" customFormat="1">
      <c r="A610" s="14"/>
      <c r="B610" s="211"/>
      <c r="C610" s="14"/>
      <c r="D610" s="204" t="s">
        <v>213</v>
      </c>
      <c r="E610" s="212" t="s">
        <v>1</v>
      </c>
      <c r="F610" s="213" t="s">
        <v>706</v>
      </c>
      <c r="G610" s="14"/>
      <c r="H610" s="214">
        <v>2.7999999999999998</v>
      </c>
      <c r="I610" s="215"/>
      <c r="J610" s="14"/>
      <c r="K610" s="14"/>
      <c r="L610" s="211"/>
      <c r="M610" s="216"/>
      <c r="N610" s="217"/>
      <c r="O610" s="217"/>
      <c r="P610" s="217"/>
      <c r="Q610" s="217"/>
      <c r="R610" s="217"/>
      <c r="S610" s="217"/>
      <c r="T610" s="21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12" t="s">
        <v>213</v>
      </c>
      <c r="AU610" s="212" t="s">
        <v>91</v>
      </c>
      <c r="AV610" s="14" t="s">
        <v>91</v>
      </c>
      <c r="AW610" s="14" t="s">
        <v>33</v>
      </c>
      <c r="AX610" s="14" t="s">
        <v>80</v>
      </c>
      <c r="AY610" s="212" t="s">
        <v>205</v>
      </c>
    </row>
    <row r="611" s="14" customFormat="1">
      <c r="A611" s="14"/>
      <c r="B611" s="211"/>
      <c r="C611" s="14"/>
      <c r="D611" s="204" t="s">
        <v>213</v>
      </c>
      <c r="E611" s="212" t="s">
        <v>1</v>
      </c>
      <c r="F611" s="213" t="s">
        <v>713</v>
      </c>
      <c r="G611" s="14"/>
      <c r="H611" s="214">
        <v>8.4000000000000004</v>
      </c>
      <c r="I611" s="215"/>
      <c r="J611" s="14"/>
      <c r="K611" s="14"/>
      <c r="L611" s="211"/>
      <c r="M611" s="216"/>
      <c r="N611" s="217"/>
      <c r="O611" s="217"/>
      <c r="P611" s="217"/>
      <c r="Q611" s="217"/>
      <c r="R611" s="217"/>
      <c r="S611" s="217"/>
      <c r="T611" s="218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12" t="s">
        <v>213</v>
      </c>
      <c r="AU611" s="212" t="s">
        <v>91</v>
      </c>
      <c r="AV611" s="14" t="s">
        <v>91</v>
      </c>
      <c r="AW611" s="14" t="s">
        <v>33</v>
      </c>
      <c r="AX611" s="14" t="s">
        <v>80</v>
      </c>
      <c r="AY611" s="212" t="s">
        <v>205</v>
      </c>
    </row>
    <row r="612" s="14" customFormat="1">
      <c r="A612" s="14"/>
      <c r="B612" s="211"/>
      <c r="C612" s="14"/>
      <c r="D612" s="204" t="s">
        <v>213</v>
      </c>
      <c r="E612" s="212" t="s">
        <v>1</v>
      </c>
      <c r="F612" s="213" t="s">
        <v>714</v>
      </c>
      <c r="G612" s="14"/>
      <c r="H612" s="214">
        <v>4.2000000000000002</v>
      </c>
      <c r="I612" s="215"/>
      <c r="J612" s="14"/>
      <c r="K612" s="14"/>
      <c r="L612" s="211"/>
      <c r="M612" s="216"/>
      <c r="N612" s="217"/>
      <c r="O612" s="217"/>
      <c r="P612" s="217"/>
      <c r="Q612" s="217"/>
      <c r="R612" s="217"/>
      <c r="S612" s="217"/>
      <c r="T612" s="218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12" t="s">
        <v>213</v>
      </c>
      <c r="AU612" s="212" t="s">
        <v>91</v>
      </c>
      <c r="AV612" s="14" t="s">
        <v>91</v>
      </c>
      <c r="AW612" s="14" t="s">
        <v>33</v>
      </c>
      <c r="AX612" s="14" t="s">
        <v>80</v>
      </c>
      <c r="AY612" s="212" t="s">
        <v>205</v>
      </c>
    </row>
    <row r="613" s="14" customFormat="1">
      <c r="A613" s="14"/>
      <c r="B613" s="211"/>
      <c r="C613" s="14"/>
      <c r="D613" s="204" t="s">
        <v>213</v>
      </c>
      <c r="E613" s="212" t="s">
        <v>1</v>
      </c>
      <c r="F613" s="213" t="s">
        <v>715</v>
      </c>
      <c r="G613" s="14"/>
      <c r="H613" s="214">
        <v>28</v>
      </c>
      <c r="I613" s="215"/>
      <c r="J613" s="14"/>
      <c r="K613" s="14"/>
      <c r="L613" s="211"/>
      <c r="M613" s="216"/>
      <c r="N613" s="217"/>
      <c r="O613" s="217"/>
      <c r="P613" s="217"/>
      <c r="Q613" s="217"/>
      <c r="R613" s="217"/>
      <c r="S613" s="217"/>
      <c r="T613" s="218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12" t="s">
        <v>213</v>
      </c>
      <c r="AU613" s="212" t="s">
        <v>91</v>
      </c>
      <c r="AV613" s="14" t="s">
        <v>91</v>
      </c>
      <c r="AW613" s="14" t="s">
        <v>33</v>
      </c>
      <c r="AX613" s="14" t="s">
        <v>80</v>
      </c>
      <c r="AY613" s="212" t="s">
        <v>205</v>
      </c>
    </row>
    <row r="614" s="14" customFormat="1">
      <c r="A614" s="14"/>
      <c r="B614" s="211"/>
      <c r="C614" s="14"/>
      <c r="D614" s="204" t="s">
        <v>213</v>
      </c>
      <c r="E614" s="212" t="s">
        <v>1</v>
      </c>
      <c r="F614" s="213" t="s">
        <v>716</v>
      </c>
      <c r="G614" s="14"/>
      <c r="H614" s="214">
        <v>2.7999999999999998</v>
      </c>
      <c r="I614" s="215"/>
      <c r="J614" s="14"/>
      <c r="K614" s="14"/>
      <c r="L614" s="211"/>
      <c r="M614" s="216"/>
      <c r="N614" s="217"/>
      <c r="O614" s="217"/>
      <c r="P614" s="217"/>
      <c r="Q614" s="217"/>
      <c r="R614" s="217"/>
      <c r="S614" s="217"/>
      <c r="T614" s="218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12" t="s">
        <v>213</v>
      </c>
      <c r="AU614" s="212" t="s">
        <v>91</v>
      </c>
      <c r="AV614" s="14" t="s">
        <v>91</v>
      </c>
      <c r="AW614" s="14" t="s">
        <v>33</v>
      </c>
      <c r="AX614" s="14" t="s">
        <v>80</v>
      </c>
      <c r="AY614" s="212" t="s">
        <v>205</v>
      </c>
    </row>
    <row r="615" s="14" customFormat="1">
      <c r="A615" s="14"/>
      <c r="B615" s="211"/>
      <c r="C615" s="14"/>
      <c r="D615" s="204" t="s">
        <v>213</v>
      </c>
      <c r="E615" s="212" t="s">
        <v>1</v>
      </c>
      <c r="F615" s="213" t="s">
        <v>717</v>
      </c>
      <c r="G615" s="14"/>
      <c r="H615" s="214">
        <v>11.199999999999999</v>
      </c>
      <c r="I615" s="215"/>
      <c r="J615" s="14"/>
      <c r="K615" s="14"/>
      <c r="L615" s="211"/>
      <c r="M615" s="216"/>
      <c r="N615" s="217"/>
      <c r="O615" s="217"/>
      <c r="P615" s="217"/>
      <c r="Q615" s="217"/>
      <c r="R615" s="217"/>
      <c r="S615" s="217"/>
      <c r="T615" s="218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12" t="s">
        <v>213</v>
      </c>
      <c r="AU615" s="212" t="s">
        <v>91</v>
      </c>
      <c r="AV615" s="14" t="s">
        <v>91</v>
      </c>
      <c r="AW615" s="14" t="s">
        <v>33</v>
      </c>
      <c r="AX615" s="14" t="s">
        <v>80</v>
      </c>
      <c r="AY615" s="212" t="s">
        <v>205</v>
      </c>
    </row>
    <row r="616" s="14" customFormat="1">
      <c r="A616" s="14"/>
      <c r="B616" s="211"/>
      <c r="C616" s="14"/>
      <c r="D616" s="204" t="s">
        <v>213</v>
      </c>
      <c r="E616" s="212" t="s">
        <v>1</v>
      </c>
      <c r="F616" s="213" t="s">
        <v>718</v>
      </c>
      <c r="G616" s="14"/>
      <c r="H616" s="214">
        <v>9.1349999999999998</v>
      </c>
      <c r="I616" s="215"/>
      <c r="J616" s="14"/>
      <c r="K616" s="14"/>
      <c r="L616" s="211"/>
      <c r="M616" s="216"/>
      <c r="N616" s="217"/>
      <c r="O616" s="217"/>
      <c r="P616" s="217"/>
      <c r="Q616" s="217"/>
      <c r="R616" s="217"/>
      <c r="S616" s="217"/>
      <c r="T616" s="218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12" t="s">
        <v>213</v>
      </c>
      <c r="AU616" s="212" t="s">
        <v>91</v>
      </c>
      <c r="AV616" s="14" t="s">
        <v>91</v>
      </c>
      <c r="AW616" s="14" t="s">
        <v>33</v>
      </c>
      <c r="AX616" s="14" t="s">
        <v>80</v>
      </c>
      <c r="AY616" s="212" t="s">
        <v>205</v>
      </c>
    </row>
    <row r="617" s="14" customFormat="1">
      <c r="A617" s="14"/>
      <c r="B617" s="211"/>
      <c r="C617" s="14"/>
      <c r="D617" s="204" t="s">
        <v>213</v>
      </c>
      <c r="E617" s="212" t="s">
        <v>1</v>
      </c>
      <c r="F617" s="213" t="s">
        <v>707</v>
      </c>
      <c r="G617" s="14"/>
      <c r="H617" s="214">
        <v>3.2480000000000002</v>
      </c>
      <c r="I617" s="215"/>
      <c r="J617" s="14"/>
      <c r="K617" s="14"/>
      <c r="L617" s="211"/>
      <c r="M617" s="216"/>
      <c r="N617" s="217"/>
      <c r="O617" s="217"/>
      <c r="P617" s="217"/>
      <c r="Q617" s="217"/>
      <c r="R617" s="217"/>
      <c r="S617" s="217"/>
      <c r="T617" s="21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12" t="s">
        <v>213</v>
      </c>
      <c r="AU617" s="212" t="s">
        <v>91</v>
      </c>
      <c r="AV617" s="14" t="s">
        <v>91</v>
      </c>
      <c r="AW617" s="14" t="s">
        <v>33</v>
      </c>
      <c r="AX617" s="14" t="s">
        <v>80</v>
      </c>
      <c r="AY617" s="212" t="s">
        <v>205</v>
      </c>
    </row>
    <row r="618" s="14" customFormat="1">
      <c r="A618" s="14"/>
      <c r="B618" s="211"/>
      <c r="C618" s="14"/>
      <c r="D618" s="204" t="s">
        <v>213</v>
      </c>
      <c r="E618" s="212" t="s">
        <v>1</v>
      </c>
      <c r="F618" s="213" t="s">
        <v>708</v>
      </c>
      <c r="G618" s="14"/>
      <c r="H618" s="214">
        <v>3.2480000000000002</v>
      </c>
      <c r="I618" s="215"/>
      <c r="J618" s="14"/>
      <c r="K618" s="14"/>
      <c r="L618" s="211"/>
      <c r="M618" s="216"/>
      <c r="N618" s="217"/>
      <c r="O618" s="217"/>
      <c r="P618" s="217"/>
      <c r="Q618" s="217"/>
      <c r="R618" s="217"/>
      <c r="S618" s="217"/>
      <c r="T618" s="218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12" t="s">
        <v>213</v>
      </c>
      <c r="AU618" s="212" t="s">
        <v>91</v>
      </c>
      <c r="AV618" s="14" t="s">
        <v>91</v>
      </c>
      <c r="AW618" s="14" t="s">
        <v>33</v>
      </c>
      <c r="AX618" s="14" t="s">
        <v>80</v>
      </c>
      <c r="AY618" s="212" t="s">
        <v>205</v>
      </c>
    </row>
    <row r="619" s="14" customFormat="1">
      <c r="A619" s="14"/>
      <c r="B619" s="211"/>
      <c r="C619" s="14"/>
      <c r="D619" s="204" t="s">
        <v>213</v>
      </c>
      <c r="E619" s="212" t="s">
        <v>1</v>
      </c>
      <c r="F619" s="213" t="s">
        <v>719</v>
      </c>
      <c r="G619" s="14"/>
      <c r="H619" s="214">
        <v>7.6859999999999999</v>
      </c>
      <c r="I619" s="215"/>
      <c r="J619" s="14"/>
      <c r="K619" s="14"/>
      <c r="L619" s="211"/>
      <c r="M619" s="216"/>
      <c r="N619" s="217"/>
      <c r="O619" s="217"/>
      <c r="P619" s="217"/>
      <c r="Q619" s="217"/>
      <c r="R619" s="217"/>
      <c r="S619" s="217"/>
      <c r="T619" s="218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12" t="s">
        <v>213</v>
      </c>
      <c r="AU619" s="212" t="s">
        <v>91</v>
      </c>
      <c r="AV619" s="14" t="s">
        <v>91</v>
      </c>
      <c r="AW619" s="14" t="s">
        <v>33</v>
      </c>
      <c r="AX619" s="14" t="s">
        <v>80</v>
      </c>
      <c r="AY619" s="212" t="s">
        <v>205</v>
      </c>
    </row>
    <row r="620" s="15" customFormat="1">
      <c r="A620" s="15"/>
      <c r="B620" s="219"/>
      <c r="C620" s="15"/>
      <c r="D620" s="204" t="s">
        <v>213</v>
      </c>
      <c r="E620" s="220" t="s">
        <v>1</v>
      </c>
      <c r="F620" s="221" t="s">
        <v>216</v>
      </c>
      <c r="G620" s="15"/>
      <c r="H620" s="222">
        <v>83.307000000000016</v>
      </c>
      <c r="I620" s="223"/>
      <c r="J620" s="15"/>
      <c r="K620" s="15"/>
      <c r="L620" s="219"/>
      <c r="M620" s="224"/>
      <c r="N620" s="225"/>
      <c r="O620" s="225"/>
      <c r="P620" s="225"/>
      <c r="Q620" s="225"/>
      <c r="R620" s="225"/>
      <c r="S620" s="225"/>
      <c r="T620" s="226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20" t="s">
        <v>213</v>
      </c>
      <c r="AU620" s="220" t="s">
        <v>91</v>
      </c>
      <c r="AV620" s="15" t="s">
        <v>211</v>
      </c>
      <c r="AW620" s="15" t="s">
        <v>33</v>
      </c>
      <c r="AX620" s="15" t="s">
        <v>87</v>
      </c>
      <c r="AY620" s="220" t="s">
        <v>205</v>
      </c>
    </row>
    <row r="621" s="2" customFormat="1" ht="33" customHeight="1">
      <c r="A621" s="38"/>
      <c r="B621" s="188"/>
      <c r="C621" s="189" t="s">
        <v>783</v>
      </c>
      <c r="D621" s="189" t="s">
        <v>207</v>
      </c>
      <c r="E621" s="190" t="s">
        <v>784</v>
      </c>
      <c r="F621" s="191" t="s">
        <v>785</v>
      </c>
      <c r="G621" s="192" t="s">
        <v>265</v>
      </c>
      <c r="H621" s="193">
        <v>372.02100000000002</v>
      </c>
      <c r="I621" s="194"/>
      <c r="J621" s="193">
        <f>ROUND(I621*H621,3)</f>
        <v>0</v>
      </c>
      <c r="K621" s="195"/>
      <c r="L621" s="39"/>
      <c r="M621" s="196" t="s">
        <v>1</v>
      </c>
      <c r="N621" s="197" t="s">
        <v>46</v>
      </c>
      <c r="O621" s="82"/>
      <c r="P621" s="198">
        <f>O621*H621</f>
        <v>0</v>
      </c>
      <c r="Q621" s="198">
        <v>0.039780000000000003</v>
      </c>
      <c r="R621" s="198">
        <f>Q621*H621</f>
        <v>14.798995380000001</v>
      </c>
      <c r="S621" s="198">
        <v>0</v>
      </c>
      <c r="T621" s="199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200" t="s">
        <v>211</v>
      </c>
      <c r="AT621" s="200" t="s">
        <v>207</v>
      </c>
      <c r="AU621" s="200" t="s">
        <v>91</v>
      </c>
      <c r="AY621" s="19" t="s">
        <v>205</v>
      </c>
      <c r="BE621" s="201">
        <f>IF(N621="základná",J621,0)</f>
        <v>0</v>
      </c>
      <c r="BF621" s="201">
        <f>IF(N621="znížená",J621,0)</f>
        <v>0</v>
      </c>
      <c r="BG621" s="201">
        <f>IF(N621="zákl. prenesená",J621,0)</f>
        <v>0</v>
      </c>
      <c r="BH621" s="201">
        <f>IF(N621="zníž. prenesená",J621,0)</f>
        <v>0</v>
      </c>
      <c r="BI621" s="201">
        <f>IF(N621="nulová",J621,0)</f>
        <v>0</v>
      </c>
      <c r="BJ621" s="19" t="s">
        <v>91</v>
      </c>
      <c r="BK621" s="202">
        <f>ROUND(I621*H621,3)</f>
        <v>0</v>
      </c>
      <c r="BL621" s="19" t="s">
        <v>211</v>
      </c>
      <c r="BM621" s="200" t="s">
        <v>786</v>
      </c>
    </row>
    <row r="622" s="13" customFormat="1">
      <c r="A622" s="13"/>
      <c r="B622" s="203"/>
      <c r="C622" s="13"/>
      <c r="D622" s="204" t="s">
        <v>213</v>
      </c>
      <c r="E622" s="205" t="s">
        <v>1</v>
      </c>
      <c r="F622" s="206" t="s">
        <v>684</v>
      </c>
      <c r="G622" s="13"/>
      <c r="H622" s="205" t="s">
        <v>1</v>
      </c>
      <c r="I622" s="207"/>
      <c r="J622" s="13"/>
      <c r="K622" s="13"/>
      <c r="L622" s="203"/>
      <c r="M622" s="208"/>
      <c r="N622" s="209"/>
      <c r="O622" s="209"/>
      <c r="P622" s="209"/>
      <c r="Q622" s="209"/>
      <c r="R622" s="209"/>
      <c r="S622" s="209"/>
      <c r="T622" s="210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5" t="s">
        <v>213</v>
      </c>
      <c r="AU622" s="205" t="s">
        <v>91</v>
      </c>
      <c r="AV622" s="13" t="s">
        <v>87</v>
      </c>
      <c r="AW622" s="13" t="s">
        <v>33</v>
      </c>
      <c r="AX622" s="13" t="s">
        <v>80</v>
      </c>
      <c r="AY622" s="205" t="s">
        <v>205</v>
      </c>
    </row>
    <row r="623" s="14" customFormat="1">
      <c r="A623" s="14"/>
      <c r="B623" s="211"/>
      <c r="C623" s="14"/>
      <c r="D623" s="204" t="s">
        <v>213</v>
      </c>
      <c r="E623" s="212" t="s">
        <v>1</v>
      </c>
      <c r="F623" s="213" t="s">
        <v>787</v>
      </c>
      <c r="G623" s="14"/>
      <c r="H623" s="214">
        <v>92.668999999999997</v>
      </c>
      <c r="I623" s="215"/>
      <c r="J623" s="14"/>
      <c r="K623" s="14"/>
      <c r="L623" s="211"/>
      <c r="M623" s="216"/>
      <c r="N623" s="217"/>
      <c r="O623" s="217"/>
      <c r="P623" s="217"/>
      <c r="Q623" s="217"/>
      <c r="R623" s="217"/>
      <c r="S623" s="217"/>
      <c r="T623" s="218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12" t="s">
        <v>213</v>
      </c>
      <c r="AU623" s="212" t="s">
        <v>91</v>
      </c>
      <c r="AV623" s="14" t="s">
        <v>91</v>
      </c>
      <c r="AW623" s="14" t="s">
        <v>33</v>
      </c>
      <c r="AX623" s="14" t="s">
        <v>80</v>
      </c>
      <c r="AY623" s="212" t="s">
        <v>205</v>
      </c>
    </row>
    <row r="624" s="13" customFormat="1">
      <c r="A624" s="13"/>
      <c r="B624" s="203"/>
      <c r="C624" s="13"/>
      <c r="D624" s="204" t="s">
        <v>213</v>
      </c>
      <c r="E624" s="205" t="s">
        <v>1</v>
      </c>
      <c r="F624" s="206" t="s">
        <v>710</v>
      </c>
      <c r="G624" s="13"/>
      <c r="H624" s="205" t="s">
        <v>1</v>
      </c>
      <c r="I624" s="207"/>
      <c r="J624" s="13"/>
      <c r="K624" s="13"/>
      <c r="L624" s="203"/>
      <c r="M624" s="208"/>
      <c r="N624" s="209"/>
      <c r="O624" s="209"/>
      <c r="P624" s="209"/>
      <c r="Q624" s="209"/>
      <c r="R624" s="209"/>
      <c r="S624" s="209"/>
      <c r="T624" s="210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05" t="s">
        <v>213</v>
      </c>
      <c r="AU624" s="205" t="s">
        <v>91</v>
      </c>
      <c r="AV624" s="13" t="s">
        <v>87</v>
      </c>
      <c r="AW624" s="13" t="s">
        <v>33</v>
      </c>
      <c r="AX624" s="13" t="s">
        <v>80</v>
      </c>
      <c r="AY624" s="205" t="s">
        <v>205</v>
      </c>
    </row>
    <row r="625" s="14" customFormat="1">
      <c r="A625" s="14"/>
      <c r="B625" s="211"/>
      <c r="C625" s="14"/>
      <c r="D625" s="204" t="s">
        <v>213</v>
      </c>
      <c r="E625" s="212" t="s">
        <v>1</v>
      </c>
      <c r="F625" s="213" t="s">
        <v>711</v>
      </c>
      <c r="G625" s="14"/>
      <c r="H625" s="214">
        <v>376.48000000000002</v>
      </c>
      <c r="I625" s="215"/>
      <c r="J625" s="14"/>
      <c r="K625" s="14"/>
      <c r="L625" s="211"/>
      <c r="M625" s="216"/>
      <c r="N625" s="217"/>
      <c r="O625" s="217"/>
      <c r="P625" s="217"/>
      <c r="Q625" s="217"/>
      <c r="R625" s="217"/>
      <c r="S625" s="217"/>
      <c r="T625" s="218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12" t="s">
        <v>213</v>
      </c>
      <c r="AU625" s="212" t="s">
        <v>91</v>
      </c>
      <c r="AV625" s="14" t="s">
        <v>91</v>
      </c>
      <c r="AW625" s="14" t="s">
        <v>33</v>
      </c>
      <c r="AX625" s="14" t="s">
        <v>80</v>
      </c>
      <c r="AY625" s="212" t="s">
        <v>205</v>
      </c>
    </row>
    <row r="626" s="14" customFormat="1">
      <c r="A626" s="14"/>
      <c r="B626" s="211"/>
      <c r="C626" s="14"/>
      <c r="D626" s="204" t="s">
        <v>213</v>
      </c>
      <c r="E626" s="212" t="s">
        <v>1</v>
      </c>
      <c r="F626" s="213" t="s">
        <v>712</v>
      </c>
      <c r="G626" s="14"/>
      <c r="H626" s="214">
        <v>-97.128</v>
      </c>
      <c r="I626" s="215"/>
      <c r="J626" s="14"/>
      <c r="K626" s="14"/>
      <c r="L626" s="211"/>
      <c r="M626" s="216"/>
      <c r="N626" s="217"/>
      <c r="O626" s="217"/>
      <c r="P626" s="217"/>
      <c r="Q626" s="217"/>
      <c r="R626" s="217"/>
      <c r="S626" s="217"/>
      <c r="T626" s="218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12" t="s">
        <v>213</v>
      </c>
      <c r="AU626" s="212" t="s">
        <v>91</v>
      </c>
      <c r="AV626" s="14" t="s">
        <v>91</v>
      </c>
      <c r="AW626" s="14" t="s">
        <v>33</v>
      </c>
      <c r="AX626" s="14" t="s">
        <v>80</v>
      </c>
      <c r="AY626" s="212" t="s">
        <v>205</v>
      </c>
    </row>
    <row r="627" s="15" customFormat="1">
      <c r="A627" s="15"/>
      <c r="B627" s="219"/>
      <c r="C627" s="15"/>
      <c r="D627" s="204" t="s">
        <v>213</v>
      </c>
      <c r="E627" s="220" t="s">
        <v>1</v>
      </c>
      <c r="F627" s="221" t="s">
        <v>216</v>
      </c>
      <c r="G627" s="15"/>
      <c r="H627" s="222">
        <v>372.02100000000002</v>
      </c>
      <c r="I627" s="223"/>
      <c r="J627" s="15"/>
      <c r="K627" s="15"/>
      <c r="L627" s="219"/>
      <c r="M627" s="224"/>
      <c r="N627" s="225"/>
      <c r="O627" s="225"/>
      <c r="P627" s="225"/>
      <c r="Q627" s="225"/>
      <c r="R627" s="225"/>
      <c r="S627" s="225"/>
      <c r="T627" s="226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20" t="s">
        <v>213</v>
      </c>
      <c r="AU627" s="220" t="s">
        <v>91</v>
      </c>
      <c r="AV627" s="15" t="s">
        <v>211</v>
      </c>
      <c r="AW627" s="15" t="s">
        <v>33</v>
      </c>
      <c r="AX627" s="15" t="s">
        <v>87</v>
      </c>
      <c r="AY627" s="220" t="s">
        <v>205</v>
      </c>
    </row>
    <row r="628" s="2" customFormat="1" ht="33" customHeight="1">
      <c r="A628" s="38"/>
      <c r="B628" s="188"/>
      <c r="C628" s="189" t="s">
        <v>788</v>
      </c>
      <c r="D628" s="189" t="s">
        <v>207</v>
      </c>
      <c r="E628" s="190" t="s">
        <v>789</v>
      </c>
      <c r="F628" s="191" t="s">
        <v>790</v>
      </c>
      <c r="G628" s="192" t="s">
        <v>265</v>
      </c>
      <c r="H628" s="193">
        <v>136.08000000000001</v>
      </c>
      <c r="I628" s="194"/>
      <c r="J628" s="193">
        <f>ROUND(I628*H628,3)</f>
        <v>0</v>
      </c>
      <c r="K628" s="195"/>
      <c r="L628" s="39"/>
      <c r="M628" s="196" t="s">
        <v>1</v>
      </c>
      <c r="N628" s="197" t="s">
        <v>46</v>
      </c>
      <c r="O628" s="82"/>
      <c r="P628" s="198">
        <f>O628*H628</f>
        <v>0</v>
      </c>
      <c r="Q628" s="198">
        <v>0.047780000000000003</v>
      </c>
      <c r="R628" s="198">
        <f>Q628*H628</f>
        <v>6.5019024000000014</v>
      </c>
      <c r="S628" s="198">
        <v>0</v>
      </c>
      <c r="T628" s="199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00" t="s">
        <v>211</v>
      </c>
      <c r="AT628" s="200" t="s">
        <v>207</v>
      </c>
      <c r="AU628" s="200" t="s">
        <v>91</v>
      </c>
      <c r="AY628" s="19" t="s">
        <v>205</v>
      </c>
      <c r="BE628" s="201">
        <f>IF(N628="základná",J628,0)</f>
        <v>0</v>
      </c>
      <c r="BF628" s="201">
        <f>IF(N628="znížená",J628,0)</f>
        <v>0</v>
      </c>
      <c r="BG628" s="201">
        <f>IF(N628="zákl. prenesená",J628,0)</f>
        <v>0</v>
      </c>
      <c r="BH628" s="201">
        <f>IF(N628="zníž. prenesená",J628,0)</f>
        <v>0</v>
      </c>
      <c r="BI628" s="201">
        <f>IF(N628="nulová",J628,0)</f>
        <v>0</v>
      </c>
      <c r="BJ628" s="19" t="s">
        <v>91</v>
      </c>
      <c r="BK628" s="202">
        <f>ROUND(I628*H628,3)</f>
        <v>0</v>
      </c>
      <c r="BL628" s="19" t="s">
        <v>211</v>
      </c>
      <c r="BM628" s="200" t="s">
        <v>791</v>
      </c>
    </row>
    <row r="629" s="13" customFormat="1">
      <c r="A629" s="13"/>
      <c r="B629" s="203"/>
      <c r="C629" s="13"/>
      <c r="D629" s="204" t="s">
        <v>213</v>
      </c>
      <c r="E629" s="205" t="s">
        <v>1</v>
      </c>
      <c r="F629" s="206" t="s">
        <v>685</v>
      </c>
      <c r="G629" s="13"/>
      <c r="H629" s="205" t="s">
        <v>1</v>
      </c>
      <c r="I629" s="207"/>
      <c r="J629" s="13"/>
      <c r="K629" s="13"/>
      <c r="L629" s="203"/>
      <c r="M629" s="208"/>
      <c r="N629" s="209"/>
      <c r="O629" s="209"/>
      <c r="P629" s="209"/>
      <c r="Q629" s="209"/>
      <c r="R629" s="209"/>
      <c r="S629" s="209"/>
      <c r="T629" s="210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05" t="s">
        <v>213</v>
      </c>
      <c r="AU629" s="205" t="s">
        <v>91</v>
      </c>
      <c r="AV629" s="13" t="s">
        <v>87</v>
      </c>
      <c r="AW629" s="13" t="s">
        <v>33</v>
      </c>
      <c r="AX629" s="13" t="s">
        <v>80</v>
      </c>
      <c r="AY629" s="205" t="s">
        <v>205</v>
      </c>
    </row>
    <row r="630" s="14" customFormat="1">
      <c r="A630" s="14"/>
      <c r="B630" s="211"/>
      <c r="C630" s="14"/>
      <c r="D630" s="204" t="s">
        <v>213</v>
      </c>
      <c r="E630" s="212" t="s">
        <v>1</v>
      </c>
      <c r="F630" s="213" t="s">
        <v>686</v>
      </c>
      <c r="G630" s="14"/>
      <c r="H630" s="214">
        <v>136.08000000000001</v>
      </c>
      <c r="I630" s="215"/>
      <c r="J630" s="14"/>
      <c r="K630" s="14"/>
      <c r="L630" s="211"/>
      <c r="M630" s="216"/>
      <c r="N630" s="217"/>
      <c r="O630" s="217"/>
      <c r="P630" s="217"/>
      <c r="Q630" s="217"/>
      <c r="R630" s="217"/>
      <c r="S630" s="217"/>
      <c r="T630" s="218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12" t="s">
        <v>213</v>
      </c>
      <c r="AU630" s="212" t="s">
        <v>91</v>
      </c>
      <c r="AV630" s="14" t="s">
        <v>91</v>
      </c>
      <c r="AW630" s="14" t="s">
        <v>33</v>
      </c>
      <c r="AX630" s="14" t="s">
        <v>80</v>
      </c>
      <c r="AY630" s="212" t="s">
        <v>205</v>
      </c>
    </row>
    <row r="631" s="15" customFormat="1">
      <c r="A631" s="15"/>
      <c r="B631" s="219"/>
      <c r="C631" s="15"/>
      <c r="D631" s="204" t="s">
        <v>213</v>
      </c>
      <c r="E631" s="220" t="s">
        <v>1</v>
      </c>
      <c r="F631" s="221" t="s">
        <v>216</v>
      </c>
      <c r="G631" s="15"/>
      <c r="H631" s="222">
        <v>136.08000000000001</v>
      </c>
      <c r="I631" s="223"/>
      <c r="J631" s="15"/>
      <c r="K631" s="15"/>
      <c r="L631" s="219"/>
      <c r="M631" s="224"/>
      <c r="N631" s="225"/>
      <c r="O631" s="225"/>
      <c r="P631" s="225"/>
      <c r="Q631" s="225"/>
      <c r="R631" s="225"/>
      <c r="S631" s="225"/>
      <c r="T631" s="226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20" t="s">
        <v>213</v>
      </c>
      <c r="AU631" s="220" t="s">
        <v>91</v>
      </c>
      <c r="AV631" s="15" t="s">
        <v>211</v>
      </c>
      <c r="AW631" s="15" t="s">
        <v>33</v>
      </c>
      <c r="AX631" s="15" t="s">
        <v>87</v>
      </c>
      <c r="AY631" s="220" t="s">
        <v>205</v>
      </c>
    </row>
    <row r="632" s="2" customFormat="1" ht="24.15" customHeight="1">
      <c r="A632" s="38"/>
      <c r="B632" s="188"/>
      <c r="C632" s="189" t="s">
        <v>792</v>
      </c>
      <c r="D632" s="189" t="s">
        <v>207</v>
      </c>
      <c r="E632" s="190" t="s">
        <v>793</v>
      </c>
      <c r="F632" s="191" t="s">
        <v>794</v>
      </c>
      <c r="G632" s="192" t="s">
        <v>265</v>
      </c>
      <c r="H632" s="193">
        <v>533.84199999999998</v>
      </c>
      <c r="I632" s="194"/>
      <c r="J632" s="193">
        <f>ROUND(I632*H632,3)</f>
        <v>0</v>
      </c>
      <c r="K632" s="195"/>
      <c r="L632" s="39"/>
      <c r="M632" s="196" t="s">
        <v>1</v>
      </c>
      <c r="N632" s="197" t="s">
        <v>46</v>
      </c>
      <c r="O632" s="82"/>
      <c r="P632" s="198">
        <f>O632*H632</f>
        <v>0</v>
      </c>
      <c r="Q632" s="198">
        <v>0</v>
      </c>
      <c r="R632" s="198">
        <f>Q632*H632</f>
        <v>0</v>
      </c>
      <c r="S632" s="198">
        <v>0</v>
      </c>
      <c r="T632" s="199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00" t="s">
        <v>211</v>
      </c>
      <c r="AT632" s="200" t="s">
        <v>207</v>
      </c>
      <c r="AU632" s="200" t="s">
        <v>91</v>
      </c>
      <c r="AY632" s="19" t="s">
        <v>205</v>
      </c>
      <c r="BE632" s="201">
        <f>IF(N632="základná",J632,0)</f>
        <v>0</v>
      </c>
      <c r="BF632" s="201">
        <f>IF(N632="znížená",J632,0)</f>
        <v>0</v>
      </c>
      <c r="BG632" s="201">
        <f>IF(N632="zákl. prenesená",J632,0)</f>
        <v>0</v>
      </c>
      <c r="BH632" s="201">
        <f>IF(N632="zníž. prenesená",J632,0)</f>
        <v>0</v>
      </c>
      <c r="BI632" s="201">
        <f>IF(N632="nulová",J632,0)</f>
        <v>0</v>
      </c>
      <c r="BJ632" s="19" t="s">
        <v>91</v>
      </c>
      <c r="BK632" s="202">
        <f>ROUND(I632*H632,3)</f>
        <v>0</v>
      </c>
      <c r="BL632" s="19" t="s">
        <v>211</v>
      </c>
      <c r="BM632" s="200" t="s">
        <v>795</v>
      </c>
    </row>
    <row r="633" s="13" customFormat="1">
      <c r="A633" s="13"/>
      <c r="B633" s="203"/>
      <c r="C633" s="13"/>
      <c r="D633" s="204" t="s">
        <v>213</v>
      </c>
      <c r="E633" s="205" t="s">
        <v>1</v>
      </c>
      <c r="F633" s="206" t="s">
        <v>796</v>
      </c>
      <c r="G633" s="13"/>
      <c r="H633" s="205" t="s">
        <v>1</v>
      </c>
      <c r="I633" s="207"/>
      <c r="J633" s="13"/>
      <c r="K633" s="13"/>
      <c r="L633" s="203"/>
      <c r="M633" s="208"/>
      <c r="N633" s="209"/>
      <c r="O633" s="209"/>
      <c r="P633" s="209"/>
      <c r="Q633" s="209"/>
      <c r="R633" s="209"/>
      <c r="S633" s="209"/>
      <c r="T633" s="210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5" t="s">
        <v>213</v>
      </c>
      <c r="AU633" s="205" t="s">
        <v>91</v>
      </c>
      <c r="AV633" s="13" t="s">
        <v>87</v>
      </c>
      <c r="AW633" s="13" t="s">
        <v>33</v>
      </c>
      <c r="AX633" s="13" t="s">
        <v>80</v>
      </c>
      <c r="AY633" s="205" t="s">
        <v>205</v>
      </c>
    </row>
    <row r="634" s="13" customFormat="1">
      <c r="A634" s="13"/>
      <c r="B634" s="203"/>
      <c r="C634" s="13"/>
      <c r="D634" s="204" t="s">
        <v>213</v>
      </c>
      <c r="E634" s="205" t="s">
        <v>1</v>
      </c>
      <c r="F634" s="206" t="s">
        <v>337</v>
      </c>
      <c r="G634" s="13"/>
      <c r="H634" s="205" t="s">
        <v>1</v>
      </c>
      <c r="I634" s="207"/>
      <c r="J634" s="13"/>
      <c r="K634" s="13"/>
      <c r="L634" s="203"/>
      <c r="M634" s="208"/>
      <c r="N634" s="209"/>
      <c r="O634" s="209"/>
      <c r="P634" s="209"/>
      <c r="Q634" s="209"/>
      <c r="R634" s="209"/>
      <c r="S634" s="209"/>
      <c r="T634" s="210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05" t="s">
        <v>213</v>
      </c>
      <c r="AU634" s="205" t="s">
        <v>91</v>
      </c>
      <c r="AV634" s="13" t="s">
        <v>87</v>
      </c>
      <c r="AW634" s="13" t="s">
        <v>33</v>
      </c>
      <c r="AX634" s="13" t="s">
        <v>80</v>
      </c>
      <c r="AY634" s="205" t="s">
        <v>205</v>
      </c>
    </row>
    <row r="635" s="14" customFormat="1">
      <c r="A635" s="14"/>
      <c r="B635" s="211"/>
      <c r="C635" s="14"/>
      <c r="D635" s="204" t="s">
        <v>213</v>
      </c>
      <c r="E635" s="212" t="s">
        <v>1</v>
      </c>
      <c r="F635" s="213" t="s">
        <v>797</v>
      </c>
      <c r="G635" s="14"/>
      <c r="H635" s="214">
        <v>22.800000000000001</v>
      </c>
      <c r="I635" s="215"/>
      <c r="J635" s="14"/>
      <c r="K635" s="14"/>
      <c r="L635" s="211"/>
      <c r="M635" s="216"/>
      <c r="N635" s="217"/>
      <c r="O635" s="217"/>
      <c r="P635" s="217"/>
      <c r="Q635" s="217"/>
      <c r="R635" s="217"/>
      <c r="S635" s="217"/>
      <c r="T635" s="218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12" t="s">
        <v>213</v>
      </c>
      <c r="AU635" s="212" t="s">
        <v>91</v>
      </c>
      <c r="AV635" s="14" t="s">
        <v>91</v>
      </c>
      <c r="AW635" s="14" t="s">
        <v>33</v>
      </c>
      <c r="AX635" s="14" t="s">
        <v>80</v>
      </c>
      <c r="AY635" s="212" t="s">
        <v>205</v>
      </c>
    </row>
    <row r="636" s="14" customFormat="1">
      <c r="A636" s="14"/>
      <c r="B636" s="211"/>
      <c r="C636" s="14"/>
      <c r="D636" s="204" t="s">
        <v>213</v>
      </c>
      <c r="E636" s="212" t="s">
        <v>1</v>
      </c>
      <c r="F636" s="213" t="s">
        <v>798</v>
      </c>
      <c r="G636" s="14"/>
      <c r="H636" s="214">
        <v>21.780000000000001</v>
      </c>
      <c r="I636" s="215"/>
      <c r="J636" s="14"/>
      <c r="K636" s="14"/>
      <c r="L636" s="211"/>
      <c r="M636" s="216"/>
      <c r="N636" s="217"/>
      <c r="O636" s="217"/>
      <c r="P636" s="217"/>
      <c r="Q636" s="217"/>
      <c r="R636" s="217"/>
      <c r="S636" s="217"/>
      <c r="T636" s="218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12" t="s">
        <v>213</v>
      </c>
      <c r="AU636" s="212" t="s">
        <v>91</v>
      </c>
      <c r="AV636" s="14" t="s">
        <v>91</v>
      </c>
      <c r="AW636" s="14" t="s">
        <v>33</v>
      </c>
      <c r="AX636" s="14" t="s">
        <v>80</v>
      </c>
      <c r="AY636" s="212" t="s">
        <v>205</v>
      </c>
    </row>
    <row r="637" s="14" customFormat="1">
      <c r="A637" s="14"/>
      <c r="B637" s="211"/>
      <c r="C637" s="14"/>
      <c r="D637" s="204" t="s">
        <v>213</v>
      </c>
      <c r="E637" s="212" t="s">
        <v>1</v>
      </c>
      <c r="F637" s="213" t="s">
        <v>799</v>
      </c>
      <c r="G637" s="14"/>
      <c r="H637" s="214">
        <v>3.48</v>
      </c>
      <c r="I637" s="215"/>
      <c r="J637" s="14"/>
      <c r="K637" s="14"/>
      <c r="L637" s="211"/>
      <c r="M637" s="216"/>
      <c r="N637" s="217"/>
      <c r="O637" s="217"/>
      <c r="P637" s="217"/>
      <c r="Q637" s="217"/>
      <c r="R637" s="217"/>
      <c r="S637" s="217"/>
      <c r="T637" s="21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12" t="s">
        <v>213</v>
      </c>
      <c r="AU637" s="212" t="s">
        <v>91</v>
      </c>
      <c r="AV637" s="14" t="s">
        <v>91</v>
      </c>
      <c r="AW637" s="14" t="s">
        <v>33</v>
      </c>
      <c r="AX637" s="14" t="s">
        <v>80</v>
      </c>
      <c r="AY637" s="212" t="s">
        <v>205</v>
      </c>
    </row>
    <row r="638" s="14" customFormat="1">
      <c r="A638" s="14"/>
      <c r="B638" s="211"/>
      <c r="C638" s="14"/>
      <c r="D638" s="204" t="s">
        <v>213</v>
      </c>
      <c r="E638" s="212" t="s">
        <v>1</v>
      </c>
      <c r="F638" s="213" t="s">
        <v>800</v>
      </c>
      <c r="G638" s="14"/>
      <c r="H638" s="214">
        <v>2.6699999999999999</v>
      </c>
      <c r="I638" s="215"/>
      <c r="J638" s="14"/>
      <c r="K638" s="14"/>
      <c r="L638" s="211"/>
      <c r="M638" s="216"/>
      <c r="N638" s="217"/>
      <c r="O638" s="217"/>
      <c r="P638" s="217"/>
      <c r="Q638" s="217"/>
      <c r="R638" s="217"/>
      <c r="S638" s="217"/>
      <c r="T638" s="21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12" t="s">
        <v>213</v>
      </c>
      <c r="AU638" s="212" t="s">
        <v>91</v>
      </c>
      <c r="AV638" s="14" t="s">
        <v>91</v>
      </c>
      <c r="AW638" s="14" t="s">
        <v>33</v>
      </c>
      <c r="AX638" s="14" t="s">
        <v>80</v>
      </c>
      <c r="AY638" s="212" t="s">
        <v>205</v>
      </c>
    </row>
    <row r="639" s="14" customFormat="1">
      <c r="A639" s="14"/>
      <c r="B639" s="211"/>
      <c r="C639" s="14"/>
      <c r="D639" s="204" t="s">
        <v>213</v>
      </c>
      <c r="E639" s="212" t="s">
        <v>1</v>
      </c>
      <c r="F639" s="213" t="s">
        <v>801</v>
      </c>
      <c r="G639" s="14"/>
      <c r="H639" s="214">
        <v>1.9099999999999999</v>
      </c>
      <c r="I639" s="215"/>
      <c r="J639" s="14"/>
      <c r="K639" s="14"/>
      <c r="L639" s="211"/>
      <c r="M639" s="216"/>
      <c r="N639" s="217"/>
      <c r="O639" s="217"/>
      <c r="P639" s="217"/>
      <c r="Q639" s="217"/>
      <c r="R639" s="217"/>
      <c r="S639" s="217"/>
      <c r="T639" s="21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12" t="s">
        <v>213</v>
      </c>
      <c r="AU639" s="212" t="s">
        <v>91</v>
      </c>
      <c r="AV639" s="14" t="s">
        <v>91</v>
      </c>
      <c r="AW639" s="14" t="s">
        <v>33</v>
      </c>
      <c r="AX639" s="14" t="s">
        <v>80</v>
      </c>
      <c r="AY639" s="212" t="s">
        <v>205</v>
      </c>
    </row>
    <row r="640" s="14" customFormat="1">
      <c r="A640" s="14"/>
      <c r="B640" s="211"/>
      <c r="C640" s="14"/>
      <c r="D640" s="204" t="s">
        <v>213</v>
      </c>
      <c r="E640" s="212" t="s">
        <v>1</v>
      </c>
      <c r="F640" s="213" t="s">
        <v>802</v>
      </c>
      <c r="G640" s="14"/>
      <c r="H640" s="214">
        <v>3.4399999999999999</v>
      </c>
      <c r="I640" s="215"/>
      <c r="J640" s="14"/>
      <c r="K640" s="14"/>
      <c r="L640" s="211"/>
      <c r="M640" s="216"/>
      <c r="N640" s="217"/>
      <c r="O640" s="217"/>
      <c r="P640" s="217"/>
      <c r="Q640" s="217"/>
      <c r="R640" s="217"/>
      <c r="S640" s="217"/>
      <c r="T640" s="218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12" t="s">
        <v>213</v>
      </c>
      <c r="AU640" s="212" t="s">
        <v>91</v>
      </c>
      <c r="AV640" s="14" t="s">
        <v>91</v>
      </c>
      <c r="AW640" s="14" t="s">
        <v>33</v>
      </c>
      <c r="AX640" s="14" t="s">
        <v>80</v>
      </c>
      <c r="AY640" s="212" t="s">
        <v>205</v>
      </c>
    </row>
    <row r="641" s="14" customFormat="1">
      <c r="A641" s="14"/>
      <c r="B641" s="211"/>
      <c r="C641" s="14"/>
      <c r="D641" s="204" t="s">
        <v>213</v>
      </c>
      <c r="E641" s="212" t="s">
        <v>1</v>
      </c>
      <c r="F641" s="213" t="s">
        <v>803</v>
      </c>
      <c r="G641" s="14"/>
      <c r="H641" s="214">
        <v>7.4100000000000001</v>
      </c>
      <c r="I641" s="215"/>
      <c r="J641" s="14"/>
      <c r="K641" s="14"/>
      <c r="L641" s="211"/>
      <c r="M641" s="216"/>
      <c r="N641" s="217"/>
      <c r="O641" s="217"/>
      <c r="P641" s="217"/>
      <c r="Q641" s="217"/>
      <c r="R641" s="217"/>
      <c r="S641" s="217"/>
      <c r="T641" s="218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12" t="s">
        <v>213</v>
      </c>
      <c r="AU641" s="212" t="s">
        <v>91</v>
      </c>
      <c r="AV641" s="14" t="s">
        <v>91</v>
      </c>
      <c r="AW641" s="14" t="s">
        <v>33</v>
      </c>
      <c r="AX641" s="14" t="s">
        <v>80</v>
      </c>
      <c r="AY641" s="212" t="s">
        <v>205</v>
      </c>
    </row>
    <row r="642" s="14" customFormat="1">
      <c r="A642" s="14"/>
      <c r="B642" s="211"/>
      <c r="C642" s="14"/>
      <c r="D642" s="204" t="s">
        <v>213</v>
      </c>
      <c r="E642" s="212" t="s">
        <v>1</v>
      </c>
      <c r="F642" s="213" t="s">
        <v>804</v>
      </c>
      <c r="G642" s="14"/>
      <c r="H642" s="214">
        <v>11.17</v>
      </c>
      <c r="I642" s="215"/>
      <c r="J642" s="14"/>
      <c r="K642" s="14"/>
      <c r="L642" s="211"/>
      <c r="M642" s="216"/>
      <c r="N642" s="217"/>
      <c r="O642" s="217"/>
      <c r="P642" s="217"/>
      <c r="Q642" s="217"/>
      <c r="R642" s="217"/>
      <c r="S642" s="217"/>
      <c r="T642" s="218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12" t="s">
        <v>213</v>
      </c>
      <c r="AU642" s="212" t="s">
        <v>91</v>
      </c>
      <c r="AV642" s="14" t="s">
        <v>91</v>
      </c>
      <c r="AW642" s="14" t="s">
        <v>33</v>
      </c>
      <c r="AX642" s="14" t="s">
        <v>80</v>
      </c>
      <c r="AY642" s="212" t="s">
        <v>205</v>
      </c>
    </row>
    <row r="643" s="14" customFormat="1">
      <c r="A643" s="14"/>
      <c r="B643" s="211"/>
      <c r="C643" s="14"/>
      <c r="D643" s="204" t="s">
        <v>213</v>
      </c>
      <c r="E643" s="212" t="s">
        <v>1</v>
      </c>
      <c r="F643" s="213" t="s">
        <v>805</v>
      </c>
      <c r="G643" s="14"/>
      <c r="H643" s="214">
        <v>17.800000000000001</v>
      </c>
      <c r="I643" s="215"/>
      <c r="J643" s="14"/>
      <c r="K643" s="14"/>
      <c r="L643" s="211"/>
      <c r="M643" s="216"/>
      <c r="N643" s="217"/>
      <c r="O643" s="217"/>
      <c r="P643" s="217"/>
      <c r="Q643" s="217"/>
      <c r="R643" s="217"/>
      <c r="S643" s="217"/>
      <c r="T643" s="21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12" t="s">
        <v>213</v>
      </c>
      <c r="AU643" s="212" t="s">
        <v>91</v>
      </c>
      <c r="AV643" s="14" t="s">
        <v>91</v>
      </c>
      <c r="AW643" s="14" t="s">
        <v>33</v>
      </c>
      <c r="AX643" s="14" t="s">
        <v>80</v>
      </c>
      <c r="AY643" s="212" t="s">
        <v>205</v>
      </c>
    </row>
    <row r="644" s="14" customFormat="1">
      <c r="A644" s="14"/>
      <c r="B644" s="211"/>
      <c r="C644" s="14"/>
      <c r="D644" s="204" t="s">
        <v>213</v>
      </c>
      <c r="E644" s="212" t="s">
        <v>1</v>
      </c>
      <c r="F644" s="213" t="s">
        <v>806</v>
      </c>
      <c r="G644" s="14"/>
      <c r="H644" s="214">
        <v>19.129999999999999</v>
      </c>
      <c r="I644" s="215"/>
      <c r="J644" s="14"/>
      <c r="K644" s="14"/>
      <c r="L644" s="211"/>
      <c r="M644" s="216"/>
      <c r="N644" s="217"/>
      <c r="O644" s="217"/>
      <c r="P644" s="217"/>
      <c r="Q644" s="217"/>
      <c r="R644" s="217"/>
      <c r="S644" s="217"/>
      <c r="T644" s="21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12" t="s">
        <v>213</v>
      </c>
      <c r="AU644" s="212" t="s">
        <v>91</v>
      </c>
      <c r="AV644" s="14" t="s">
        <v>91</v>
      </c>
      <c r="AW644" s="14" t="s">
        <v>33</v>
      </c>
      <c r="AX644" s="14" t="s">
        <v>80</v>
      </c>
      <c r="AY644" s="212" t="s">
        <v>205</v>
      </c>
    </row>
    <row r="645" s="13" customFormat="1">
      <c r="A645" s="13"/>
      <c r="B645" s="203"/>
      <c r="C645" s="13"/>
      <c r="D645" s="204" t="s">
        <v>213</v>
      </c>
      <c r="E645" s="205" t="s">
        <v>1</v>
      </c>
      <c r="F645" s="206" t="s">
        <v>339</v>
      </c>
      <c r="G645" s="13"/>
      <c r="H645" s="205" t="s">
        <v>1</v>
      </c>
      <c r="I645" s="207"/>
      <c r="J645" s="13"/>
      <c r="K645" s="13"/>
      <c r="L645" s="203"/>
      <c r="M645" s="208"/>
      <c r="N645" s="209"/>
      <c r="O645" s="209"/>
      <c r="P645" s="209"/>
      <c r="Q645" s="209"/>
      <c r="R645" s="209"/>
      <c r="S645" s="209"/>
      <c r="T645" s="210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5" t="s">
        <v>213</v>
      </c>
      <c r="AU645" s="205" t="s">
        <v>91</v>
      </c>
      <c r="AV645" s="13" t="s">
        <v>87</v>
      </c>
      <c r="AW645" s="13" t="s">
        <v>33</v>
      </c>
      <c r="AX645" s="13" t="s">
        <v>80</v>
      </c>
      <c r="AY645" s="205" t="s">
        <v>205</v>
      </c>
    </row>
    <row r="646" s="14" customFormat="1">
      <c r="A646" s="14"/>
      <c r="B646" s="211"/>
      <c r="C646" s="14"/>
      <c r="D646" s="204" t="s">
        <v>213</v>
      </c>
      <c r="E646" s="212" t="s">
        <v>1</v>
      </c>
      <c r="F646" s="213" t="s">
        <v>807</v>
      </c>
      <c r="G646" s="14"/>
      <c r="H646" s="214">
        <v>11.140000000000001</v>
      </c>
      <c r="I646" s="215"/>
      <c r="J646" s="14"/>
      <c r="K646" s="14"/>
      <c r="L646" s="211"/>
      <c r="M646" s="216"/>
      <c r="N646" s="217"/>
      <c r="O646" s="217"/>
      <c r="P646" s="217"/>
      <c r="Q646" s="217"/>
      <c r="R646" s="217"/>
      <c r="S646" s="217"/>
      <c r="T646" s="218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12" t="s">
        <v>213</v>
      </c>
      <c r="AU646" s="212" t="s">
        <v>91</v>
      </c>
      <c r="AV646" s="14" t="s">
        <v>91</v>
      </c>
      <c r="AW646" s="14" t="s">
        <v>33</v>
      </c>
      <c r="AX646" s="14" t="s">
        <v>80</v>
      </c>
      <c r="AY646" s="212" t="s">
        <v>205</v>
      </c>
    </row>
    <row r="647" s="14" customFormat="1">
      <c r="A647" s="14"/>
      <c r="B647" s="211"/>
      <c r="C647" s="14"/>
      <c r="D647" s="204" t="s">
        <v>213</v>
      </c>
      <c r="E647" s="212" t="s">
        <v>1</v>
      </c>
      <c r="F647" s="213" t="s">
        <v>808</v>
      </c>
      <c r="G647" s="14"/>
      <c r="H647" s="214">
        <v>5.2560000000000002</v>
      </c>
      <c r="I647" s="215"/>
      <c r="J647" s="14"/>
      <c r="K647" s="14"/>
      <c r="L647" s="211"/>
      <c r="M647" s="216"/>
      <c r="N647" s="217"/>
      <c r="O647" s="217"/>
      <c r="P647" s="217"/>
      <c r="Q647" s="217"/>
      <c r="R647" s="217"/>
      <c r="S647" s="217"/>
      <c r="T647" s="21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12" t="s">
        <v>213</v>
      </c>
      <c r="AU647" s="212" t="s">
        <v>91</v>
      </c>
      <c r="AV647" s="14" t="s">
        <v>91</v>
      </c>
      <c r="AW647" s="14" t="s">
        <v>33</v>
      </c>
      <c r="AX647" s="14" t="s">
        <v>80</v>
      </c>
      <c r="AY647" s="212" t="s">
        <v>205</v>
      </c>
    </row>
    <row r="648" s="14" customFormat="1">
      <c r="A648" s="14"/>
      <c r="B648" s="211"/>
      <c r="C648" s="14"/>
      <c r="D648" s="204" t="s">
        <v>213</v>
      </c>
      <c r="E648" s="212" t="s">
        <v>1</v>
      </c>
      <c r="F648" s="213" t="s">
        <v>809</v>
      </c>
      <c r="G648" s="14"/>
      <c r="H648" s="214">
        <v>15.25</v>
      </c>
      <c r="I648" s="215"/>
      <c r="J648" s="14"/>
      <c r="K648" s="14"/>
      <c r="L648" s="211"/>
      <c r="M648" s="216"/>
      <c r="N648" s="217"/>
      <c r="O648" s="217"/>
      <c r="P648" s="217"/>
      <c r="Q648" s="217"/>
      <c r="R648" s="217"/>
      <c r="S648" s="217"/>
      <c r="T648" s="218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12" t="s">
        <v>213</v>
      </c>
      <c r="AU648" s="212" t="s">
        <v>91</v>
      </c>
      <c r="AV648" s="14" t="s">
        <v>91</v>
      </c>
      <c r="AW648" s="14" t="s">
        <v>33</v>
      </c>
      <c r="AX648" s="14" t="s">
        <v>80</v>
      </c>
      <c r="AY648" s="212" t="s">
        <v>205</v>
      </c>
    </row>
    <row r="649" s="14" customFormat="1">
      <c r="A649" s="14"/>
      <c r="B649" s="211"/>
      <c r="C649" s="14"/>
      <c r="D649" s="204" t="s">
        <v>213</v>
      </c>
      <c r="E649" s="212" t="s">
        <v>1</v>
      </c>
      <c r="F649" s="213" t="s">
        <v>810</v>
      </c>
      <c r="G649" s="14"/>
      <c r="H649" s="214">
        <v>51.880000000000003</v>
      </c>
      <c r="I649" s="215"/>
      <c r="J649" s="14"/>
      <c r="K649" s="14"/>
      <c r="L649" s="211"/>
      <c r="M649" s="216"/>
      <c r="N649" s="217"/>
      <c r="O649" s="217"/>
      <c r="P649" s="217"/>
      <c r="Q649" s="217"/>
      <c r="R649" s="217"/>
      <c r="S649" s="217"/>
      <c r="T649" s="218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12" t="s">
        <v>213</v>
      </c>
      <c r="AU649" s="212" t="s">
        <v>91</v>
      </c>
      <c r="AV649" s="14" t="s">
        <v>91</v>
      </c>
      <c r="AW649" s="14" t="s">
        <v>33</v>
      </c>
      <c r="AX649" s="14" t="s">
        <v>80</v>
      </c>
      <c r="AY649" s="212" t="s">
        <v>205</v>
      </c>
    </row>
    <row r="650" s="14" customFormat="1">
      <c r="A650" s="14"/>
      <c r="B650" s="211"/>
      <c r="C650" s="14"/>
      <c r="D650" s="204" t="s">
        <v>213</v>
      </c>
      <c r="E650" s="212" t="s">
        <v>1</v>
      </c>
      <c r="F650" s="213" t="s">
        <v>811</v>
      </c>
      <c r="G650" s="14"/>
      <c r="H650" s="214">
        <v>3.2999999999999998</v>
      </c>
      <c r="I650" s="215"/>
      <c r="J650" s="14"/>
      <c r="K650" s="14"/>
      <c r="L650" s="211"/>
      <c r="M650" s="216"/>
      <c r="N650" s="217"/>
      <c r="O650" s="217"/>
      <c r="P650" s="217"/>
      <c r="Q650" s="217"/>
      <c r="R650" s="217"/>
      <c r="S650" s="217"/>
      <c r="T650" s="218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12" t="s">
        <v>213</v>
      </c>
      <c r="AU650" s="212" t="s">
        <v>91</v>
      </c>
      <c r="AV650" s="14" t="s">
        <v>91</v>
      </c>
      <c r="AW650" s="14" t="s">
        <v>33</v>
      </c>
      <c r="AX650" s="14" t="s">
        <v>80</v>
      </c>
      <c r="AY650" s="212" t="s">
        <v>205</v>
      </c>
    </row>
    <row r="651" s="14" customFormat="1">
      <c r="A651" s="14"/>
      <c r="B651" s="211"/>
      <c r="C651" s="14"/>
      <c r="D651" s="204" t="s">
        <v>213</v>
      </c>
      <c r="E651" s="212" t="s">
        <v>1</v>
      </c>
      <c r="F651" s="213" t="s">
        <v>812</v>
      </c>
      <c r="G651" s="14"/>
      <c r="H651" s="214">
        <v>8.7300000000000004</v>
      </c>
      <c r="I651" s="215"/>
      <c r="J651" s="14"/>
      <c r="K651" s="14"/>
      <c r="L651" s="211"/>
      <c r="M651" s="216"/>
      <c r="N651" s="217"/>
      <c r="O651" s="217"/>
      <c r="P651" s="217"/>
      <c r="Q651" s="217"/>
      <c r="R651" s="217"/>
      <c r="S651" s="217"/>
      <c r="T651" s="218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12" t="s">
        <v>213</v>
      </c>
      <c r="AU651" s="212" t="s">
        <v>91</v>
      </c>
      <c r="AV651" s="14" t="s">
        <v>91</v>
      </c>
      <c r="AW651" s="14" t="s">
        <v>33</v>
      </c>
      <c r="AX651" s="14" t="s">
        <v>80</v>
      </c>
      <c r="AY651" s="212" t="s">
        <v>205</v>
      </c>
    </row>
    <row r="652" s="14" customFormat="1">
      <c r="A652" s="14"/>
      <c r="B652" s="211"/>
      <c r="C652" s="14"/>
      <c r="D652" s="204" t="s">
        <v>213</v>
      </c>
      <c r="E652" s="212" t="s">
        <v>1</v>
      </c>
      <c r="F652" s="213" t="s">
        <v>813</v>
      </c>
      <c r="G652" s="14"/>
      <c r="H652" s="214">
        <v>23.739999999999998</v>
      </c>
      <c r="I652" s="215"/>
      <c r="J652" s="14"/>
      <c r="K652" s="14"/>
      <c r="L652" s="211"/>
      <c r="M652" s="216"/>
      <c r="N652" s="217"/>
      <c r="O652" s="217"/>
      <c r="P652" s="217"/>
      <c r="Q652" s="217"/>
      <c r="R652" s="217"/>
      <c r="S652" s="217"/>
      <c r="T652" s="21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12" t="s">
        <v>213</v>
      </c>
      <c r="AU652" s="212" t="s">
        <v>91</v>
      </c>
      <c r="AV652" s="14" t="s">
        <v>91</v>
      </c>
      <c r="AW652" s="14" t="s">
        <v>33</v>
      </c>
      <c r="AX652" s="14" t="s">
        <v>80</v>
      </c>
      <c r="AY652" s="212" t="s">
        <v>205</v>
      </c>
    </row>
    <row r="653" s="14" customFormat="1">
      <c r="A653" s="14"/>
      <c r="B653" s="211"/>
      <c r="C653" s="14"/>
      <c r="D653" s="204" t="s">
        <v>213</v>
      </c>
      <c r="E653" s="212" t="s">
        <v>1</v>
      </c>
      <c r="F653" s="213" t="s">
        <v>814</v>
      </c>
      <c r="G653" s="14"/>
      <c r="H653" s="214">
        <v>8.0600000000000005</v>
      </c>
      <c r="I653" s="215"/>
      <c r="J653" s="14"/>
      <c r="K653" s="14"/>
      <c r="L653" s="211"/>
      <c r="M653" s="216"/>
      <c r="N653" s="217"/>
      <c r="O653" s="217"/>
      <c r="P653" s="217"/>
      <c r="Q653" s="217"/>
      <c r="R653" s="217"/>
      <c r="S653" s="217"/>
      <c r="T653" s="218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12" t="s">
        <v>213</v>
      </c>
      <c r="AU653" s="212" t="s">
        <v>91</v>
      </c>
      <c r="AV653" s="14" t="s">
        <v>91</v>
      </c>
      <c r="AW653" s="14" t="s">
        <v>33</v>
      </c>
      <c r="AX653" s="14" t="s">
        <v>80</v>
      </c>
      <c r="AY653" s="212" t="s">
        <v>205</v>
      </c>
    </row>
    <row r="654" s="14" customFormat="1">
      <c r="A654" s="14"/>
      <c r="B654" s="211"/>
      <c r="C654" s="14"/>
      <c r="D654" s="204" t="s">
        <v>213</v>
      </c>
      <c r="E654" s="212" t="s">
        <v>1</v>
      </c>
      <c r="F654" s="213" t="s">
        <v>815</v>
      </c>
      <c r="G654" s="14"/>
      <c r="H654" s="214">
        <v>15.720000000000001</v>
      </c>
      <c r="I654" s="215"/>
      <c r="J654" s="14"/>
      <c r="K654" s="14"/>
      <c r="L654" s="211"/>
      <c r="M654" s="216"/>
      <c r="N654" s="217"/>
      <c r="O654" s="217"/>
      <c r="P654" s="217"/>
      <c r="Q654" s="217"/>
      <c r="R654" s="217"/>
      <c r="S654" s="217"/>
      <c r="T654" s="218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12" t="s">
        <v>213</v>
      </c>
      <c r="AU654" s="212" t="s">
        <v>91</v>
      </c>
      <c r="AV654" s="14" t="s">
        <v>91</v>
      </c>
      <c r="AW654" s="14" t="s">
        <v>33</v>
      </c>
      <c r="AX654" s="14" t="s">
        <v>80</v>
      </c>
      <c r="AY654" s="212" t="s">
        <v>205</v>
      </c>
    </row>
    <row r="655" s="14" customFormat="1">
      <c r="A655" s="14"/>
      <c r="B655" s="211"/>
      <c r="C655" s="14"/>
      <c r="D655" s="204" t="s">
        <v>213</v>
      </c>
      <c r="E655" s="212" t="s">
        <v>1</v>
      </c>
      <c r="F655" s="213" t="s">
        <v>816</v>
      </c>
      <c r="G655" s="14"/>
      <c r="H655" s="214">
        <v>6.9000000000000004</v>
      </c>
      <c r="I655" s="215"/>
      <c r="J655" s="14"/>
      <c r="K655" s="14"/>
      <c r="L655" s="211"/>
      <c r="M655" s="216"/>
      <c r="N655" s="217"/>
      <c r="O655" s="217"/>
      <c r="P655" s="217"/>
      <c r="Q655" s="217"/>
      <c r="R655" s="217"/>
      <c r="S655" s="217"/>
      <c r="T655" s="218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12" t="s">
        <v>213</v>
      </c>
      <c r="AU655" s="212" t="s">
        <v>91</v>
      </c>
      <c r="AV655" s="14" t="s">
        <v>91</v>
      </c>
      <c r="AW655" s="14" t="s">
        <v>33</v>
      </c>
      <c r="AX655" s="14" t="s">
        <v>80</v>
      </c>
      <c r="AY655" s="212" t="s">
        <v>205</v>
      </c>
    </row>
    <row r="656" s="14" customFormat="1">
      <c r="A656" s="14"/>
      <c r="B656" s="211"/>
      <c r="C656" s="14"/>
      <c r="D656" s="204" t="s">
        <v>213</v>
      </c>
      <c r="E656" s="212" t="s">
        <v>1</v>
      </c>
      <c r="F656" s="213" t="s">
        <v>817</v>
      </c>
      <c r="G656" s="14"/>
      <c r="H656" s="214">
        <v>6.46</v>
      </c>
      <c r="I656" s="215"/>
      <c r="J656" s="14"/>
      <c r="K656" s="14"/>
      <c r="L656" s="211"/>
      <c r="M656" s="216"/>
      <c r="N656" s="217"/>
      <c r="O656" s="217"/>
      <c r="P656" s="217"/>
      <c r="Q656" s="217"/>
      <c r="R656" s="217"/>
      <c r="S656" s="217"/>
      <c r="T656" s="21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12" t="s">
        <v>213</v>
      </c>
      <c r="AU656" s="212" t="s">
        <v>91</v>
      </c>
      <c r="AV656" s="14" t="s">
        <v>91</v>
      </c>
      <c r="AW656" s="14" t="s">
        <v>33</v>
      </c>
      <c r="AX656" s="14" t="s">
        <v>80</v>
      </c>
      <c r="AY656" s="212" t="s">
        <v>205</v>
      </c>
    </row>
    <row r="657" s="14" customFormat="1">
      <c r="A657" s="14"/>
      <c r="B657" s="211"/>
      <c r="C657" s="14"/>
      <c r="D657" s="204" t="s">
        <v>213</v>
      </c>
      <c r="E657" s="212" t="s">
        <v>1</v>
      </c>
      <c r="F657" s="213" t="s">
        <v>818</v>
      </c>
      <c r="G657" s="14"/>
      <c r="H657" s="214">
        <v>15.359999999999999</v>
      </c>
      <c r="I657" s="215"/>
      <c r="J657" s="14"/>
      <c r="K657" s="14"/>
      <c r="L657" s="211"/>
      <c r="M657" s="216"/>
      <c r="N657" s="217"/>
      <c r="O657" s="217"/>
      <c r="P657" s="217"/>
      <c r="Q657" s="217"/>
      <c r="R657" s="217"/>
      <c r="S657" s="217"/>
      <c r="T657" s="218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12" t="s">
        <v>213</v>
      </c>
      <c r="AU657" s="212" t="s">
        <v>91</v>
      </c>
      <c r="AV657" s="14" t="s">
        <v>91</v>
      </c>
      <c r="AW657" s="14" t="s">
        <v>33</v>
      </c>
      <c r="AX657" s="14" t="s">
        <v>80</v>
      </c>
      <c r="AY657" s="212" t="s">
        <v>205</v>
      </c>
    </row>
    <row r="658" s="14" customFormat="1">
      <c r="A658" s="14"/>
      <c r="B658" s="211"/>
      <c r="C658" s="14"/>
      <c r="D658" s="204" t="s">
        <v>213</v>
      </c>
      <c r="E658" s="212" t="s">
        <v>1</v>
      </c>
      <c r="F658" s="213" t="s">
        <v>819</v>
      </c>
      <c r="G658" s="14"/>
      <c r="H658" s="214">
        <v>7.5599999999999996</v>
      </c>
      <c r="I658" s="215"/>
      <c r="J658" s="14"/>
      <c r="K658" s="14"/>
      <c r="L658" s="211"/>
      <c r="M658" s="216"/>
      <c r="N658" s="217"/>
      <c r="O658" s="217"/>
      <c r="P658" s="217"/>
      <c r="Q658" s="217"/>
      <c r="R658" s="217"/>
      <c r="S658" s="217"/>
      <c r="T658" s="218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12" t="s">
        <v>213</v>
      </c>
      <c r="AU658" s="212" t="s">
        <v>91</v>
      </c>
      <c r="AV658" s="14" t="s">
        <v>91</v>
      </c>
      <c r="AW658" s="14" t="s">
        <v>33</v>
      </c>
      <c r="AX658" s="14" t="s">
        <v>80</v>
      </c>
      <c r="AY658" s="212" t="s">
        <v>205</v>
      </c>
    </row>
    <row r="659" s="14" customFormat="1">
      <c r="A659" s="14"/>
      <c r="B659" s="211"/>
      <c r="C659" s="14"/>
      <c r="D659" s="204" t="s">
        <v>213</v>
      </c>
      <c r="E659" s="212" t="s">
        <v>1</v>
      </c>
      <c r="F659" s="213" t="s">
        <v>820</v>
      </c>
      <c r="G659" s="14"/>
      <c r="H659" s="214">
        <v>23.739999999999998</v>
      </c>
      <c r="I659" s="215"/>
      <c r="J659" s="14"/>
      <c r="K659" s="14"/>
      <c r="L659" s="211"/>
      <c r="M659" s="216"/>
      <c r="N659" s="217"/>
      <c r="O659" s="217"/>
      <c r="P659" s="217"/>
      <c r="Q659" s="217"/>
      <c r="R659" s="217"/>
      <c r="S659" s="217"/>
      <c r="T659" s="218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12" t="s">
        <v>213</v>
      </c>
      <c r="AU659" s="212" t="s">
        <v>91</v>
      </c>
      <c r="AV659" s="14" t="s">
        <v>91</v>
      </c>
      <c r="AW659" s="14" t="s">
        <v>33</v>
      </c>
      <c r="AX659" s="14" t="s">
        <v>80</v>
      </c>
      <c r="AY659" s="212" t="s">
        <v>205</v>
      </c>
    </row>
    <row r="660" s="14" customFormat="1">
      <c r="A660" s="14"/>
      <c r="B660" s="211"/>
      <c r="C660" s="14"/>
      <c r="D660" s="204" t="s">
        <v>213</v>
      </c>
      <c r="E660" s="212" t="s">
        <v>1</v>
      </c>
      <c r="F660" s="213" t="s">
        <v>821</v>
      </c>
      <c r="G660" s="14"/>
      <c r="H660" s="214">
        <v>8.0299999999999994</v>
      </c>
      <c r="I660" s="215"/>
      <c r="J660" s="14"/>
      <c r="K660" s="14"/>
      <c r="L660" s="211"/>
      <c r="M660" s="216"/>
      <c r="N660" s="217"/>
      <c r="O660" s="217"/>
      <c r="P660" s="217"/>
      <c r="Q660" s="217"/>
      <c r="R660" s="217"/>
      <c r="S660" s="217"/>
      <c r="T660" s="21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12" t="s">
        <v>213</v>
      </c>
      <c r="AU660" s="212" t="s">
        <v>91</v>
      </c>
      <c r="AV660" s="14" t="s">
        <v>91</v>
      </c>
      <c r="AW660" s="14" t="s">
        <v>33</v>
      </c>
      <c r="AX660" s="14" t="s">
        <v>80</v>
      </c>
      <c r="AY660" s="212" t="s">
        <v>205</v>
      </c>
    </row>
    <row r="661" s="13" customFormat="1">
      <c r="A661" s="13"/>
      <c r="B661" s="203"/>
      <c r="C661" s="13"/>
      <c r="D661" s="204" t="s">
        <v>213</v>
      </c>
      <c r="E661" s="205" t="s">
        <v>1</v>
      </c>
      <c r="F661" s="206" t="s">
        <v>342</v>
      </c>
      <c r="G661" s="13"/>
      <c r="H661" s="205" t="s">
        <v>1</v>
      </c>
      <c r="I661" s="207"/>
      <c r="J661" s="13"/>
      <c r="K661" s="13"/>
      <c r="L661" s="203"/>
      <c r="M661" s="208"/>
      <c r="N661" s="209"/>
      <c r="O661" s="209"/>
      <c r="P661" s="209"/>
      <c r="Q661" s="209"/>
      <c r="R661" s="209"/>
      <c r="S661" s="209"/>
      <c r="T661" s="210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05" t="s">
        <v>213</v>
      </c>
      <c r="AU661" s="205" t="s">
        <v>91</v>
      </c>
      <c r="AV661" s="13" t="s">
        <v>87</v>
      </c>
      <c r="AW661" s="13" t="s">
        <v>33</v>
      </c>
      <c r="AX661" s="13" t="s">
        <v>80</v>
      </c>
      <c r="AY661" s="205" t="s">
        <v>205</v>
      </c>
    </row>
    <row r="662" s="14" customFormat="1">
      <c r="A662" s="14"/>
      <c r="B662" s="211"/>
      <c r="C662" s="14"/>
      <c r="D662" s="204" t="s">
        <v>213</v>
      </c>
      <c r="E662" s="212" t="s">
        <v>1</v>
      </c>
      <c r="F662" s="213" t="s">
        <v>822</v>
      </c>
      <c r="G662" s="14"/>
      <c r="H662" s="214">
        <v>11.140000000000001</v>
      </c>
      <c r="I662" s="215"/>
      <c r="J662" s="14"/>
      <c r="K662" s="14"/>
      <c r="L662" s="211"/>
      <c r="M662" s="216"/>
      <c r="N662" s="217"/>
      <c r="O662" s="217"/>
      <c r="P662" s="217"/>
      <c r="Q662" s="217"/>
      <c r="R662" s="217"/>
      <c r="S662" s="217"/>
      <c r="T662" s="21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12" t="s">
        <v>213</v>
      </c>
      <c r="AU662" s="212" t="s">
        <v>91</v>
      </c>
      <c r="AV662" s="14" t="s">
        <v>91</v>
      </c>
      <c r="AW662" s="14" t="s">
        <v>33</v>
      </c>
      <c r="AX662" s="14" t="s">
        <v>80</v>
      </c>
      <c r="AY662" s="212" t="s">
        <v>205</v>
      </c>
    </row>
    <row r="663" s="14" customFormat="1">
      <c r="A663" s="14"/>
      <c r="B663" s="211"/>
      <c r="C663" s="14"/>
      <c r="D663" s="204" t="s">
        <v>213</v>
      </c>
      <c r="E663" s="212" t="s">
        <v>1</v>
      </c>
      <c r="F663" s="213" t="s">
        <v>823</v>
      </c>
      <c r="G663" s="14"/>
      <c r="H663" s="214">
        <v>5.2560000000000002</v>
      </c>
      <c r="I663" s="215"/>
      <c r="J663" s="14"/>
      <c r="K663" s="14"/>
      <c r="L663" s="211"/>
      <c r="M663" s="216"/>
      <c r="N663" s="217"/>
      <c r="O663" s="217"/>
      <c r="P663" s="217"/>
      <c r="Q663" s="217"/>
      <c r="R663" s="217"/>
      <c r="S663" s="217"/>
      <c r="T663" s="218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12" t="s">
        <v>213</v>
      </c>
      <c r="AU663" s="212" t="s">
        <v>91</v>
      </c>
      <c r="AV663" s="14" t="s">
        <v>91</v>
      </c>
      <c r="AW663" s="14" t="s">
        <v>33</v>
      </c>
      <c r="AX663" s="14" t="s">
        <v>80</v>
      </c>
      <c r="AY663" s="212" t="s">
        <v>205</v>
      </c>
    </row>
    <row r="664" s="14" customFormat="1">
      <c r="A664" s="14"/>
      <c r="B664" s="211"/>
      <c r="C664" s="14"/>
      <c r="D664" s="204" t="s">
        <v>213</v>
      </c>
      <c r="E664" s="212" t="s">
        <v>1</v>
      </c>
      <c r="F664" s="213" t="s">
        <v>824</v>
      </c>
      <c r="G664" s="14"/>
      <c r="H664" s="214">
        <v>15.25</v>
      </c>
      <c r="I664" s="215"/>
      <c r="J664" s="14"/>
      <c r="K664" s="14"/>
      <c r="L664" s="211"/>
      <c r="M664" s="216"/>
      <c r="N664" s="217"/>
      <c r="O664" s="217"/>
      <c r="P664" s="217"/>
      <c r="Q664" s="217"/>
      <c r="R664" s="217"/>
      <c r="S664" s="217"/>
      <c r="T664" s="218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12" t="s">
        <v>213</v>
      </c>
      <c r="AU664" s="212" t="s">
        <v>91</v>
      </c>
      <c r="AV664" s="14" t="s">
        <v>91</v>
      </c>
      <c r="AW664" s="14" t="s">
        <v>33</v>
      </c>
      <c r="AX664" s="14" t="s">
        <v>80</v>
      </c>
      <c r="AY664" s="212" t="s">
        <v>205</v>
      </c>
    </row>
    <row r="665" s="14" customFormat="1">
      <c r="A665" s="14"/>
      <c r="B665" s="211"/>
      <c r="C665" s="14"/>
      <c r="D665" s="204" t="s">
        <v>213</v>
      </c>
      <c r="E665" s="212" t="s">
        <v>1</v>
      </c>
      <c r="F665" s="213" t="s">
        <v>825</v>
      </c>
      <c r="G665" s="14"/>
      <c r="H665" s="214">
        <v>51.880000000000003</v>
      </c>
      <c r="I665" s="215"/>
      <c r="J665" s="14"/>
      <c r="K665" s="14"/>
      <c r="L665" s="211"/>
      <c r="M665" s="216"/>
      <c r="N665" s="217"/>
      <c r="O665" s="217"/>
      <c r="P665" s="217"/>
      <c r="Q665" s="217"/>
      <c r="R665" s="217"/>
      <c r="S665" s="217"/>
      <c r="T665" s="218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12" t="s">
        <v>213</v>
      </c>
      <c r="AU665" s="212" t="s">
        <v>91</v>
      </c>
      <c r="AV665" s="14" t="s">
        <v>91</v>
      </c>
      <c r="AW665" s="14" t="s">
        <v>33</v>
      </c>
      <c r="AX665" s="14" t="s">
        <v>80</v>
      </c>
      <c r="AY665" s="212" t="s">
        <v>205</v>
      </c>
    </row>
    <row r="666" s="14" customFormat="1">
      <c r="A666" s="14"/>
      <c r="B666" s="211"/>
      <c r="C666" s="14"/>
      <c r="D666" s="204" t="s">
        <v>213</v>
      </c>
      <c r="E666" s="212" t="s">
        <v>1</v>
      </c>
      <c r="F666" s="213" t="s">
        <v>826</v>
      </c>
      <c r="G666" s="14"/>
      <c r="H666" s="214">
        <v>3.2999999999999998</v>
      </c>
      <c r="I666" s="215"/>
      <c r="J666" s="14"/>
      <c r="K666" s="14"/>
      <c r="L666" s="211"/>
      <c r="M666" s="216"/>
      <c r="N666" s="217"/>
      <c r="O666" s="217"/>
      <c r="P666" s="217"/>
      <c r="Q666" s="217"/>
      <c r="R666" s="217"/>
      <c r="S666" s="217"/>
      <c r="T666" s="21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12" t="s">
        <v>213</v>
      </c>
      <c r="AU666" s="212" t="s">
        <v>91</v>
      </c>
      <c r="AV666" s="14" t="s">
        <v>91</v>
      </c>
      <c r="AW666" s="14" t="s">
        <v>33</v>
      </c>
      <c r="AX666" s="14" t="s">
        <v>80</v>
      </c>
      <c r="AY666" s="212" t="s">
        <v>205</v>
      </c>
    </row>
    <row r="667" s="14" customFormat="1">
      <c r="A667" s="14"/>
      <c r="B667" s="211"/>
      <c r="C667" s="14"/>
      <c r="D667" s="204" t="s">
        <v>213</v>
      </c>
      <c r="E667" s="212" t="s">
        <v>1</v>
      </c>
      <c r="F667" s="213" t="s">
        <v>827</v>
      </c>
      <c r="G667" s="14"/>
      <c r="H667" s="214">
        <v>8.7300000000000004</v>
      </c>
      <c r="I667" s="215"/>
      <c r="J667" s="14"/>
      <c r="K667" s="14"/>
      <c r="L667" s="211"/>
      <c r="M667" s="216"/>
      <c r="N667" s="217"/>
      <c r="O667" s="217"/>
      <c r="P667" s="217"/>
      <c r="Q667" s="217"/>
      <c r="R667" s="217"/>
      <c r="S667" s="217"/>
      <c r="T667" s="218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12" t="s">
        <v>213</v>
      </c>
      <c r="AU667" s="212" t="s">
        <v>91</v>
      </c>
      <c r="AV667" s="14" t="s">
        <v>91</v>
      </c>
      <c r="AW667" s="14" t="s">
        <v>33</v>
      </c>
      <c r="AX667" s="14" t="s">
        <v>80</v>
      </c>
      <c r="AY667" s="212" t="s">
        <v>205</v>
      </c>
    </row>
    <row r="668" s="14" customFormat="1">
      <c r="A668" s="14"/>
      <c r="B668" s="211"/>
      <c r="C668" s="14"/>
      <c r="D668" s="204" t="s">
        <v>213</v>
      </c>
      <c r="E668" s="212" t="s">
        <v>1</v>
      </c>
      <c r="F668" s="213" t="s">
        <v>828</v>
      </c>
      <c r="G668" s="14"/>
      <c r="H668" s="214">
        <v>23.739999999999998</v>
      </c>
      <c r="I668" s="215"/>
      <c r="J668" s="14"/>
      <c r="K668" s="14"/>
      <c r="L668" s="211"/>
      <c r="M668" s="216"/>
      <c r="N668" s="217"/>
      <c r="O668" s="217"/>
      <c r="P668" s="217"/>
      <c r="Q668" s="217"/>
      <c r="R668" s="217"/>
      <c r="S668" s="217"/>
      <c r="T668" s="218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12" t="s">
        <v>213</v>
      </c>
      <c r="AU668" s="212" t="s">
        <v>91</v>
      </c>
      <c r="AV668" s="14" t="s">
        <v>91</v>
      </c>
      <c r="AW668" s="14" t="s">
        <v>33</v>
      </c>
      <c r="AX668" s="14" t="s">
        <v>80</v>
      </c>
      <c r="AY668" s="212" t="s">
        <v>205</v>
      </c>
    </row>
    <row r="669" s="14" customFormat="1">
      <c r="A669" s="14"/>
      <c r="B669" s="211"/>
      <c r="C669" s="14"/>
      <c r="D669" s="204" t="s">
        <v>213</v>
      </c>
      <c r="E669" s="212" t="s">
        <v>1</v>
      </c>
      <c r="F669" s="213" t="s">
        <v>829</v>
      </c>
      <c r="G669" s="14"/>
      <c r="H669" s="214">
        <v>8.0600000000000005</v>
      </c>
      <c r="I669" s="215"/>
      <c r="J669" s="14"/>
      <c r="K669" s="14"/>
      <c r="L669" s="211"/>
      <c r="M669" s="216"/>
      <c r="N669" s="217"/>
      <c r="O669" s="217"/>
      <c r="P669" s="217"/>
      <c r="Q669" s="217"/>
      <c r="R669" s="217"/>
      <c r="S669" s="217"/>
      <c r="T669" s="218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12" t="s">
        <v>213</v>
      </c>
      <c r="AU669" s="212" t="s">
        <v>91</v>
      </c>
      <c r="AV669" s="14" t="s">
        <v>91</v>
      </c>
      <c r="AW669" s="14" t="s">
        <v>33</v>
      </c>
      <c r="AX669" s="14" t="s">
        <v>80</v>
      </c>
      <c r="AY669" s="212" t="s">
        <v>205</v>
      </c>
    </row>
    <row r="670" s="14" customFormat="1">
      <c r="A670" s="14"/>
      <c r="B670" s="211"/>
      <c r="C670" s="14"/>
      <c r="D670" s="204" t="s">
        <v>213</v>
      </c>
      <c r="E670" s="212" t="s">
        <v>1</v>
      </c>
      <c r="F670" s="213" t="s">
        <v>830</v>
      </c>
      <c r="G670" s="14"/>
      <c r="H670" s="214">
        <v>15.720000000000001</v>
      </c>
      <c r="I670" s="215"/>
      <c r="J670" s="14"/>
      <c r="K670" s="14"/>
      <c r="L670" s="211"/>
      <c r="M670" s="216"/>
      <c r="N670" s="217"/>
      <c r="O670" s="217"/>
      <c r="P670" s="217"/>
      <c r="Q670" s="217"/>
      <c r="R670" s="217"/>
      <c r="S670" s="217"/>
      <c r="T670" s="218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12" t="s">
        <v>213</v>
      </c>
      <c r="AU670" s="212" t="s">
        <v>91</v>
      </c>
      <c r="AV670" s="14" t="s">
        <v>91</v>
      </c>
      <c r="AW670" s="14" t="s">
        <v>33</v>
      </c>
      <c r="AX670" s="14" t="s">
        <v>80</v>
      </c>
      <c r="AY670" s="212" t="s">
        <v>205</v>
      </c>
    </row>
    <row r="671" s="14" customFormat="1">
      <c r="A671" s="14"/>
      <c r="B671" s="211"/>
      <c r="C671" s="14"/>
      <c r="D671" s="204" t="s">
        <v>213</v>
      </c>
      <c r="E671" s="212" t="s">
        <v>1</v>
      </c>
      <c r="F671" s="213" t="s">
        <v>831</v>
      </c>
      <c r="G671" s="14"/>
      <c r="H671" s="214">
        <v>6.9000000000000004</v>
      </c>
      <c r="I671" s="215"/>
      <c r="J671" s="14"/>
      <c r="K671" s="14"/>
      <c r="L671" s="211"/>
      <c r="M671" s="216"/>
      <c r="N671" s="217"/>
      <c r="O671" s="217"/>
      <c r="P671" s="217"/>
      <c r="Q671" s="217"/>
      <c r="R671" s="217"/>
      <c r="S671" s="217"/>
      <c r="T671" s="21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12" t="s">
        <v>213</v>
      </c>
      <c r="AU671" s="212" t="s">
        <v>91</v>
      </c>
      <c r="AV671" s="14" t="s">
        <v>91</v>
      </c>
      <c r="AW671" s="14" t="s">
        <v>33</v>
      </c>
      <c r="AX671" s="14" t="s">
        <v>80</v>
      </c>
      <c r="AY671" s="212" t="s">
        <v>205</v>
      </c>
    </row>
    <row r="672" s="14" customFormat="1">
      <c r="A672" s="14"/>
      <c r="B672" s="211"/>
      <c r="C672" s="14"/>
      <c r="D672" s="204" t="s">
        <v>213</v>
      </c>
      <c r="E672" s="212" t="s">
        <v>1</v>
      </c>
      <c r="F672" s="213" t="s">
        <v>832</v>
      </c>
      <c r="G672" s="14"/>
      <c r="H672" s="214">
        <v>6.46</v>
      </c>
      <c r="I672" s="215"/>
      <c r="J672" s="14"/>
      <c r="K672" s="14"/>
      <c r="L672" s="211"/>
      <c r="M672" s="216"/>
      <c r="N672" s="217"/>
      <c r="O672" s="217"/>
      <c r="P672" s="217"/>
      <c r="Q672" s="217"/>
      <c r="R672" s="217"/>
      <c r="S672" s="217"/>
      <c r="T672" s="21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12" t="s">
        <v>213</v>
      </c>
      <c r="AU672" s="212" t="s">
        <v>91</v>
      </c>
      <c r="AV672" s="14" t="s">
        <v>91</v>
      </c>
      <c r="AW672" s="14" t="s">
        <v>33</v>
      </c>
      <c r="AX672" s="14" t="s">
        <v>80</v>
      </c>
      <c r="AY672" s="212" t="s">
        <v>205</v>
      </c>
    </row>
    <row r="673" s="14" customFormat="1">
      <c r="A673" s="14"/>
      <c r="B673" s="211"/>
      <c r="C673" s="14"/>
      <c r="D673" s="204" t="s">
        <v>213</v>
      </c>
      <c r="E673" s="212" t="s">
        <v>1</v>
      </c>
      <c r="F673" s="213" t="s">
        <v>833</v>
      </c>
      <c r="G673" s="14"/>
      <c r="H673" s="214">
        <v>15.359999999999999</v>
      </c>
      <c r="I673" s="215"/>
      <c r="J673" s="14"/>
      <c r="K673" s="14"/>
      <c r="L673" s="211"/>
      <c r="M673" s="216"/>
      <c r="N673" s="217"/>
      <c r="O673" s="217"/>
      <c r="P673" s="217"/>
      <c r="Q673" s="217"/>
      <c r="R673" s="217"/>
      <c r="S673" s="217"/>
      <c r="T673" s="218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12" t="s">
        <v>213</v>
      </c>
      <c r="AU673" s="212" t="s">
        <v>91</v>
      </c>
      <c r="AV673" s="14" t="s">
        <v>91</v>
      </c>
      <c r="AW673" s="14" t="s">
        <v>33</v>
      </c>
      <c r="AX673" s="14" t="s">
        <v>80</v>
      </c>
      <c r="AY673" s="212" t="s">
        <v>205</v>
      </c>
    </row>
    <row r="674" s="14" customFormat="1">
      <c r="A674" s="14"/>
      <c r="B674" s="211"/>
      <c r="C674" s="14"/>
      <c r="D674" s="204" t="s">
        <v>213</v>
      </c>
      <c r="E674" s="212" t="s">
        <v>1</v>
      </c>
      <c r="F674" s="213" t="s">
        <v>834</v>
      </c>
      <c r="G674" s="14"/>
      <c r="H674" s="214">
        <v>7.5599999999999996</v>
      </c>
      <c r="I674" s="215"/>
      <c r="J674" s="14"/>
      <c r="K674" s="14"/>
      <c r="L674" s="211"/>
      <c r="M674" s="216"/>
      <c r="N674" s="217"/>
      <c r="O674" s="217"/>
      <c r="P674" s="217"/>
      <c r="Q674" s="217"/>
      <c r="R674" s="217"/>
      <c r="S674" s="217"/>
      <c r="T674" s="218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12" t="s">
        <v>213</v>
      </c>
      <c r="AU674" s="212" t="s">
        <v>91</v>
      </c>
      <c r="AV674" s="14" t="s">
        <v>91</v>
      </c>
      <c r="AW674" s="14" t="s">
        <v>33</v>
      </c>
      <c r="AX674" s="14" t="s">
        <v>80</v>
      </c>
      <c r="AY674" s="212" t="s">
        <v>205</v>
      </c>
    </row>
    <row r="675" s="14" customFormat="1">
      <c r="A675" s="14"/>
      <c r="B675" s="211"/>
      <c r="C675" s="14"/>
      <c r="D675" s="204" t="s">
        <v>213</v>
      </c>
      <c r="E675" s="212" t="s">
        <v>1</v>
      </c>
      <c r="F675" s="213" t="s">
        <v>835</v>
      </c>
      <c r="G675" s="14"/>
      <c r="H675" s="214">
        <v>23.739999999999998</v>
      </c>
      <c r="I675" s="215"/>
      <c r="J675" s="14"/>
      <c r="K675" s="14"/>
      <c r="L675" s="211"/>
      <c r="M675" s="216"/>
      <c r="N675" s="217"/>
      <c r="O675" s="217"/>
      <c r="P675" s="217"/>
      <c r="Q675" s="217"/>
      <c r="R675" s="217"/>
      <c r="S675" s="217"/>
      <c r="T675" s="218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12" t="s">
        <v>213</v>
      </c>
      <c r="AU675" s="212" t="s">
        <v>91</v>
      </c>
      <c r="AV675" s="14" t="s">
        <v>91</v>
      </c>
      <c r="AW675" s="14" t="s">
        <v>33</v>
      </c>
      <c r="AX675" s="14" t="s">
        <v>80</v>
      </c>
      <c r="AY675" s="212" t="s">
        <v>205</v>
      </c>
    </row>
    <row r="676" s="14" customFormat="1">
      <c r="A676" s="14"/>
      <c r="B676" s="211"/>
      <c r="C676" s="14"/>
      <c r="D676" s="204" t="s">
        <v>213</v>
      </c>
      <c r="E676" s="212" t="s">
        <v>1</v>
      </c>
      <c r="F676" s="213" t="s">
        <v>836</v>
      </c>
      <c r="G676" s="14"/>
      <c r="H676" s="214">
        <v>8.0299999999999994</v>
      </c>
      <c r="I676" s="215"/>
      <c r="J676" s="14"/>
      <c r="K676" s="14"/>
      <c r="L676" s="211"/>
      <c r="M676" s="216"/>
      <c r="N676" s="217"/>
      <c r="O676" s="217"/>
      <c r="P676" s="217"/>
      <c r="Q676" s="217"/>
      <c r="R676" s="217"/>
      <c r="S676" s="217"/>
      <c r="T676" s="21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12" t="s">
        <v>213</v>
      </c>
      <c r="AU676" s="212" t="s">
        <v>91</v>
      </c>
      <c r="AV676" s="14" t="s">
        <v>91</v>
      </c>
      <c r="AW676" s="14" t="s">
        <v>33</v>
      </c>
      <c r="AX676" s="14" t="s">
        <v>80</v>
      </c>
      <c r="AY676" s="212" t="s">
        <v>205</v>
      </c>
    </row>
    <row r="677" s="15" customFormat="1">
      <c r="A677" s="15"/>
      <c r="B677" s="219"/>
      <c r="C677" s="15"/>
      <c r="D677" s="204" t="s">
        <v>213</v>
      </c>
      <c r="E677" s="220" t="s">
        <v>1</v>
      </c>
      <c r="F677" s="221" t="s">
        <v>216</v>
      </c>
      <c r="G677" s="15"/>
      <c r="H677" s="222">
        <v>533.84199999999998</v>
      </c>
      <c r="I677" s="223"/>
      <c r="J677" s="15"/>
      <c r="K677" s="15"/>
      <c r="L677" s="219"/>
      <c r="M677" s="224"/>
      <c r="N677" s="225"/>
      <c r="O677" s="225"/>
      <c r="P677" s="225"/>
      <c r="Q677" s="225"/>
      <c r="R677" s="225"/>
      <c r="S677" s="225"/>
      <c r="T677" s="226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20" t="s">
        <v>213</v>
      </c>
      <c r="AU677" s="220" t="s">
        <v>91</v>
      </c>
      <c r="AV677" s="15" t="s">
        <v>211</v>
      </c>
      <c r="AW677" s="15" t="s">
        <v>33</v>
      </c>
      <c r="AX677" s="15" t="s">
        <v>87</v>
      </c>
      <c r="AY677" s="220" t="s">
        <v>205</v>
      </c>
    </row>
    <row r="678" s="2" customFormat="1" ht="16.5" customHeight="1">
      <c r="A678" s="38"/>
      <c r="B678" s="188"/>
      <c r="C678" s="227" t="s">
        <v>837</v>
      </c>
      <c r="D678" s="227" t="s">
        <v>276</v>
      </c>
      <c r="E678" s="228" t="s">
        <v>838</v>
      </c>
      <c r="F678" s="229" t="s">
        <v>839</v>
      </c>
      <c r="G678" s="230" t="s">
        <v>265</v>
      </c>
      <c r="H678" s="231">
        <v>613.91800000000001</v>
      </c>
      <c r="I678" s="232"/>
      <c r="J678" s="231">
        <f>ROUND(I678*H678,3)</f>
        <v>0</v>
      </c>
      <c r="K678" s="233"/>
      <c r="L678" s="234"/>
      <c r="M678" s="235" t="s">
        <v>1</v>
      </c>
      <c r="N678" s="236" t="s">
        <v>46</v>
      </c>
      <c r="O678" s="82"/>
      <c r="P678" s="198">
        <f>O678*H678</f>
        <v>0</v>
      </c>
      <c r="Q678" s="198">
        <v>0.00010000000000000001</v>
      </c>
      <c r="R678" s="198">
        <f>Q678*H678</f>
        <v>0.061391800000000003</v>
      </c>
      <c r="S678" s="198">
        <v>0</v>
      </c>
      <c r="T678" s="199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200" t="s">
        <v>254</v>
      </c>
      <c r="AT678" s="200" t="s">
        <v>276</v>
      </c>
      <c r="AU678" s="200" t="s">
        <v>91</v>
      </c>
      <c r="AY678" s="19" t="s">
        <v>205</v>
      </c>
      <c r="BE678" s="201">
        <f>IF(N678="základná",J678,0)</f>
        <v>0</v>
      </c>
      <c r="BF678" s="201">
        <f>IF(N678="znížená",J678,0)</f>
        <v>0</v>
      </c>
      <c r="BG678" s="201">
        <f>IF(N678="zákl. prenesená",J678,0)</f>
        <v>0</v>
      </c>
      <c r="BH678" s="201">
        <f>IF(N678="zníž. prenesená",J678,0)</f>
        <v>0</v>
      </c>
      <c r="BI678" s="201">
        <f>IF(N678="nulová",J678,0)</f>
        <v>0</v>
      </c>
      <c r="BJ678" s="19" t="s">
        <v>91</v>
      </c>
      <c r="BK678" s="202">
        <f>ROUND(I678*H678,3)</f>
        <v>0</v>
      </c>
      <c r="BL678" s="19" t="s">
        <v>211</v>
      </c>
      <c r="BM678" s="200" t="s">
        <v>840</v>
      </c>
    </row>
    <row r="679" s="2" customFormat="1" ht="16.5" customHeight="1">
      <c r="A679" s="38"/>
      <c r="B679" s="188"/>
      <c r="C679" s="189" t="s">
        <v>841</v>
      </c>
      <c r="D679" s="189" t="s">
        <v>207</v>
      </c>
      <c r="E679" s="190" t="s">
        <v>842</v>
      </c>
      <c r="F679" s="191" t="s">
        <v>843</v>
      </c>
      <c r="G679" s="192" t="s">
        <v>284</v>
      </c>
      <c r="H679" s="193">
        <v>440.05000000000001</v>
      </c>
      <c r="I679" s="194"/>
      <c r="J679" s="193">
        <f>ROUND(I679*H679,3)</f>
        <v>0</v>
      </c>
      <c r="K679" s="195"/>
      <c r="L679" s="39"/>
      <c r="M679" s="196" t="s">
        <v>1</v>
      </c>
      <c r="N679" s="197" t="s">
        <v>46</v>
      </c>
      <c r="O679" s="82"/>
      <c r="P679" s="198">
        <f>O679*H679</f>
        <v>0</v>
      </c>
      <c r="Q679" s="198">
        <v>0</v>
      </c>
      <c r="R679" s="198">
        <f>Q679*H679</f>
        <v>0</v>
      </c>
      <c r="S679" s="198">
        <v>0</v>
      </c>
      <c r="T679" s="199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00" t="s">
        <v>211</v>
      </c>
      <c r="AT679" s="200" t="s">
        <v>207</v>
      </c>
      <c r="AU679" s="200" t="s">
        <v>91</v>
      </c>
      <c r="AY679" s="19" t="s">
        <v>205</v>
      </c>
      <c r="BE679" s="201">
        <f>IF(N679="základná",J679,0)</f>
        <v>0</v>
      </c>
      <c r="BF679" s="201">
        <f>IF(N679="znížená",J679,0)</f>
        <v>0</v>
      </c>
      <c r="BG679" s="201">
        <f>IF(N679="zákl. prenesená",J679,0)</f>
        <v>0</v>
      </c>
      <c r="BH679" s="201">
        <f>IF(N679="zníž. prenesená",J679,0)</f>
        <v>0</v>
      </c>
      <c r="BI679" s="201">
        <f>IF(N679="nulová",J679,0)</f>
        <v>0</v>
      </c>
      <c r="BJ679" s="19" t="s">
        <v>91</v>
      </c>
      <c r="BK679" s="202">
        <f>ROUND(I679*H679,3)</f>
        <v>0</v>
      </c>
      <c r="BL679" s="19" t="s">
        <v>211</v>
      </c>
      <c r="BM679" s="200" t="s">
        <v>844</v>
      </c>
    </row>
    <row r="680" s="13" customFormat="1">
      <c r="A680" s="13"/>
      <c r="B680" s="203"/>
      <c r="C680" s="13"/>
      <c r="D680" s="204" t="s">
        <v>213</v>
      </c>
      <c r="E680" s="205" t="s">
        <v>1</v>
      </c>
      <c r="F680" s="206" t="s">
        <v>845</v>
      </c>
      <c r="G680" s="13"/>
      <c r="H680" s="205" t="s">
        <v>1</v>
      </c>
      <c r="I680" s="207"/>
      <c r="J680" s="13"/>
      <c r="K680" s="13"/>
      <c r="L680" s="203"/>
      <c r="M680" s="208"/>
      <c r="N680" s="209"/>
      <c r="O680" s="209"/>
      <c r="P680" s="209"/>
      <c r="Q680" s="209"/>
      <c r="R680" s="209"/>
      <c r="S680" s="209"/>
      <c r="T680" s="210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05" t="s">
        <v>213</v>
      </c>
      <c r="AU680" s="205" t="s">
        <v>91</v>
      </c>
      <c r="AV680" s="13" t="s">
        <v>87</v>
      </c>
      <c r="AW680" s="13" t="s">
        <v>33</v>
      </c>
      <c r="AX680" s="13" t="s">
        <v>80</v>
      </c>
      <c r="AY680" s="205" t="s">
        <v>205</v>
      </c>
    </row>
    <row r="681" s="13" customFormat="1">
      <c r="A681" s="13"/>
      <c r="B681" s="203"/>
      <c r="C681" s="13"/>
      <c r="D681" s="204" t="s">
        <v>213</v>
      </c>
      <c r="E681" s="205" t="s">
        <v>1</v>
      </c>
      <c r="F681" s="206" t="s">
        <v>337</v>
      </c>
      <c r="G681" s="13"/>
      <c r="H681" s="205" t="s">
        <v>1</v>
      </c>
      <c r="I681" s="207"/>
      <c r="J681" s="13"/>
      <c r="K681" s="13"/>
      <c r="L681" s="203"/>
      <c r="M681" s="208"/>
      <c r="N681" s="209"/>
      <c r="O681" s="209"/>
      <c r="P681" s="209"/>
      <c r="Q681" s="209"/>
      <c r="R681" s="209"/>
      <c r="S681" s="209"/>
      <c r="T681" s="210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05" t="s">
        <v>213</v>
      </c>
      <c r="AU681" s="205" t="s">
        <v>91</v>
      </c>
      <c r="AV681" s="13" t="s">
        <v>87</v>
      </c>
      <c r="AW681" s="13" t="s">
        <v>33</v>
      </c>
      <c r="AX681" s="13" t="s">
        <v>80</v>
      </c>
      <c r="AY681" s="205" t="s">
        <v>205</v>
      </c>
    </row>
    <row r="682" s="14" customFormat="1">
      <c r="A682" s="14"/>
      <c r="B682" s="211"/>
      <c r="C682" s="14"/>
      <c r="D682" s="204" t="s">
        <v>213</v>
      </c>
      <c r="E682" s="212" t="s">
        <v>1</v>
      </c>
      <c r="F682" s="213" t="s">
        <v>846</v>
      </c>
      <c r="G682" s="14"/>
      <c r="H682" s="214">
        <v>13.26</v>
      </c>
      <c r="I682" s="215"/>
      <c r="J682" s="14"/>
      <c r="K682" s="14"/>
      <c r="L682" s="211"/>
      <c r="M682" s="216"/>
      <c r="N682" s="217"/>
      <c r="O682" s="217"/>
      <c r="P682" s="217"/>
      <c r="Q682" s="217"/>
      <c r="R682" s="217"/>
      <c r="S682" s="217"/>
      <c r="T682" s="218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12" t="s">
        <v>213</v>
      </c>
      <c r="AU682" s="212" t="s">
        <v>91</v>
      </c>
      <c r="AV682" s="14" t="s">
        <v>91</v>
      </c>
      <c r="AW682" s="14" t="s">
        <v>33</v>
      </c>
      <c r="AX682" s="14" t="s">
        <v>80</v>
      </c>
      <c r="AY682" s="212" t="s">
        <v>205</v>
      </c>
    </row>
    <row r="683" s="14" customFormat="1">
      <c r="A683" s="14"/>
      <c r="B683" s="211"/>
      <c r="C683" s="14"/>
      <c r="D683" s="204" t="s">
        <v>213</v>
      </c>
      <c r="E683" s="212" t="s">
        <v>1</v>
      </c>
      <c r="F683" s="213" t="s">
        <v>847</v>
      </c>
      <c r="G683" s="14"/>
      <c r="H683" s="214">
        <v>17.399999999999999</v>
      </c>
      <c r="I683" s="215"/>
      <c r="J683" s="14"/>
      <c r="K683" s="14"/>
      <c r="L683" s="211"/>
      <c r="M683" s="216"/>
      <c r="N683" s="217"/>
      <c r="O683" s="217"/>
      <c r="P683" s="217"/>
      <c r="Q683" s="217"/>
      <c r="R683" s="217"/>
      <c r="S683" s="217"/>
      <c r="T683" s="21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12" t="s">
        <v>213</v>
      </c>
      <c r="AU683" s="212" t="s">
        <v>91</v>
      </c>
      <c r="AV683" s="14" t="s">
        <v>91</v>
      </c>
      <c r="AW683" s="14" t="s">
        <v>33</v>
      </c>
      <c r="AX683" s="14" t="s">
        <v>80</v>
      </c>
      <c r="AY683" s="212" t="s">
        <v>205</v>
      </c>
    </row>
    <row r="684" s="14" customFormat="1">
      <c r="A684" s="14"/>
      <c r="B684" s="211"/>
      <c r="C684" s="14"/>
      <c r="D684" s="204" t="s">
        <v>213</v>
      </c>
      <c r="E684" s="212" t="s">
        <v>1</v>
      </c>
      <c r="F684" s="213" t="s">
        <v>848</v>
      </c>
      <c r="G684" s="14"/>
      <c r="H684" s="214">
        <v>6.6399999999999997</v>
      </c>
      <c r="I684" s="215"/>
      <c r="J684" s="14"/>
      <c r="K684" s="14"/>
      <c r="L684" s="211"/>
      <c r="M684" s="216"/>
      <c r="N684" s="217"/>
      <c r="O684" s="217"/>
      <c r="P684" s="217"/>
      <c r="Q684" s="217"/>
      <c r="R684" s="217"/>
      <c r="S684" s="217"/>
      <c r="T684" s="21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12" t="s">
        <v>213</v>
      </c>
      <c r="AU684" s="212" t="s">
        <v>91</v>
      </c>
      <c r="AV684" s="14" t="s">
        <v>91</v>
      </c>
      <c r="AW684" s="14" t="s">
        <v>33</v>
      </c>
      <c r="AX684" s="14" t="s">
        <v>80</v>
      </c>
      <c r="AY684" s="212" t="s">
        <v>205</v>
      </c>
    </row>
    <row r="685" s="14" customFormat="1">
      <c r="A685" s="14"/>
      <c r="B685" s="211"/>
      <c r="C685" s="14"/>
      <c r="D685" s="204" t="s">
        <v>213</v>
      </c>
      <c r="E685" s="212" t="s">
        <v>1</v>
      </c>
      <c r="F685" s="213" t="s">
        <v>849</v>
      </c>
      <c r="G685" s="14"/>
      <c r="H685" s="214">
        <v>5.7400000000000002</v>
      </c>
      <c r="I685" s="215"/>
      <c r="J685" s="14"/>
      <c r="K685" s="14"/>
      <c r="L685" s="211"/>
      <c r="M685" s="216"/>
      <c r="N685" s="217"/>
      <c r="O685" s="217"/>
      <c r="P685" s="217"/>
      <c r="Q685" s="217"/>
      <c r="R685" s="217"/>
      <c r="S685" s="217"/>
      <c r="T685" s="218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12" t="s">
        <v>213</v>
      </c>
      <c r="AU685" s="212" t="s">
        <v>91</v>
      </c>
      <c r="AV685" s="14" t="s">
        <v>91</v>
      </c>
      <c r="AW685" s="14" t="s">
        <v>33</v>
      </c>
      <c r="AX685" s="14" t="s">
        <v>80</v>
      </c>
      <c r="AY685" s="212" t="s">
        <v>205</v>
      </c>
    </row>
    <row r="686" s="14" customFormat="1">
      <c r="A686" s="14"/>
      <c r="B686" s="211"/>
      <c r="C686" s="14"/>
      <c r="D686" s="204" t="s">
        <v>213</v>
      </c>
      <c r="E686" s="212" t="s">
        <v>1</v>
      </c>
      <c r="F686" s="213" t="s">
        <v>850</v>
      </c>
      <c r="G686" s="14"/>
      <c r="H686" s="214">
        <v>4.9400000000000004</v>
      </c>
      <c r="I686" s="215"/>
      <c r="J686" s="14"/>
      <c r="K686" s="14"/>
      <c r="L686" s="211"/>
      <c r="M686" s="216"/>
      <c r="N686" s="217"/>
      <c r="O686" s="217"/>
      <c r="P686" s="217"/>
      <c r="Q686" s="217"/>
      <c r="R686" s="217"/>
      <c r="S686" s="217"/>
      <c r="T686" s="218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12" t="s">
        <v>213</v>
      </c>
      <c r="AU686" s="212" t="s">
        <v>91</v>
      </c>
      <c r="AV686" s="14" t="s">
        <v>91</v>
      </c>
      <c r="AW686" s="14" t="s">
        <v>33</v>
      </c>
      <c r="AX686" s="14" t="s">
        <v>80</v>
      </c>
      <c r="AY686" s="212" t="s">
        <v>205</v>
      </c>
    </row>
    <row r="687" s="14" customFormat="1">
      <c r="A687" s="14"/>
      <c r="B687" s="211"/>
      <c r="C687" s="14"/>
      <c r="D687" s="204" t="s">
        <v>213</v>
      </c>
      <c r="E687" s="212" t="s">
        <v>1</v>
      </c>
      <c r="F687" s="213" t="s">
        <v>851</v>
      </c>
      <c r="G687" s="14"/>
      <c r="H687" s="214">
        <v>6.4400000000000004</v>
      </c>
      <c r="I687" s="215"/>
      <c r="J687" s="14"/>
      <c r="K687" s="14"/>
      <c r="L687" s="211"/>
      <c r="M687" s="216"/>
      <c r="N687" s="217"/>
      <c r="O687" s="217"/>
      <c r="P687" s="217"/>
      <c r="Q687" s="217"/>
      <c r="R687" s="217"/>
      <c r="S687" s="217"/>
      <c r="T687" s="218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12" t="s">
        <v>213</v>
      </c>
      <c r="AU687" s="212" t="s">
        <v>91</v>
      </c>
      <c r="AV687" s="14" t="s">
        <v>91</v>
      </c>
      <c r="AW687" s="14" t="s">
        <v>33</v>
      </c>
      <c r="AX687" s="14" t="s">
        <v>80</v>
      </c>
      <c r="AY687" s="212" t="s">
        <v>205</v>
      </c>
    </row>
    <row r="688" s="14" customFormat="1">
      <c r="A688" s="14"/>
      <c r="B688" s="211"/>
      <c r="C688" s="14"/>
      <c r="D688" s="204" t="s">
        <v>213</v>
      </c>
      <c r="E688" s="212" t="s">
        <v>1</v>
      </c>
      <c r="F688" s="213" t="s">
        <v>852</v>
      </c>
      <c r="G688" s="14"/>
      <c r="H688" s="214">
        <v>9.4399999999999995</v>
      </c>
      <c r="I688" s="215"/>
      <c r="J688" s="14"/>
      <c r="K688" s="14"/>
      <c r="L688" s="211"/>
      <c r="M688" s="216"/>
      <c r="N688" s="217"/>
      <c r="O688" s="217"/>
      <c r="P688" s="217"/>
      <c r="Q688" s="217"/>
      <c r="R688" s="217"/>
      <c r="S688" s="217"/>
      <c r="T688" s="218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12" t="s">
        <v>213</v>
      </c>
      <c r="AU688" s="212" t="s">
        <v>91</v>
      </c>
      <c r="AV688" s="14" t="s">
        <v>91</v>
      </c>
      <c r="AW688" s="14" t="s">
        <v>33</v>
      </c>
      <c r="AX688" s="14" t="s">
        <v>80</v>
      </c>
      <c r="AY688" s="212" t="s">
        <v>205</v>
      </c>
    </row>
    <row r="689" s="14" customFormat="1">
      <c r="A689" s="14"/>
      <c r="B689" s="211"/>
      <c r="C689" s="14"/>
      <c r="D689" s="204" t="s">
        <v>213</v>
      </c>
      <c r="E689" s="212" t="s">
        <v>1</v>
      </c>
      <c r="F689" s="213" t="s">
        <v>853</v>
      </c>
      <c r="G689" s="14"/>
      <c r="H689" s="214">
        <v>10.310000000000001</v>
      </c>
      <c r="I689" s="215"/>
      <c r="J689" s="14"/>
      <c r="K689" s="14"/>
      <c r="L689" s="211"/>
      <c r="M689" s="216"/>
      <c r="N689" s="217"/>
      <c r="O689" s="217"/>
      <c r="P689" s="217"/>
      <c r="Q689" s="217"/>
      <c r="R689" s="217"/>
      <c r="S689" s="217"/>
      <c r="T689" s="218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12" t="s">
        <v>213</v>
      </c>
      <c r="AU689" s="212" t="s">
        <v>91</v>
      </c>
      <c r="AV689" s="14" t="s">
        <v>91</v>
      </c>
      <c r="AW689" s="14" t="s">
        <v>33</v>
      </c>
      <c r="AX689" s="14" t="s">
        <v>80</v>
      </c>
      <c r="AY689" s="212" t="s">
        <v>205</v>
      </c>
    </row>
    <row r="690" s="14" customFormat="1">
      <c r="A690" s="14"/>
      <c r="B690" s="211"/>
      <c r="C690" s="14"/>
      <c r="D690" s="204" t="s">
        <v>213</v>
      </c>
      <c r="E690" s="212" t="s">
        <v>1</v>
      </c>
      <c r="F690" s="213" t="s">
        <v>854</v>
      </c>
      <c r="G690" s="14"/>
      <c r="H690" s="214">
        <v>13.369999999999999</v>
      </c>
      <c r="I690" s="215"/>
      <c r="J690" s="14"/>
      <c r="K690" s="14"/>
      <c r="L690" s="211"/>
      <c r="M690" s="216"/>
      <c r="N690" s="217"/>
      <c r="O690" s="217"/>
      <c r="P690" s="217"/>
      <c r="Q690" s="217"/>
      <c r="R690" s="217"/>
      <c r="S690" s="217"/>
      <c r="T690" s="21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12" t="s">
        <v>213</v>
      </c>
      <c r="AU690" s="212" t="s">
        <v>91</v>
      </c>
      <c r="AV690" s="14" t="s">
        <v>91</v>
      </c>
      <c r="AW690" s="14" t="s">
        <v>33</v>
      </c>
      <c r="AX690" s="14" t="s">
        <v>80</v>
      </c>
      <c r="AY690" s="212" t="s">
        <v>205</v>
      </c>
    </row>
    <row r="691" s="14" customFormat="1">
      <c r="A691" s="14"/>
      <c r="B691" s="211"/>
      <c r="C691" s="14"/>
      <c r="D691" s="204" t="s">
        <v>213</v>
      </c>
      <c r="E691" s="212" t="s">
        <v>1</v>
      </c>
      <c r="F691" s="213" t="s">
        <v>855</v>
      </c>
      <c r="G691" s="14"/>
      <c r="H691" s="214">
        <v>15.19</v>
      </c>
      <c r="I691" s="215"/>
      <c r="J691" s="14"/>
      <c r="K691" s="14"/>
      <c r="L691" s="211"/>
      <c r="M691" s="216"/>
      <c r="N691" s="217"/>
      <c r="O691" s="217"/>
      <c r="P691" s="217"/>
      <c r="Q691" s="217"/>
      <c r="R691" s="217"/>
      <c r="S691" s="217"/>
      <c r="T691" s="21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12" t="s">
        <v>213</v>
      </c>
      <c r="AU691" s="212" t="s">
        <v>91</v>
      </c>
      <c r="AV691" s="14" t="s">
        <v>91</v>
      </c>
      <c r="AW691" s="14" t="s">
        <v>33</v>
      </c>
      <c r="AX691" s="14" t="s">
        <v>80</v>
      </c>
      <c r="AY691" s="212" t="s">
        <v>205</v>
      </c>
    </row>
    <row r="692" s="13" customFormat="1">
      <c r="A692" s="13"/>
      <c r="B692" s="203"/>
      <c r="C692" s="13"/>
      <c r="D692" s="204" t="s">
        <v>213</v>
      </c>
      <c r="E692" s="205" t="s">
        <v>1</v>
      </c>
      <c r="F692" s="206" t="s">
        <v>339</v>
      </c>
      <c r="G692" s="13"/>
      <c r="H692" s="205" t="s">
        <v>1</v>
      </c>
      <c r="I692" s="207"/>
      <c r="J692" s="13"/>
      <c r="K692" s="13"/>
      <c r="L692" s="203"/>
      <c r="M692" s="208"/>
      <c r="N692" s="209"/>
      <c r="O692" s="209"/>
      <c r="P692" s="209"/>
      <c r="Q692" s="209"/>
      <c r="R692" s="209"/>
      <c r="S692" s="209"/>
      <c r="T692" s="210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05" t="s">
        <v>213</v>
      </c>
      <c r="AU692" s="205" t="s">
        <v>91</v>
      </c>
      <c r="AV692" s="13" t="s">
        <v>87</v>
      </c>
      <c r="AW692" s="13" t="s">
        <v>33</v>
      </c>
      <c r="AX692" s="13" t="s">
        <v>80</v>
      </c>
      <c r="AY692" s="205" t="s">
        <v>205</v>
      </c>
    </row>
    <row r="693" s="14" customFormat="1">
      <c r="A693" s="14"/>
      <c r="B693" s="211"/>
      <c r="C693" s="14"/>
      <c r="D693" s="204" t="s">
        <v>213</v>
      </c>
      <c r="E693" s="212" t="s">
        <v>1</v>
      </c>
      <c r="F693" s="213" t="s">
        <v>856</v>
      </c>
      <c r="G693" s="14"/>
      <c r="H693" s="214">
        <v>6.0199999999999996</v>
      </c>
      <c r="I693" s="215"/>
      <c r="J693" s="14"/>
      <c r="K693" s="14"/>
      <c r="L693" s="211"/>
      <c r="M693" s="216"/>
      <c r="N693" s="217"/>
      <c r="O693" s="217"/>
      <c r="P693" s="217"/>
      <c r="Q693" s="217"/>
      <c r="R693" s="217"/>
      <c r="S693" s="217"/>
      <c r="T693" s="21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12" t="s">
        <v>213</v>
      </c>
      <c r="AU693" s="212" t="s">
        <v>91</v>
      </c>
      <c r="AV693" s="14" t="s">
        <v>91</v>
      </c>
      <c r="AW693" s="14" t="s">
        <v>33</v>
      </c>
      <c r="AX693" s="14" t="s">
        <v>80</v>
      </c>
      <c r="AY693" s="212" t="s">
        <v>205</v>
      </c>
    </row>
    <row r="694" s="14" customFormat="1">
      <c r="A694" s="14"/>
      <c r="B694" s="211"/>
      <c r="C694" s="14"/>
      <c r="D694" s="204" t="s">
        <v>213</v>
      </c>
      <c r="E694" s="212" t="s">
        <v>1</v>
      </c>
      <c r="F694" s="213" t="s">
        <v>857</v>
      </c>
      <c r="G694" s="14"/>
      <c r="H694" s="214">
        <v>5.0599999999999996</v>
      </c>
      <c r="I694" s="215"/>
      <c r="J694" s="14"/>
      <c r="K694" s="14"/>
      <c r="L694" s="211"/>
      <c r="M694" s="216"/>
      <c r="N694" s="217"/>
      <c r="O694" s="217"/>
      <c r="P694" s="217"/>
      <c r="Q694" s="217"/>
      <c r="R694" s="217"/>
      <c r="S694" s="217"/>
      <c r="T694" s="218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12" t="s">
        <v>213</v>
      </c>
      <c r="AU694" s="212" t="s">
        <v>91</v>
      </c>
      <c r="AV694" s="14" t="s">
        <v>91</v>
      </c>
      <c r="AW694" s="14" t="s">
        <v>33</v>
      </c>
      <c r="AX694" s="14" t="s">
        <v>80</v>
      </c>
      <c r="AY694" s="212" t="s">
        <v>205</v>
      </c>
    </row>
    <row r="695" s="14" customFormat="1">
      <c r="A695" s="14"/>
      <c r="B695" s="211"/>
      <c r="C695" s="14"/>
      <c r="D695" s="204" t="s">
        <v>213</v>
      </c>
      <c r="E695" s="212" t="s">
        <v>1</v>
      </c>
      <c r="F695" s="213" t="s">
        <v>858</v>
      </c>
      <c r="G695" s="14"/>
      <c r="H695" s="214">
        <v>10.970000000000001</v>
      </c>
      <c r="I695" s="215"/>
      <c r="J695" s="14"/>
      <c r="K695" s="14"/>
      <c r="L695" s="211"/>
      <c r="M695" s="216"/>
      <c r="N695" s="217"/>
      <c r="O695" s="217"/>
      <c r="P695" s="217"/>
      <c r="Q695" s="217"/>
      <c r="R695" s="217"/>
      <c r="S695" s="217"/>
      <c r="T695" s="218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12" t="s">
        <v>213</v>
      </c>
      <c r="AU695" s="212" t="s">
        <v>91</v>
      </c>
      <c r="AV695" s="14" t="s">
        <v>91</v>
      </c>
      <c r="AW695" s="14" t="s">
        <v>33</v>
      </c>
      <c r="AX695" s="14" t="s">
        <v>80</v>
      </c>
      <c r="AY695" s="212" t="s">
        <v>205</v>
      </c>
    </row>
    <row r="696" s="14" customFormat="1">
      <c r="A696" s="14"/>
      <c r="B696" s="211"/>
      <c r="C696" s="14"/>
      <c r="D696" s="204" t="s">
        <v>213</v>
      </c>
      <c r="E696" s="212" t="s">
        <v>1</v>
      </c>
      <c r="F696" s="213" t="s">
        <v>859</v>
      </c>
      <c r="G696" s="14"/>
      <c r="H696" s="214">
        <v>23.949999999999999</v>
      </c>
      <c r="I696" s="215"/>
      <c r="J696" s="14"/>
      <c r="K696" s="14"/>
      <c r="L696" s="211"/>
      <c r="M696" s="216"/>
      <c r="N696" s="217"/>
      <c r="O696" s="217"/>
      <c r="P696" s="217"/>
      <c r="Q696" s="217"/>
      <c r="R696" s="217"/>
      <c r="S696" s="217"/>
      <c r="T696" s="218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12" t="s">
        <v>213</v>
      </c>
      <c r="AU696" s="212" t="s">
        <v>91</v>
      </c>
      <c r="AV696" s="14" t="s">
        <v>91</v>
      </c>
      <c r="AW696" s="14" t="s">
        <v>33</v>
      </c>
      <c r="AX696" s="14" t="s">
        <v>80</v>
      </c>
      <c r="AY696" s="212" t="s">
        <v>205</v>
      </c>
    </row>
    <row r="697" s="14" customFormat="1">
      <c r="A697" s="14"/>
      <c r="B697" s="211"/>
      <c r="C697" s="14"/>
      <c r="D697" s="204" t="s">
        <v>213</v>
      </c>
      <c r="E697" s="212" t="s">
        <v>1</v>
      </c>
      <c r="F697" s="213" t="s">
        <v>860</v>
      </c>
      <c r="G697" s="14"/>
      <c r="H697" s="214">
        <v>6.4800000000000004</v>
      </c>
      <c r="I697" s="215"/>
      <c r="J697" s="14"/>
      <c r="K697" s="14"/>
      <c r="L697" s="211"/>
      <c r="M697" s="216"/>
      <c r="N697" s="217"/>
      <c r="O697" s="217"/>
      <c r="P697" s="217"/>
      <c r="Q697" s="217"/>
      <c r="R697" s="217"/>
      <c r="S697" s="217"/>
      <c r="T697" s="21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12" t="s">
        <v>213</v>
      </c>
      <c r="AU697" s="212" t="s">
        <v>91</v>
      </c>
      <c r="AV697" s="14" t="s">
        <v>91</v>
      </c>
      <c r="AW697" s="14" t="s">
        <v>33</v>
      </c>
      <c r="AX697" s="14" t="s">
        <v>80</v>
      </c>
      <c r="AY697" s="212" t="s">
        <v>205</v>
      </c>
    </row>
    <row r="698" s="14" customFormat="1">
      <c r="A698" s="14"/>
      <c r="B698" s="211"/>
      <c r="C698" s="14"/>
      <c r="D698" s="204" t="s">
        <v>213</v>
      </c>
      <c r="E698" s="212" t="s">
        <v>1</v>
      </c>
      <c r="F698" s="213" t="s">
        <v>861</v>
      </c>
      <c r="G698" s="14"/>
      <c r="H698" s="214">
        <v>9.3200000000000003</v>
      </c>
      <c r="I698" s="215"/>
      <c r="J698" s="14"/>
      <c r="K698" s="14"/>
      <c r="L698" s="211"/>
      <c r="M698" s="216"/>
      <c r="N698" s="217"/>
      <c r="O698" s="217"/>
      <c r="P698" s="217"/>
      <c r="Q698" s="217"/>
      <c r="R698" s="217"/>
      <c r="S698" s="217"/>
      <c r="T698" s="218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12" t="s">
        <v>213</v>
      </c>
      <c r="AU698" s="212" t="s">
        <v>91</v>
      </c>
      <c r="AV698" s="14" t="s">
        <v>91</v>
      </c>
      <c r="AW698" s="14" t="s">
        <v>33</v>
      </c>
      <c r="AX698" s="14" t="s">
        <v>80</v>
      </c>
      <c r="AY698" s="212" t="s">
        <v>205</v>
      </c>
    </row>
    <row r="699" s="14" customFormat="1">
      <c r="A699" s="14"/>
      <c r="B699" s="211"/>
      <c r="C699" s="14"/>
      <c r="D699" s="204" t="s">
        <v>213</v>
      </c>
      <c r="E699" s="212" t="s">
        <v>1</v>
      </c>
      <c r="F699" s="213" t="s">
        <v>862</v>
      </c>
      <c r="G699" s="14"/>
      <c r="H699" s="214">
        <v>18.77</v>
      </c>
      <c r="I699" s="215"/>
      <c r="J699" s="14"/>
      <c r="K699" s="14"/>
      <c r="L699" s="211"/>
      <c r="M699" s="216"/>
      <c r="N699" s="217"/>
      <c r="O699" s="217"/>
      <c r="P699" s="217"/>
      <c r="Q699" s="217"/>
      <c r="R699" s="217"/>
      <c r="S699" s="217"/>
      <c r="T699" s="21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12" t="s">
        <v>213</v>
      </c>
      <c r="AU699" s="212" t="s">
        <v>91</v>
      </c>
      <c r="AV699" s="14" t="s">
        <v>91</v>
      </c>
      <c r="AW699" s="14" t="s">
        <v>33</v>
      </c>
      <c r="AX699" s="14" t="s">
        <v>80</v>
      </c>
      <c r="AY699" s="212" t="s">
        <v>205</v>
      </c>
    </row>
    <row r="700" s="14" customFormat="1">
      <c r="A700" s="14"/>
      <c r="B700" s="211"/>
      <c r="C700" s="14"/>
      <c r="D700" s="204" t="s">
        <v>213</v>
      </c>
      <c r="E700" s="212" t="s">
        <v>1</v>
      </c>
      <c r="F700" s="213" t="s">
        <v>863</v>
      </c>
      <c r="G700" s="14"/>
      <c r="H700" s="214">
        <v>10.289999999999999</v>
      </c>
      <c r="I700" s="215"/>
      <c r="J700" s="14"/>
      <c r="K700" s="14"/>
      <c r="L700" s="211"/>
      <c r="M700" s="216"/>
      <c r="N700" s="217"/>
      <c r="O700" s="217"/>
      <c r="P700" s="217"/>
      <c r="Q700" s="217"/>
      <c r="R700" s="217"/>
      <c r="S700" s="217"/>
      <c r="T700" s="218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12" t="s">
        <v>213</v>
      </c>
      <c r="AU700" s="212" t="s">
        <v>91</v>
      </c>
      <c r="AV700" s="14" t="s">
        <v>91</v>
      </c>
      <c r="AW700" s="14" t="s">
        <v>33</v>
      </c>
      <c r="AX700" s="14" t="s">
        <v>80</v>
      </c>
      <c r="AY700" s="212" t="s">
        <v>205</v>
      </c>
    </row>
    <row r="701" s="14" customFormat="1">
      <c r="A701" s="14"/>
      <c r="B701" s="211"/>
      <c r="C701" s="14"/>
      <c r="D701" s="204" t="s">
        <v>213</v>
      </c>
      <c r="E701" s="212" t="s">
        <v>1</v>
      </c>
      <c r="F701" s="213" t="s">
        <v>864</v>
      </c>
      <c r="G701" s="14"/>
      <c r="H701" s="214">
        <v>13.24</v>
      </c>
      <c r="I701" s="215"/>
      <c r="J701" s="14"/>
      <c r="K701" s="14"/>
      <c r="L701" s="211"/>
      <c r="M701" s="216"/>
      <c r="N701" s="217"/>
      <c r="O701" s="217"/>
      <c r="P701" s="217"/>
      <c r="Q701" s="217"/>
      <c r="R701" s="217"/>
      <c r="S701" s="217"/>
      <c r="T701" s="21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12" t="s">
        <v>213</v>
      </c>
      <c r="AU701" s="212" t="s">
        <v>91</v>
      </c>
      <c r="AV701" s="14" t="s">
        <v>91</v>
      </c>
      <c r="AW701" s="14" t="s">
        <v>33</v>
      </c>
      <c r="AX701" s="14" t="s">
        <v>80</v>
      </c>
      <c r="AY701" s="212" t="s">
        <v>205</v>
      </c>
    </row>
    <row r="702" s="14" customFormat="1">
      <c r="A702" s="14"/>
      <c r="B702" s="211"/>
      <c r="C702" s="14"/>
      <c r="D702" s="204" t="s">
        <v>213</v>
      </c>
      <c r="E702" s="212" t="s">
        <v>1</v>
      </c>
      <c r="F702" s="213" t="s">
        <v>865</v>
      </c>
      <c r="G702" s="14"/>
      <c r="H702" s="214">
        <v>9.5899999999999999</v>
      </c>
      <c r="I702" s="215"/>
      <c r="J702" s="14"/>
      <c r="K702" s="14"/>
      <c r="L702" s="211"/>
      <c r="M702" s="216"/>
      <c r="N702" s="217"/>
      <c r="O702" s="217"/>
      <c r="P702" s="217"/>
      <c r="Q702" s="217"/>
      <c r="R702" s="217"/>
      <c r="S702" s="217"/>
      <c r="T702" s="218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12" t="s">
        <v>213</v>
      </c>
      <c r="AU702" s="212" t="s">
        <v>91</v>
      </c>
      <c r="AV702" s="14" t="s">
        <v>91</v>
      </c>
      <c r="AW702" s="14" t="s">
        <v>33</v>
      </c>
      <c r="AX702" s="14" t="s">
        <v>80</v>
      </c>
      <c r="AY702" s="212" t="s">
        <v>205</v>
      </c>
    </row>
    <row r="703" s="14" customFormat="1">
      <c r="A703" s="14"/>
      <c r="B703" s="211"/>
      <c r="C703" s="14"/>
      <c r="D703" s="204" t="s">
        <v>213</v>
      </c>
      <c r="E703" s="212" t="s">
        <v>1</v>
      </c>
      <c r="F703" s="213" t="s">
        <v>866</v>
      </c>
      <c r="G703" s="14"/>
      <c r="H703" s="214">
        <v>7.8300000000000001</v>
      </c>
      <c r="I703" s="215"/>
      <c r="J703" s="14"/>
      <c r="K703" s="14"/>
      <c r="L703" s="211"/>
      <c r="M703" s="216"/>
      <c r="N703" s="217"/>
      <c r="O703" s="217"/>
      <c r="P703" s="217"/>
      <c r="Q703" s="217"/>
      <c r="R703" s="217"/>
      <c r="S703" s="217"/>
      <c r="T703" s="21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12" t="s">
        <v>213</v>
      </c>
      <c r="AU703" s="212" t="s">
        <v>91</v>
      </c>
      <c r="AV703" s="14" t="s">
        <v>91</v>
      </c>
      <c r="AW703" s="14" t="s">
        <v>33</v>
      </c>
      <c r="AX703" s="14" t="s">
        <v>80</v>
      </c>
      <c r="AY703" s="212" t="s">
        <v>205</v>
      </c>
    </row>
    <row r="704" s="14" customFormat="1">
      <c r="A704" s="14"/>
      <c r="B704" s="211"/>
      <c r="C704" s="14"/>
      <c r="D704" s="204" t="s">
        <v>213</v>
      </c>
      <c r="E704" s="212" t="s">
        <v>1</v>
      </c>
      <c r="F704" s="213" t="s">
        <v>867</v>
      </c>
      <c r="G704" s="14"/>
      <c r="H704" s="214">
        <v>13.24</v>
      </c>
      <c r="I704" s="215"/>
      <c r="J704" s="14"/>
      <c r="K704" s="14"/>
      <c r="L704" s="211"/>
      <c r="M704" s="216"/>
      <c r="N704" s="217"/>
      <c r="O704" s="217"/>
      <c r="P704" s="217"/>
      <c r="Q704" s="217"/>
      <c r="R704" s="217"/>
      <c r="S704" s="217"/>
      <c r="T704" s="218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12" t="s">
        <v>213</v>
      </c>
      <c r="AU704" s="212" t="s">
        <v>91</v>
      </c>
      <c r="AV704" s="14" t="s">
        <v>91</v>
      </c>
      <c r="AW704" s="14" t="s">
        <v>33</v>
      </c>
      <c r="AX704" s="14" t="s">
        <v>80</v>
      </c>
      <c r="AY704" s="212" t="s">
        <v>205</v>
      </c>
    </row>
    <row r="705" s="14" customFormat="1">
      <c r="A705" s="14"/>
      <c r="B705" s="211"/>
      <c r="C705" s="14"/>
      <c r="D705" s="204" t="s">
        <v>213</v>
      </c>
      <c r="E705" s="212" t="s">
        <v>1</v>
      </c>
      <c r="F705" s="213" t="s">
        <v>868</v>
      </c>
      <c r="G705" s="14"/>
      <c r="H705" s="214">
        <v>10.19</v>
      </c>
      <c r="I705" s="215"/>
      <c r="J705" s="14"/>
      <c r="K705" s="14"/>
      <c r="L705" s="211"/>
      <c r="M705" s="216"/>
      <c r="N705" s="217"/>
      <c r="O705" s="217"/>
      <c r="P705" s="217"/>
      <c r="Q705" s="217"/>
      <c r="R705" s="217"/>
      <c r="S705" s="217"/>
      <c r="T705" s="218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12" t="s">
        <v>213</v>
      </c>
      <c r="AU705" s="212" t="s">
        <v>91</v>
      </c>
      <c r="AV705" s="14" t="s">
        <v>91</v>
      </c>
      <c r="AW705" s="14" t="s">
        <v>33</v>
      </c>
      <c r="AX705" s="14" t="s">
        <v>80</v>
      </c>
      <c r="AY705" s="212" t="s">
        <v>205</v>
      </c>
    </row>
    <row r="706" s="14" customFormat="1">
      <c r="A706" s="14"/>
      <c r="B706" s="211"/>
      <c r="C706" s="14"/>
      <c r="D706" s="204" t="s">
        <v>213</v>
      </c>
      <c r="E706" s="212" t="s">
        <v>1</v>
      </c>
      <c r="F706" s="213" t="s">
        <v>869</v>
      </c>
      <c r="G706" s="14"/>
      <c r="H706" s="214">
        <v>13.42</v>
      </c>
      <c r="I706" s="215"/>
      <c r="J706" s="14"/>
      <c r="K706" s="14"/>
      <c r="L706" s="211"/>
      <c r="M706" s="216"/>
      <c r="N706" s="217"/>
      <c r="O706" s="217"/>
      <c r="P706" s="217"/>
      <c r="Q706" s="217"/>
      <c r="R706" s="217"/>
      <c r="S706" s="217"/>
      <c r="T706" s="218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12" t="s">
        <v>213</v>
      </c>
      <c r="AU706" s="212" t="s">
        <v>91</v>
      </c>
      <c r="AV706" s="14" t="s">
        <v>91</v>
      </c>
      <c r="AW706" s="14" t="s">
        <v>33</v>
      </c>
      <c r="AX706" s="14" t="s">
        <v>80</v>
      </c>
      <c r="AY706" s="212" t="s">
        <v>205</v>
      </c>
    </row>
    <row r="707" s="14" customFormat="1">
      <c r="A707" s="14"/>
      <c r="B707" s="211"/>
      <c r="C707" s="14"/>
      <c r="D707" s="204" t="s">
        <v>213</v>
      </c>
      <c r="E707" s="212" t="s">
        <v>1</v>
      </c>
      <c r="F707" s="213" t="s">
        <v>870</v>
      </c>
      <c r="G707" s="14"/>
      <c r="H707" s="214">
        <v>10.289999999999999</v>
      </c>
      <c r="I707" s="215"/>
      <c r="J707" s="14"/>
      <c r="K707" s="14"/>
      <c r="L707" s="211"/>
      <c r="M707" s="216"/>
      <c r="N707" s="217"/>
      <c r="O707" s="217"/>
      <c r="P707" s="217"/>
      <c r="Q707" s="217"/>
      <c r="R707" s="217"/>
      <c r="S707" s="217"/>
      <c r="T707" s="218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12" t="s">
        <v>213</v>
      </c>
      <c r="AU707" s="212" t="s">
        <v>91</v>
      </c>
      <c r="AV707" s="14" t="s">
        <v>91</v>
      </c>
      <c r="AW707" s="14" t="s">
        <v>33</v>
      </c>
      <c r="AX707" s="14" t="s">
        <v>80</v>
      </c>
      <c r="AY707" s="212" t="s">
        <v>205</v>
      </c>
    </row>
    <row r="708" s="13" customFormat="1">
      <c r="A708" s="13"/>
      <c r="B708" s="203"/>
      <c r="C708" s="13"/>
      <c r="D708" s="204" t="s">
        <v>213</v>
      </c>
      <c r="E708" s="205" t="s">
        <v>1</v>
      </c>
      <c r="F708" s="206" t="s">
        <v>342</v>
      </c>
      <c r="G708" s="13"/>
      <c r="H708" s="205" t="s">
        <v>1</v>
      </c>
      <c r="I708" s="207"/>
      <c r="J708" s="13"/>
      <c r="K708" s="13"/>
      <c r="L708" s="203"/>
      <c r="M708" s="208"/>
      <c r="N708" s="209"/>
      <c r="O708" s="209"/>
      <c r="P708" s="209"/>
      <c r="Q708" s="209"/>
      <c r="R708" s="209"/>
      <c r="S708" s="209"/>
      <c r="T708" s="210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5" t="s">
        <v>213</v>
      </c>
      <c r="AU708" s="205" t="s">
        <v>91</v>
      </c>
      <c r="AV708" s="13" t="s">
        <v>87</v>
      </c>
      <c r="AW708" s="13" t="s">
        <v>33</v>
      </c>
      <c r="AX708" s="13" t="s">
        <v>80</v>
      </c>
      <c r="AY708" s="205" t="s">
        <v>205</v>
      </c>
    </row>
    <row r="709" s="14" customFormat="1">
      <c r="A709" s="14"/>
      <c r="B709" s="211"/>
      <c r="C709" s="14"/>
      <c r="D709" s="204" t="s">
        <v>213</v>
      </c>
      <c r="E709" s="212" t="s">
        <v>1</v>
      </c>
      <c r="F709" s="213" t="s">
        <v>871</v>
      </c>
      <c r="G709" s="14"/>
      <c r="H709" s="214">
        <v>6.0199999999999996</v>
      </c>
      <c r="I709" s="215"/>
      <c r="J709" s="14"/>
      <c r="K709" s="14"/>
      <c r="L709" s="211"/>
      <c r="M709" s="216"/>
      <c r="N709" s="217"/>
      <c r="O709" s="217"/>
      <c r="P709" s="217"/>
      <c r="Q709" s="217"/>
      <c r="R709" s="217"/>
      <c r="S709" s="217"/>
      <c r="T709" s="21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12" t="s">
        <v>213</v>
      </c>
      <c r="AU709" s="212" t="s">
        <v>91</v>
      </c>
      <c r="AV709" s="14" t="s">
        <v>91</v>
      </c>
      <c r="AW709" s="14" t="s">
        <v>33</v>
      </c>
      <c r="AX709" s="14" t="s">
        <v>80</v>
      </c>
      <c r="AY709" s="212" t="s">
        <v>205</v>
      </c>
    </row>
    <row r="710" s="14" customFormat="1">
      <c r="A710" s="14"/>
      <c r="B710" s="211"/>
      <c r="C710" s="14"/>
      <c r="D710" s="204" t="s">
        <v>213</v>
      </c>
      <c r="E710" s="212" t="s">
        <v>1</v>
      </c>
      <c r="F710" s="213" t="s">
        <v>872</v>
      </c>
      <c r="G710" s="14"/>
      <c r="H710" s="214">
        <v>5.0599999999999996</v>
      </c>
      <c r="I710" s="215"/>
      <c r="J710" s="14"/>
      <c r="K710" s="14"/>
      <c r="L710" s="211"/>
      <c r="M710" s="216"/>
      <c r="N710" s="217"/>
      <c r="O710" s="217"/>
      <c r="P710" s="217"/>
      <c r="Q710" s="217"/>
      <c r="R710" s="217"/>
      <c r="S710" s="217"/>
      <c r="T710" s="218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12" t="s">
        <v>213</v>
      </c>
      <c r="AU710" s="212" t="s">
        <v>91</v>
      </c>
      <c r="AV710" s="14" t="s">
        <v>91</v>
      </c>
      <c r="AW710" s="14" t="s">
        <v>33</v>
      </c>
      <c r="AX710" s="14" t="s">
        <v>80</v>
      </c>
      <c r="AY710" s="212" t="s">
        <v>205</v>
      </c>
    </row>
    <row r="711" s="14" customFormat="1">
      <c r="A711" s="14"/>
      <c r="B711" s="211"/>
      <c r="C711" s="14"/>
      <c r="D711" s="204" t="s">
        <v>213</v>
      </c>
      <c r="E711" s="212" t="s">
        <v>1</v>
      </c>
      <c r="F711" s="213" t="s">
        <v>873</v>
      </c>
      <c r="G711" s="14"/>
      <c r="H711" s="214">
        <v>10.970000000000001</v>
      </c>
      <c r="I711" s="215"/>
      <c r="J711" s="14"/>
      <c r="K711" s="14"/>
      <c r="L711" s="211"/>
      <c r="M711" s="216"/>
      <c r="N711" s="217"/>
      <c r="O711" s="217"/>
      <c r="P711" s="217"/>
      <c r="Q711" s="217"/>
      <c r="R711" s="217"/>
      <c r="S711" s="217"/>
      <c r="T711" s="218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12" t="s">
        <v>213</v>
      </c>
      <c r="AU711" s="212" t="s">
        <v>91</v>
      </c>
      <c r="AV711" s="14" t="s">
        <v>91</v>
      </c>
      <c r="AW711" s="14" t="s">
        <v>33</v>
      </c>
      <c r="AX711" s="14" t="s">
        <v>80</v>
      </c>
      <c r="AY711" s="212" t="s">
        <v>205</v>
      </c>
    </row>
    <row r="712" s="14" customFormat="1">
      <c r="A712" s="14"/>
      <c r="B712" s="211"/>
      <c r="C712" s="14"/>
      <c r="D712" s="204" t="s">
        <v>213</v>
      </c>
      <c r="E712" s="212" t="s">
        <v>1</v>
      </c>
      <c r="F712" s="213" t="s">
        <v>874</v>
      </c>
      <c r="G712" s="14"/>
      <c r="H712" s="214">
        <v>23.949999999999999</v>
      </c>
      <c r="I712" s="215"/>
      <c r="J712" s="14"/>
      <c r="K712" s="14"/>
      <c r="L712" s="211"/>
      <c r="M712" s="216"/>
      <c r="N712" s="217"/>
      <c r="O712" s="217"/>
      <c r="P712" s="217"/>
      <c r="Q712" s="217"/>
      <c r="R712" s="217"/>
      <c r="S712" s="217"/>
      <c r="T712" s="218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12" t="s">
        <v>213</v>
      </c>
      <c r="AU712" s="212" t="s">
        <v>91</v>
      </c>
      <c r="AV712" s="14" t="s">
        <v>91</v>
      </c>
      <c r="AW712" s="14" t="s">
        <v>33</v>
      </c>
      <c r="AX712" s="14" t="s">
        <v>80</v>
      </c>
      <c r="AY712" s="212" t="s">
        <v>205</v>
      </c>
    </row>
    <row r="713" s="14" customFormat="1">
      <c r="A713" s="14"/>
      <c r="B713" s="211"/>
      <c r="C713" s="14"/>
      <c r="D713" s="204" t="s">
        <v>213</v>
      </c>
      <c r="E713" s="212" t="s">
        <v>1</v>
      </c>
      <c r="F713" s="213" t="s">
        <v>875</v>
      </c>
      <c r="G713" s="14"/>
      <c r="H713" s="214">
        <v>6.4800000000000004</v>
      </c>
      <c r="I713" s="215"/>
      <c r="J713" s="14"/>
      <c r="K713" s="14"/>
      <c r="L713" s="211"/>
      <c r="M713" s="216"/>
      <c r="N713" s="217"/>
      <c r="O713" s="217"/>
      <c r="P713" s="217"/>
      <c r="Q713" s="217"/>
      <c r="R713" s="217"/>
      <c r="S713" s="217"/>
      <c r="T713" s="218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12" t="s">
        <v>213</v>
      </c>
      <c r="AU713" s="212" t="s">
        <v>91</v>
      </c>
      <c r="AV713" s="14" t="s">
        <v>91</v>
      </c>
      <c r="AW713" s="14" t="s">
        <v>33</v>
      </c>
      <c r="AX713" s="14" t="s">
        <v>80</v>
      </c>
      <c r="AY713" s="212" t="s">
        <v>205</v>
      </c>
    </row>
    <row r="714" s="14" customFormat="1">
      <c r="A714" s="14"/>
      <c r="B714" s="211"/>
      <c r="C714" s="14"/>
      <c r="D714" s="204" t="s">
        <v>213</v>
      </c>
      <c r="E714" s="212" t="s">
        <v>1</v>
      </c>
      <c r="F714" s="213" t="s">
        <v>876</v>
      </c>
      <c r="G714" s="14"/>
      <c r="H714" s="214">
        <v>9.3200000000000003</v>
      </c>
      <c r="I714" s="215"/>
      <c r="J714" s="14"/>
      <c r="K714" s="14"/>
      <c r="L714" s="211"/>
      <c r="M714" s="216"/>
      <c r="N714" s="217"/>
      <c r="O714" s="217"/>
      <c r="P714" s="217"/>
      <c r="Q714" s="217"/>
      <c r="R714" s="217"/>
      <c r="S714" s="217"/>
      <c r="T714" s="21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12" t="s">
        <v>213</v>
      </c>
      <c r="AU714" s="212" t="s">
        <v>91</v>
      </c>
      <c r="AV714" s="14" t="s">
        <v>91</v>
      </c>
      <c r="AW714" s="14" t="s">
        <v>33</v>
      </c>
      <c r="AX714" s="14" t="s">
        <v>80</v>
      </c>
      <c r="AY714" s="212" t="s">
        <v>205</v>
      </c>
    </row>
    <row r="715" s="14" customFormat="1">
      <c r="A715" s="14"/>
      <c r="B715" s="211"/>
      <c r="C715" s="14"/>
      <c r="D715" s="204" t="s">
        <v>213</v>
      </c>
      <c r="E715" s="212" t="s">
        <v>1</v>
      </c>
      <c r="F715" s="213" t="s">
        <v>877</v>
      </c>
      <c r="G715" s="14"/>
      <c r="H715" s="214">
        <v>18.77</v>
      </c>
      <c r="I715" s="215"/>
      <c r="J715" s="14"/>
      <c r="K715" s="14"/>
      <c r="L715" s="211"/>
      <c r="M715" s="216"/>
      <c r="N715" s="217"/>
      <c r="O715" s="217"/>
      <c r="P715" s="217"/>
      <c r="Q715" s="217"/>
      <c r="R715" s="217"/>
      <c r="S715" s="217"/>
      <c r="T715" s="21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12" t="s">
        <v>213</v>
      </c>
      <c r="AU715" s="212" t="s">
        <v>91</v>
      </c>
      <c r="AV715" s="14" t="s">
        <v>91</v>
      </c>
      <c r="AW715" s="14" t="s">
        <v>33</v>
      </c>
      <c r="AX715" s="14" t="s">
        <v>80</v>
      </c>
      <c r="AY715" s="212" t="s">
        <v>205</v>
      </c>
    </row>
    <row r="716" s="14" customFormat="1">
      <c r="A716" s="14"/>
      <c r="B716" s="211"/>
      <c r="C716" s="14"/>
      <c r="D716" s="204" t="s">
        <v>213</v>
      </c>
      <c r="E716" s="212" t="s">
        <v>1</v>
      </c>
      <c r="F716" s="213" t="s">
        <v>878</v>
      </c>
      <c r="G716" s="14"/>
      <c r="H716" s="214">
        <v>10.289999999999999</v>
      </c>
      <c r="I716" s="215"/>
      <c r="J716" s="14"/>
      <c r="K716" s="14"/>
      <c r="L716" s="211"/>
      <c r="M716" s="216"/>
      <c r="N716" s="217"/>
      <c r="O716" s="217"/>
      <c r="P716" s="217"/>
      <c r="Q716" s="217"/>
      <c r="R716" s="217"/>
      <c r="S716" s="217"/>
      <c r="T716" s="21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12" t="s">
        <v>213</v>
      </c>
      <c r="AU716" s="212" t="s">
        <v>91</v>
      </c>
      <c r="AV716" s="14" t="s">
        <v>91</v>
      </c>
      <c r="AW716" s="14" t="s">
        <v>33</v>
      </c>
      <c r="AX716" s="14" t="s">
        <v>80</v>
      </c>
      <c r="AY716" s="212" t="s">
        <v>205</v>
      </c>
    </row>
    <row r="717" s="14" customFormat="1">
      <c r="A717" s="14"/>
      <c r="B717" s="211"/>
      <c r="C717" s="14"/>
      <c r="D717" s="204" t="s">
        <v>213</v>
      </c>
      <c r="E717" s="212" t="s">
        <v>1</v>
      </c>
      <c r="F717" s="213" t="s">
        <v>879</v>
      </c>
      <c r="G717" s="14"/>
      <c r="H717" s="214">
        <v>13.24</v>
      </c>
      <c r="I717" s="215"/>
      <c r="J717" s="14"/>
      <c r="K717" s="14"/>
      <c r="L717" s="211"/>
      <c r="M717" s="216"/>
      <c r="N717" s="217"/>
      <c r="O717" s="217"/>
      <c r="P717" s="217"/>
      <c r="Q717" s="217"/>
      <c r="R717" s="217"/>
      <c r="S717" s="217"/>
      <c r="T717" s="218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12" t="s">
        <v>213</v>
      </c>
      <c r="AU717" s="212" t="s">
        <v>91</v>
      </c>
      <c r="AV717" s="14" t="s">
        <v>91</v>
      </c>
      <c r="AW717" s="14" t="s">
        <v>33</v>
      </c>
      <c r="AX717" s="14" t="s">
        <v>80</v>
      </c>
      <c r="AY717" s="212" t="s">
        <v>205</v>
      </c>
    </row>
    <row r="718" s="14" customFormat="1">
      <c r="A718" s="14"/>
      <c r="B718" s="211"/>
      <c r="C718" s="14"/>
      <c r="D718" s="204" t="s">
        <v>213</v>
      </c>
      <c r="E718" s="212" t="s">
        <v>1</v>
      </c>
      <c r="F718" s="213" t="s">
        <v>880</v>
      </c>
      <c r="G718" s="14"/>
      <c r="H718" s="214">
        <v>9.5899999999999999</v>
      </c>
      <c r="I718" s="215"/>
      <c r="J718" s="14"/>
      <c r="K718" s="14"/>
      <c r="L718" s="211"/>
      <c r="M718" s="216"/>
      <c r="N718" s="217"/>
      <c r="O718" s="217"/>
      <c r="P718" s="217"/>
      <c r="Q718" s="217"/>
      <c r="R718" s="217"/>
      <c r="S718" s="217"/>
      <c r="T718" s="218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12" t="s">
        <v>213</v>
      </c>
      <c r="AU718" s="212" t="s">
        <v>91</v>
      </c>
      <c r="AV718" s="14" t="s">
        <v>91</v>
      </c>
      <c r="AW718" s="14" t="s">
        <v>33</v>
      </c>
      <c r="AX718" s="14" t="s">
        <v>80</v>
      </c>
      <c r="AY718" s="212" t="s">
        <v>205</v>
      </c>
    </row>
    <row r="719" s="14" customFormat="1">
      <c r="A719" s="14"/>
      <c r="B719" s="211"/>
      <c r="C719" s="14"/>
      <c r="D719" s="204" t="s">
        <v>213</v>
      </c>
      <c r="E719" s="212" t="s">
        <v>1</v>
      </c>
      <c r="F719" s="213" t="s">
        <v>881</v>
      </c>
      <c r="G719" s="14"/>
      <c r="H719" s="214">
        <v>7.8300000000000001</v>
      </c>
      <c r="I719" s="215"/>
      <c r="J719" s="14"/>
      <c r="K719" s="14"/>
      <c r="L719" s="211"/>
      <c r="M719" s="216"/>
      <c r="N719" s="217"/>
      <c r="O719" s="217"/>
      <c r="P719" s="217"/>
      <c r="Q719" s="217"/>
      <c r="R719" s="217"/>
      <c r="S719" s="217"/>
      <c r="T719" s="218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12" t="s">
        <v>213</v>
      </c>
      <c r="AU719" s="212" t="s">
        <v>91</v>
      </c>
      <c r="AV719" s="14" t="s">
        <v>91</v>
      </c>
      <c r="AW719" s="14" t="s">
        <v>33</v>
      </c>
      <c r="AX719" s="14" t="s">
        <v>80</v>
      </c>
      <c r="AY719" s="212" t="s">
        <v>205</v>
      </c>
    </row>
    <row r="720" s="14" customFormat="1">
      <c r="A720" s="14"/>
      <c r="B720" s="211"/>
      <c r="C720" s="14"/>
      <c r="D720" s="204" t="s">
        <v>213</v>
      </c>
      <c r="E720" s="212" t="s">
        <v>1</v>
      </c>
      <c r="F720" s="213" t="s">
        <v>882</v>
      </c>
      <c r="G720" s="14"/>
      <c r="H720" s="214">
        <v>13.24</v>
      </c>
      <c r="I720" s="215"/>
      <c r="J720" s="14"/>
      <c r="K720" s="14"/>
      <c r="L720" s="211"/>
      <c r="M720" s="216"/>
      <c r="N720" s="217"/>
      <c r="O720" s="217"/>
      <c r="P720" s="217"/>
      <c r="Q720" s="217"/>
      <c r="R720" s="217"/>
      <c r="S720" s="217"/>
      <c r="T720" s="218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12" t="s">
        <v>213</v>
      </c>
      <c r="AU720" s="212" t="s">
        <v>91</v>
      </c>
      <c r="AV720" s="14" t="s">
        <v>91</v>
      </c>
      <c r="AW720" s="14" t="s">
        <v>33</v>
      </c>
      <c r="AX720" s="14" t="s">
        <v>80</v>
      </c>
      <c r="AY720" s="212" t="s">
        <v>205</v>
      </c>
    </row>
    <row r="721" s="14" customFormat="1">
      <c r="A721" s="14"/>
      <c r="B721" s="211"/>
      <c r="C721" s="14"/>
      <c r="D721" s="204" t="s">
        <v>213</v>
      </c>
      <c r="E721" s="212" t="s">
        <v>1</v>
      </c>
      <c r="F721" s="213" t="s">
        <v>883</v>
      </c>
      <c r="G721" s="14"/>
      <c r="H721" s="214">
        <v>10.19</v>
      </c>
      <c r="I721" s="215"/>
      <c r="J721" s="14"/>
      <c r="K721" s="14"/>
      <c r="L721" s="211"/>
      <c r="M721" s="216"/>
      <c r="N721" s="217"/>
      <c r="O721" s="217"/>
      <c r="P721" s="217"/>
      <c r="Q721" s="217"/>
      <c r="R721" s="217"/>
      <c r="S721" s="217"/>
      <c r="T721" s="21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12" t="s">
        <v>213</v>
      </c>
      <c r="AU721" s="212" t="s">
        <v>91</v>
      </c>
      <c r="AV721" s="14" t="s">
        <v>91</v>
      </c>
      <c r="AW721" s="14" t="s">
        <v>33</v>
      </c>
      <c r="AX721" s="14" t="s">
        <v>80</v>
      </c>
      <c r="AY721" s="212" t="s">
        <v>205</v>
      </c>
    </row>
    <row r="722" s="14" customFormat="1">
      <c r="A722" s="14"/>
      <c r="B722" s="211"/>
      <c r="C722" s="14"/>
      <c r="D722" s="204" t="s">
        <v>213</v>
      </c>
      <c r="E722" s="212" t="s">
        <v>1</v>
      </c>
      <c r="F722" s="213" t="s">
        <v>884</v>
      </c>
      <c r="G722" s="14"/>
      <c r="H722" s="214">
        <v>13.42</v>
      </c>
      <c r="I722" s="215"/>
      <c r="J722" s="14"/>
      <c r="K722" s="14"/>
      <c r="L722" s="211"/>
      <c r="M722" s="216"/>
      <c r="N722" s="217"/>
      <c r="O722" s="217"/>
      <c r="P722" s="217"/>
      <c r="Q722" s="217"/>
      <c r="R722" s="217"/>
      <c r="S722" s="217"/>
      <c r="T722" s="21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12" t="s">
        <v>213</v>
      </c>
      <c r="AU722" s="212" t="s">
        <v>91</v>
      </c>
      <c r="AV722" s="14" t="s">
        <v>91</v>
      </c>
      <c r="AW722" s="14" t="s">
        <v>33</v>
      </c>
      <c r="AX722" s="14" t="s">
        <v>80</v>
      </c>
      <c r="AY722" s="212" t="s">
        <v>205</v>
      </c>
    </row>
    <row r="723" s="14" customFormat="1">
      <c r="A723" s="14"/>
      <c r="B723" s="211"/>
      <c r="C723" s="14"/>
      <c r="D723" s="204" t="s">
        <v>213</v>
      </c>
      <c r="E723" s="212" t="s">
        <v>1</v>
      </c>
      <c r="F723" s="213" t="s">
        <v>885</v>
      </c>
      <c r="G723" s="14"/>
      <c r="H723" s="214">
        <v>10.289999999999999</v>
      </c>
      <c r="I723" s="215"/>
      <c r="J723" s="14"/>
      <c r="K723" s="14"/>
      <c r="L723" s="211"/>
      <c r="M723" s="216"/>
      <c r="N723" s="217"/>
      <c r="O723" s="217"/>
      <c r="P723" s="217"/>
      <c r="Q723" s="217"/>
      <c r="R723" s="217"/>
      <c r="S723" s="217"/>
      <c r="T723" s="218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12" t="s">
        <v>213</v>
      </c>
      <c r="AU723" s="212" t="s">
        <v>91</v>
      </c>
      <c r="AV723" s="14" t="s">
        <v>91</v>
      </c>
      <c r="AW723" s="14" t="s">
        <v>33</v>
      </c>
      <c r="AX723" s="14" t="s">
        <v>80</v>
      </c>
      <c r="AY723" s="212" t="s">
        <v>205</v>
      </c>
    </row>
    <row r="724" s="15" customFormat="1">
      <c r="A724" s="15"/>
      <c r="B724" s="219"/>
      <c r="C724" s="15"/>
      <c r="D724" s="204" t="s">
        <v>213</v>
      </c>
      <c r="E724" s="220" t="s">
        <v>1</v>
      </c>
      <c r="F724" s="221" t="s">
        <v>216</v>
      </c>
      <c r="G724" s="15"/>
      <c r="H724" s="222">
        <v>440.05000000000007</v>
      </c>
      <c r="I724" s="223"/>
      <c r="J724" s="15"/>
      <c r="K724" s="15"/>
      <c r="L724" s="219"/>
      <c r="M724" s="224"/>
      <c r="N724" s="225"/>
      <c r="O724" s="225"/>
      <c r="P724" s="225"/>
      <c r="Q724" s="225"/>
      <c r="R724" s="225"/>
      <c r="S724" s="225"/>
      <c r="T724" s="226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20" t="s">
        <v>213</v>
      </c>
      <c r="AU724" s="220" t="s">
        <v>91</v>
      </c>
      <c r="AV724" s="15" t="s">
        <v>211</v>
      </c>
      <c r="AW724" s="15" t="s">
        <v>33</v>
      </c>
      <c r="AX724" s="15" t="s">
        <v>87</v>
      </c>
      <c r="AY724" s="220" t="s">
        <v>205</v>
      </c>
    </row>
    <row r="725" s="2" customFormat="1" ht="33" customHeight="1">
      <c r="A725" s="38"/>
      <c r="B725" s="188"/>
      <c r="C725" s="227" t="s">
        <v>886</v>
      </c>
      <c r="D725" s="227" t="s">
        <v>276</v>
      </c>
      <c r="E725" s="228" t="s">
        <v>887</v>
      </c>
      <c r="F725" s="229" t="s">
        <v>888</v>
      </c>
      <c r="G725" s="230" t="s">
        <v>284</v>
      </c>
      <c r="H725" s="231">
        <v>444.45100000000002</v>
      </c>
      <c r="I725" s="232"/>
      <c r="J725" s="231">
        <f>ROUND(I725*H725,3)</f>
        <v>0</v>
      </c>
      <c r="K725" s="233"/>
      <c r="L725" s="234"/>
      <c r="M725" s="235" t="s">
        <v>1</v>
      </c>
      <c r="N725" s="236" t="s">
        <v>46</v>
      </c>
      <c r="O725" s="82"/>
      <c r="P725" s="198">
        <f>O725*H725</f>
        <v>0</v>
      </c>
      <c r="Q725" s="198">
        <v>0.00014999999999999999</v>
      </c>
      <c r="R725" s="198">
        <f>Q725*H725</f>
        <v>0.066667649999999995</v>
      </c>
      <c r="S725" s="198">
        <v>0</v>
      </c>
      <c r="T725" s="199">
        <f>S725*H725</f>
        <v>0</v>
      </c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R725" s="200" t="s">
        <v>254</v>
      </c>
      <c r="AT725" s="200" t="s">
        <v>276</v>
      </c>
      <c r="AU725" s="200" t="s">
        <v>91</v>
      </c>
      <c r="AY725" s="19" t="s">
        <v>205</v>
      </c>
      <c r="BE725" s="201">
        <f>IF(N725="základná",J725,0)</f>
        <v>0</v>
      </c>
      <c r="BF725" s="201">
        <f>IF(N725="znížená",J725,0)</f>
        <v>0</v>
      </c>
      <c r="BG725" s="201">
        <f>IF(N725="zákl. prenesená",J725,0)</f>
        <v>0</v>
      </c>
      <c r="BH725" s="201">
        <f>IF(N725="zníž. prenesená",J725,0)</f>
        <v>0</v>
      </c>
      <c r="BI725" s="201">
        <f>IF(N725="nulová",J725,0)</f>
        <v>0</v>
      </c>
      <c r="BJ725" s="19" t="s">
        <v>91</v>
      </c>
      <c r="BK725" s="202">
        <f>ROUND(I725*H725,3)</f>
        <v>0</v>
      </c>
      <c r="BL725" s="19" t="s">
        <v>211</v>
      </c>
      <c r="BM725" s="200" t="s">
        <v>889</v>
      </c>
    </row>
    <row r="726" s="2" customFormat="1" ht="37.8" customHeight="1">
      <c r="A726" s="38"/>
      <c r="B726" s="188"/>
      <c r="C726" s="189" t="s">
        <v>890</v>
      </c>
      <c r="D726" s="189" t="s">
        <v>207</v>
      </c>
      <c r="E726" s="190" t="s">
        <v>891</v>
      </c>
      <c r="F726" s="191" t="s">
        <v>892</v>
      </c>
      <c r="G726" s="192" t="s">
        <v>265</v>
      </c>
      <c r="H726" s="193">
        <v>13.65</v>
      </c>
      <c r="I726" s="194"/>
      <c r="J726" s="193">
        <f>ROUND(I726*H726,3)</f>
        <v>0</v>
      </c>
      <c r="K726" s="195"/>
      <c r="L726" s="39"/>
      <c r="M726" s="196" t="s">
        <v>1</v>
      </c>
      <c r="N726" s="197" t="s">
        <v>46</v>
      </c>
      <c r="O726" s="82"/>
      <c r="P726" s="198">
        <f>O726*H726</f>
        <v>0</v>
      </c>
      <c r="Q726" s="198">
        <v>0.00024000000000000001</v>
      </c>
      <c r="R726" s="198">
        <f>Q726*H726</f>
        <v>0.0032760000000000003</v>
      </c>
      <c r="S726" s="198">
        <v>0</v>
      </c>
      <c r="T726" s="199">
        <f>S726*H726</f>
        <v>0</v>
      </c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R726" s="200" t="s">
        <v>211</v>
      </c>
      <c r="AT726" s="200" t="s">
        <v>207</v>
      </c>
      <c r="AU726" s="200" t="s">
        <v>91</v>
      </c>
      <c r="AY726" s="19" t="s">
        <v>205</v>
      </c>
      <c r="BE726" s="201">
        <f>IF(N726="základná",J726,0)</f>
        <v>0</v>
      </c>
      <c r="BF726" s="201">
        <f>IF(N726="znížená",J726,0)</f>
        <v>0</v>
      </c>
      <c r="BG726" s="201">
        <f>IF(N726="zákl. prenesená",J726,0)</f>
        <v>0</v>
      </c>
      <c r="BH726" s="201">
        <f>IF(N726="zníž. prenesená",J726,0)</f>
        <v>0</v>
      </c>
      <c r="BI726" s="201">
        <f>IF(N726="nulová",J726,0)</f>
        <v>0</v>
      </c>
      <c r="BJ726" s="19" t="s">
        <v>91</v>
      </c>
      <c r="BK726" s="202">
        <f>ROUND(I726*H726,3)</f>
        <v>0</v>
      </c>
      <c r="BL726" s="19" t="s">
        <v>211</v>
      </c>
      <c r="BM726" s="200" t="s">
        <v>893</v>
      </c>
    </row>
    <row r="727" s="14" customFormat="1">
      <c r="A727" s="14"/>
      <c r="B727" s="211"/>
      <c r="C727" s="14"/>
      <c r="D727" s="204" t="s">
        <v>213</v>
      </c>
      <c r="E727" s="212" t="s">
        <v>1</v>
      </c>
      <c r="F727" s="213" t="s">
        <v>894</v>
      </c>
      <c r="G727" s="14"/>
      <c r="H727" s="214">
        <v>13.65</v>
      </c>
      <c r="I727" s="215"/>
      <c r="J727" s="14"/>
      <c r="K727" s="14"/>
      <c r="L727" s="211"/>
      <c r="M727" s="216"/>
      <c r="N727" s="217"/>
      <c r="O727" s="217"/>
      <c r="P727" s="217"/>
      <c r="Q727" s="217"/>
      <c r="R727" s="217"/>
      <c r="S727" s="217"/>
      <c r="T727" s="218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12" t="s">
        <v>213</v>
      </c>
      <c r="AU727" s="212" t="s">
        <v>91</v>
      </c>
      <c r="AV727" s="14" t="s">
        <v>91</v>
      </c>
      <c r="AW727" s="14" t="s">
        <v>33</v>
      </c>
      <c r="AX727" s="14" t="s">
        <v>80</v>
      </c>
      <c r="AY727" s="212" t="s">
        <v>205</v>
      </c>
    </row>
    <row r="728" s="15" customFormat="1">
      <c r="A728" s="15"/>
      <c r="B728" s="219"/>
      <c r="C728" s="15"/>
      <c r="D728" s="204" t="s">
        <v>213</v>
      </c>
      <c r="E728" s="220" t="s">
        <v>1</v>
      </c>
      <c r="F728" s="221" t="s">
        <v>216</v>
      </c>
      <c r="G728" s="15"/>
      <c r="H728" s="222">
        <v>13.65</v>
      </c>
      <c r="I728" s="223"/>
      <c r="J728" s="15"/>
      <c r="K728" s="15"/>
      <c r="L728" s="219"/>
      <c r="M728" s="224"/>
      <c r="N728" s="225"/>
      <c r="O728" s="225"/>
      <c r="P728" s="225"/>
      <c r="Q728" s="225"/>
      <c r="R728" s="225"/>
      <c r="S728" s="225"/>
      <c r="T728" s="226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20" t="s">
        <v>213</v>
      </c>
      <c r="AU728" s="220" t="s">
        <v>91</v>
      </c>
      <c r="AV728" s="15" t="s">
        <v>211</v>
      </c>
      <c r="AW728" s="15" t="s">
        <v>33</v>
      </c>
      <c r="AX728" s="15" t="s">
        <v>87</v>
      </c>
      <c r="AY728" s="220" t="s">
        <v>205</v>
      </c>
    </row>
    <row r="729" s="2" customFormat="1" ht="24.15" customHeight="1">
      <c r="A729" s="38"/>
      <c r="B729" s="188"/>
      <c r="C729" s="227" t="s">
        <v>895</v>
      </c>
      <c r="D729" s="227" t="s">
        <v>276</v>
      </c>
      <c r="E729" s="228" t="s">
        <v>896</v>
      </c>
      <c r="F729" s="229" t="s">
        <v>897</v>
      </c>
      <c r="G729" s="230" t="s">
        <v>265</v>
      </c>
      <c r="H729" s="231">
        <v>13.923</v>
      </c>
      <c r="I729" s="232"/>
      <c r="J729" s="231">
        <f>ROUND(I729*H729,3)</f>
        <v>0</v>
      </c>
      <c r="K729" s="233"/>
      <c r="L729" s="234"/>
      <c r="M729" s="235" t="s">
        <v>1</v>
      </c>
      <c r="N729" s="236" t="s">
        <v>46</v>
      </c>
      <c r="O729" s="82"/>
      <c r="P729" s="198">
        <f>O729*H729</f>
        <v>0</v>
      </c>
      <c r="Q729" s="198">
        <v>0.11</v>
      </c>
      <c r="R729" s="198">
        <f>Q729*H729</f>
        <v>1.5315300000000001</v>
      </c>
      <c r="S729" s="198">
        <v>0</v>
      </c>
      <c r="T729" s="199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200" t="s">
        <v>254</v>
      </c>
      <c r="AT729" s="200" t="s">
        <v>276</v>
      </c>
      <c r="AU729" s="200" t="s">
        <v>91</v>
      </c>
      <c r="AY729" s="19" t="s">
        <v>205</v>
      </c>
      <c r="BE729" s="201">
        <f>IF(N729="základná",J729,0)</f>
        <v>0</v>
      </c>
      <c r="BF729" s="201">
        <f>IF(N729="znížená",J729,0)</f>
        <v>0</v>
      </c>
      <c r="BG729" s="201">
        <f>IF(N729="zákl. prenesená",J729,0)</f>
        <v>0</v>
      </c>
      <c r="BH729" s="201">
        <f>IF(N729="zníž. prenesená",J729,0)</f>
        <v>0</v>
      </c>
      <c r="BI729" s="201">
        <f>IF(N729="nulová",J729,0)</f>
        <v>0</v>
      </c>
      <c r="BJ729" s="19" t="s">
        <v>91</v>
      </c>
      <c r="BK729" s="202">
        <f>ROUND(I729*H729,3)</f>
        <v>0</v>
      </c>
      <c r="BL729" s="19" t="s">
        <v>211</v>
      </c>
      <c r="BM729" s="200" t="s">
        <v>898</v>
      </c>
    </row>
    <row r="730" s="2" customFormat="1" ht="24.15" customHeight="1">
      <c r="A730" s="38"/>
      <c r="B730" s="188"/>
      <c r="C730" s="189" t="s">
        <v>899</v>
      </c>
      <c r="D730" s="189" t="s">
        <v>207</v>
      </c>
      <c r="E730" s="190" t="s">
        <v>900</v>
      </c>
      <c r="F730" s="191" t="s">
        <v>901</v>
      </c>
      <c r="G730" s="192" t="s">
        <v>265</v>
      </c>
      <c r="H730" s="193">
        <v>533.84199999999998</v>
      </c>
      <c r="I730" s="194"/>
      <c r="J730" s="193">
        <f>ROUND(I730*H730,3)</f>
        <v>0</v>
      </c>
      <c r="K730" s="195"/>
      <c r="L730" s="39"/>
      <c r="M730" s="196" t="s">
        <v>1</v>
      </c>
      <c r="N730" s="197" t="s">
        <v>46</v>
      </c>
      <c r="O730" s="82"/>
      <c r="P730" s="198">
        <f>O730*H730</f>
        <v>0</v>
      </c>
      <c r="Q730" s="198">
        <v>0.091800000000000007</v>
      </c>
      <c r="R730" s="198">
        <f>Q730*H730</f>
        <v>49.0066956</v>
      </c>
      <c r="S730" s="198">
        <v>0</v>
      </c>
      <c r="T730" s="199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00" t="s">
        <v>211</v>
      </c>
      <c r="AT730" s="200" t="s">
        <v>207</v>
      </c>
      <c r="AU730" s="200" t="s">
        <v>91</v>
      </c>
      <c r="AY730" s="19" t="s">
        <v>205</v>
      </c>
      <c r="BE730" s="201">
        <f>IF(N730="základná",J730,0)</f>
        <v>0</v>
      </c>
      <c r="BF730" s="201">
        <f>IF(N730="znížená",J730,0)</f>
        <v>0</v>
      </c>
      <c r="BG730" s="201">
        <f>IF(N730="zákl. prenesená",J730,0)</f>
        <v>0</v>
      </c>
      <c r="BH730" s="201">
        <f>IF(N730="zníž. prenesená",J730,0)</f>
        <v>0</v>
      </c>
      <c r="BI730" s="201">
        <f>IF(N730="nulová",J730,0)</f>
        <v>0</v>
      </c>
      <c r="BJ730" s="19" t="s">
        <v>91</v>
      </c>
      <c r="BK730" s="202">
        <f>ROUND(I730*H730,3)</f>
        <v>0</v>
      </c>
      <c r="BL730" s="19" t="s">
        <v>211</v>
      </c>
      <c r="BM730" s="200" t="s">
        <v>902</v>
      </c>
    </row>
    <row r="731" s="13" customFormat="1">
      <c r="A731" s="13"/>
      <c r="B731" s="203"/>
      <c r="C731" s="13"/>
      <c r="D731" s="204" t="s">
        <v>213</v>
      </c>
      <c r="E731" s="205" t="s">
        <v>1</v>
      </c>
      <c r="F731" s="206" t="s">
        <v>903</v>
      </c>
      <c r="G731" s="13"/>
      <c r="H731" s="205" t="s">
        <v>1</v>
      </c>
      <c r="I731" s="207"/>
      <c r="J731" s="13"/>
      <c r="K731" s="13"/>
      <c r="L731" s="203"/>
      <c r="M731" s="208"/>
      <c r="N731" s="209"/>
      <c r="O731" s="209"/>
      <c r="P731" s="209"/>
      <c r="Q731" s="209"/>
      <c r="R731" s="209"/>
      <c r="S731" s="209"/>
      <c r="T731" s="210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05" t="s">
        <v>213</v>
      </c>
      <c r="AU731" s="205" t="s">
        <v>91</v>
      </c>
      <c r="AV731" s="13" t="s">
        <v>87</v>
      </c>
      <c r="AW731" s="13" t="s">
        <v>33</v>
      </c>
      <c r="AX731" s="13" t="s">
        <v>80</v>
      </c>
      <c r="AY731" s="205" t="s">
        <v>205</v>
      </c>
    </row>
    <row r="732" s="13" customFormat="1">
      <c r="A732" s="13"/>
      <c r="B732" s="203"/>
      <c r="C732" s="13"/>
      <c r="D732" s="204" t="s">
        <v>213</v>
      </c>
      <c r="E732" s="205" t="s">
        <v>1</v>
      </c>
      <c r="F732" s="206" t="s">
        <v>337</v>
      </c>
      <c r="G732" s="13"/>
      <c r="H732" s="205" t="s">
        <v>1</v>
      </c>
      <c r="I732" s="207"/>
      <c r="J732" s="13"/>
      <c r="K732" s="13"/>
      <c r="L732" s="203"/>
      <c r="M732" s="208"/>
      <c r="N732" s="209"/>
      <c r="O732" s="209"/>
      <c r="P732" s="209"/>
      <c r="Q732" s="209"/>
      <c r="R732" s="209"/>
      <c r="S732" s="209"/>
      <c r="T732" s="210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05" t="s">
        <v>213</v>
      </c>
      <c r="AU732" s="205" t="s">
        <v>91</v>
      </c>
      <c r="AV732" s="13" t="s">
        <v>87</v>
      </c>
      <c r="AW732" s="13" t="s">
        <v>33</v>
      </c>
      <c r="AX732" s="13" t="s">
        <v>80</v>
      </c>
      <c r="AY732" s="205" t="s">
        <v>205</v>
      </c>
    </row>
    <row r="733" s="14" customFormat="1">
      <c r="A733" s="14"/>
      <c r="B733" s="211"/>
      <c r="C733" s="14"/>
      <c r="D733" s="204" t="s">
        <v>213</v>
      </c>
      <c r="E733" s="212" t="s">
        <v>1</v>
      </c>
      <c r="F733" s="213" t="s">
        <v>797</v>
      </c>
      <c r="G733" s="14"/>
      <c r="H733" s="214">
        <v>22.800000000000001</v>
      </c>
      <c r="I733" s="215"/>
      <c r="J733" s="14"/>
      <c r="K733" s="14"/>
      <c r="L733" s="211"/>
      <c r="M733" s="216"/>
      <c r="N733" s="217"/>
      <c r="O733" s="217"/>
      <c r="P733" s="217"/>
      <c r="Q733" s="217"/>
      <c r="R733" s="217"/>
      <c r="S733" s="217"/>
      <c r="T733" s="21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12" t="s">
        <v>213</v>
      </c>
      <c r="AU733" s="212" t="s">
        <v>91</v>
      </c>
      <c r="AV733" s="14" t="s">
        <v>91</v>
      </c>
      <c r="AW733" s="14" t="s">
        <v>33</v>
      </c>
      <c r="AX733" s="14" t="s">
        <v>80</v>
      </c>
      <c r="AY733" s="212" t="s">
        <v>205</v>
      </c>
    </row>
    <row r="734" s="14" customFormat="1">
      <c r="A734" s="14"/>
      <c r="B734" s="211"/>
      <c r="C734" s="14"/>
      <c r="D734" s="204" t="s">
        <v>213</v>
      </c>
      <c r="E734" s="212" t="s">
        <v>1</v>
      </c>
      <c r="F734" s="213" t="s">
        <v>798</v>
      </c>
      <c r="G734" s="14"/>
      <c r="H734" s="214">
        <v>21.780000000000001</v>
      </c>
      <c r="I734" s="215"/>
      <c r="J734" s="14"/>
      <c r="K734" s="14"/>
      <c r="L734" s="211"/>
      <c r="M734" s="216"/>
      <c r="N734" s="217"/>
      <c r="O734" s="217"/>
      <c r="P734" s="217"/>
      <c r="Q734" s="217"/>
      <c r="R734" s="217"/>
      <c r="S734" s="217"/>
      <c r="T734" s="218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12" t="s">
        <v>213</v>
      </c>
      <c r="AU734" s="212" t="s">
        <v>91</v>
      </c>
      <c r="AV734" s="14" t="s">
        <v>91</v>
      </c>
      <c r="AW734" s="14" t="s">
        <v>33</v>
      </c>
      <c r="AX734" s="14" t="s">
        <v>80</v>
      </c>
      <c r="AY734" s="212" t="s">
        <v>205</v>
      </c>
    </row>
    <row r="735" s="14" customFormat="1">
      <c r="A735" s="14"/>
      <c r="B735" s="211"/>
      <c r="C735" s="14"/>
      <c r="D735" s="204" t="s">
        <v>213</v>
      </c>
      <c r="E735" s="212" t="s">
        <v>1</v>
      </c>
      <c r="F735" s="213" t="s">
        <v>799</v>
      </c>
      <c r="G735" s="14"/>
      <c r="H735" s="214">
        <v>3.48</v>
      </c>
      <c r="I735" s="215"/>
      <c r="J735" s="14"/>
      <c r="K735" s="14"/>
      <c r="L735" s="211"/>
      <c r="M735" s="216"/>
      <c r="N735" s="217"/>
      <c r="O735" s="217"/>
      <c r="P735" s="217"/>
      <c r="Q735" s="217"/>
      <c r="R735" s="217"/>
      <c r="S735" s="217"/>
      <c r="T735" s="218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12" t="s">
        <v>213</v>
      </c>
      <c r="AU735" s="212" t="s">
        <v>91</v>
      </c>
      <c r="AV735" s="14" t="s">
        <v>91</v>
      </c>
      <c r="AW735" s="14" t="s">
        <v>33</v>
      </c>
      <c r="AX735" s="14" t="s">
        <v>80</v>
      </c>
      <c r="AY735" s="212" t="s">
        <v>205</v>
      </c>
    </row>
    <row r="736" s="14" customFormat="1">
      <c r="A736" s="14"/>
      <c r="B736" s="211"/>
      <c r="C736" s="14"/>
      <c r="D736" s="204" t="s">
        <v>213</v>
      </c>
      <c r="E736" s="212" t="s">
        <v>1</v>
      </c>
      <c r="F736" s="213" t="s">
        <v>800</v>
      </c>
      <c r="G736" s="14"/>
      <c r="H736" s="214">
        <v>2.6699999999999999</v>
      </c>
      <c r="I736" s="215"/>
      <c r="J736" s="14"/>
      <c r="K736" s="14"/>
      <c r="L736" s="211"/>
      <c r="M736" s="216"/>
      <c r="N736" s="217"/>
      <c r="O736" s="217"/>
      <c r="P736" s="217"/>
      <c r="Q736" s="217"/>
      <c r="R736" s="217"/>
      <c r="S736" s="217"/>
      <c r="T736" s="218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12" t="s">
        <v>213</v>
      </c>
      <c r="AU736" s="212" t="s">
        <v>91</v>
      </c>
      <c r="AV736" s="14" t="s">
        <v>91</v>
      </c>
      <c r="AW736" s="14" t="s">
        <v>33</v>
      </c>
      <c r="AX736" s="14" t="s">
        <v>80</v>
      </c>
      <c r="AY736" s="212" t="s">
        <v>205</v>
      </c>
    </row>
    <row r="737" s="14" customFormat="1">
      <c r="A737" s="14"/>
      <c r="B737" s="211"/>
      <c r="C737" s="14"/>
      <c r="D737" s="204" t="s">
        <v>213</v>
      </c>
      <c r="E737" s="212" t="s">
        <v>1</v>
      </c>
      <c r="F737" s="213" t="s">
        <v>801</v>
      </c>
      <c r="G737" s="14"/>
      <c r="H737" s="214">
        <v>1.9099999999999999</v>
      </c>
      <c r="I737" s="215"/>
      <c r="J737" s="14"/>
      <c r="K737" s="14"/>
      <c r="L737" s="211"/>
      <c r="M737" s="216"/>
      <c r="N737" s="217"/>
      <c r="O737" s="217"/>
      <c r="P737" s="217"/>
      <c r="Q737" s="217"/>
      <c r="R737" s="217"/>
      <c r="S737" s="217"/>
      <c r="T737" s="218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12" t="s">
        <v>213</v>
      </c>
      <c r="AU737" s="212" t="s">
        <v>91</v>
      </c>
      <c r="AV737" s="14" t="s">
        <v>91</v>
      </c>
      <c r="AW737" s="14" t="s">
        <v>33</v>
      </c>
      <c r="AX737" s="14" t="s">
        <v>80</v>
      </c>
      <c r="AY737" s="212" t="s">
        <v>205</v>
      </c>
    </row>
    <row r="738" s="14" customFormat="1">
      <c r="A738" s="14"/>
      <c r="B738" s="211"/>
      <c r="C738" s="14"/>
      <c r="D738" s="204" t="s">
        <v>213</v>
      </c>
      <c r="E738" s="212" t="s">
        <v>1</v>
      </c>
      <c r="F738" s="213" t="s">
        <v>802</v>
      </c>
      <c r="G738" s="14"/>
      <c r="H738" s="214">
        <v>3.4399999999999999</v>
      </c>
      <c r="I738" s="215"/>
      <c r="J738" s="14"/>
      <c r="K738" s="14"/>
      <c r="L738" s="211"/>
      <c r="M738" s="216"/>
      <c r="N738" s="217"/>
      <c r="O738" s="217"/>
      <c r="P738" s="217"/>
      <c r="Q738" s="217"/>
      <c r="R738" s="217"/>
      <c r="S738" s="217"/>
      <c r="T738" s="21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12" t="s">
        <v>213</v>
      </c>
      <c r="AU738" s="212" t="s">
        <v>91</v>
      </c>
      <c r="AV738" s="14" t="s">
        <v>91</v>
      </c>
      <c r="AW738" s="14" t="s">
        <v>33</v>
      </c>
      <c r="AX738" s="14" t="s">
        <v>80</v>
      </c>
      <c r="AY738" s="212" t="s">
        <v>205</v>
      </c>
    </row>
    <row r="739" s="14" customFormat="1">
      <c r="A739" s="14"/>
      <c r="B739" s="211"/>
      <c r="C739" s="14"/>
      <c r="D739" s="204" t="s">
        <v>213</v>
      </c>
      <c r="E739" s="212" t="s">
        <v>1</v>
      </c>
      <c r="F739" s="213" t="s">
        <v>803</v>
      </c>
      <c r="G739" s="14"/>
      <c r="H739" s="214">
        <v>7.4100000000000001</v>
      </c>
      <c r="I739" s="215"/>
      <c r="J739" s="14"/>
      <c r="K739" s="14"/>
      <c r="L739" s="211"/>
      <c r="M739" s="216"/>
      <c r="N739" s="217"/>
      <c r="O739" s="217"/>
      <c r="P739" s="217"/>
      <c r="Q739" s="217"/>
      <c r="R739" s="217"/>
      <c r="S739" s="217"/>
      <c r="T739" s="218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12" t="s">
        <v>213</v>
      </c>
      <c r="AU739" s="212" t="s">
        <v>91</v>
      </c>
      <c r="AV739" s="14" t="s">
        <v>91</v>
      </c>
      <c r="AW739" s="14" t="s">
        <v>33</v>
      </c>
      <c r="AX739" s="14" t="s">
        <v>80</v>
      </c>
      <c r="AY739" s="212" t="s">
        <v>205</v>
      </c>
    </row>
    <row r="740" s="14" customFormat="1">
      <c r="A740" s="14"/>
      <c r="B740" s="211"/>
      <c r="C740" s="14"/>
      <c r="D740" s="204" t="s">
        <v>213</v>
      </c>
      <c r="E740" s="212" t="s">
        <v>1</v>
      </c>
      <c r="F740" s="213" t="s">
        <v>804</v>
      </c>
      <c r="G740" s="14"/>
      <c r="H740" s="214">
        <v>11.17</v>
      </c>
      <c r="I740" s="215"/>
      <c r="J740" s="14"/>
      <c r="K740" s="14"/>
      <c r="L740" s="211"/>
      <c r="M740" s="216"/>
      <c r="N740" s="217"/>
      <c r="O740" s="217"/>
      <c r="P740" s="217"/>
      <c r="Q740" s="217"/>
      <c r="R740" s="217"/>
      <c r="S740" s="217"/>
      <c r="T740" s="218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12" t="s">
        <v>213</v>
      </c>
      <c r="AU740" s="212" t="s">
        <v>91</v>
      </c>
      <c r="AV740" s="14" t="s">
        <v>91</v>
      </c>
      <c r="AW740" s="14" t="s">
        <v>33</v>
      </c>
      <c r="AX740" s="14" t="s">
        <v>80</v>
      </c>
      <c r="AY740" s="212" t="s">
        <v>205</v>
      </c>
    </row>
    <row r="741" s="14" customFormat="1">
      <c r="A741" s="14"/>
      <c r="B741" s="211"/>
      <c r="C741" s="14"/>
      <c r="D741" s="204" t="s">
        <v>213</v>
      </c>
      <c r="E741" s="212" t="s">
        <v>1</v>
      </c>
      <c r="F741" s="213" t="s">
        <v>805</v>
      </c>
      <c r="G741" s="14"/>
      <c r="H741" s="214">
        <v>17.800000000000001</v>
      </c>
      <c r="I741" s="215"/>
      <c r="J741" s="14"/>
      <c r="K741" s="14"/>
      <c r="L741" s="211"/>
      <c r="M741" s="216"/>
      <c r="N741" s="217"/>
      <c r="O741" s="217"/>
      <c r="P741" s="217"/>
      <c r="Q741" s="217"/>
      <c r="R741" s="217"/>
      <c r="S741" s="217"/>
      <c r="T741" s="218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12" t="s">
        <v>213</v>
      </c>
      <c r="AU741" s="212" t="s">
        <v>91</v>
      </c>
      <c r="AV741" s="14" t="s">
        <v>91</v>
      </c>
      <c r="AW741" s="14" t="s">
        <v>33</v>
      </c>
      <c r="AX741" s="14" t="s">
        <v>80</v>
      </c>
      <c r="AY741" s="212" t="s">
        <v>205</v>
      </c>
    </row>
    <row r="742" s="14" customFormat="1">
      <c r="A742" s="14"/>
      <c r="B742" s="211"/>
      <c r="C742" s="14"/>
      <c r="D742" s="204" t="s">
        <v>213</v>
      </c>
      <c r="E742" s="212" t="s">
        <v>1</v>
      </c>
      <c r="F742" s="213" t="s">
        <v>806</v>
      </c>
      <c r="G742" s="14"/>
      <c r="H742" s="214">
        <v>19.129999999999999</v>
      </c>
      <c r="I742" s="215"/>
      <c r="J742" s="14"/>
      <c r="K742" s="14"/>
      <c r="L742" s="211"/>
      <c r="M742" s="216"/>
      <c r="N742" s="217"/>
      <c r="O742" s="217"/>
      <c r="P742" s="217"/>
      <c r="Q742" s="217"/>
      <c r="R742" s="217"/>
      <c r="S742" s="217"/>
      <c r="T742" s="218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12" t="s">
        <v>213</v>
      </c>
      <c r="AU742" s="212" t="s">
        <v>91</v>
      </c>
      <c r="AV742" s="14" t="s">
        <v>91</v>
      </c>
      <c r="AW742" s="14" t="s">
        <v>33</v>
      </c>
      <c r="AX742" s="14" t="s">
        <v>80</v>
      </c>
      <c r="AY742" s="212" t="s">
        <v>205</v>
      </c>
    </row>
    <row r="743" s="13" customFormat="1">
      <c r="A743" s="13"/>
      <c r="B743" s="203"/>
      <c r="C743" s="13"/>
      <c r="D743" s="204" t="s">
        <v>213</v>
      </c>
      <c r="E743" s="205" t="s">
        <v>1</v>
      </c>
      <c r="F743" s="206" t="s">
        <v>339</v>
      </c>
      <c r="G743" s="13"/>
      <c r="H743" s="205" t="s">
        <v>1</v>
      </c>
      <c r="I743" s="207"/>
      <c r="J743" s="13"/>
      <c r="K743" s="13"/>
      <c r="L743" s="203"/>
      <c r="M743" s="208"/>
      <c r="N743" s="209"/>
      <c r="O743" s="209"/>
      <c r="P743" s="209"/>
      <c r="Q743" s="209"/>
      <c r="R743" s="209"/>
      <c r="S743" s="209"/>
      <c r="T743" s="210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05" t="s">
        <v>213</v>
      </c>
      <c r="AU743" s="205" t="s">
        <v>91</v>
      </c>
      <c r="AV743" s="13" t="s">
        <v>87</v>
      </c>
      <c r="AW743" s="13" t="s">
        <v>33</v>
      </c>
      <c r="AX743" s="13" t="s">
        <v>80</v>
      </c>
      <c r="AY743" s="205" t="s">
        <v>205</v>
      </c>
    </row>
    <row r="744" s="14" customFormat="1">
      <c r="A744" s="14"/>
      <c r="B744" s="211"/>
      <c r="C744" s="14"/>
      <c r="D744" s="204" t="s">
        <v>213</v>
      </c>
      <c r="E744" s="212" t="s">
        <v>1</v>
      </c>
      <c r="F744" s="213" t="s">
        <v>807</v>
      </c>
      <c r="G744" s="14"/>
      <c r="H744" s="214">
        <v>11.140000000000001</v>
      </c>
      <c r="I744" s="215"/>
      <c r="J744" s="14"/>
      <c r="K744" s="14"/>
      <c r="L744" s="211"/>
      <c r="M744" s="216"/>
      <c r="N744" s="217"/>
      <c r="O744" s="217"/>
      <c r="P744" s="217"/>
      <c r="Q744" s="217"/>
      <c r="R744" s="217"/>
      <c r="S744" s="217"/>
      <c r="T744" s="218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12" t="s">
        <v>213</v>
      </c>
      <c r="AU744" s="212" t="s">
        <v>91</v>
      </c>
      <c r="AV744" s="14" t="s">
        <v>91</v>
      </c>
      <c r="AW744" s="14" t="s">
        <v>33</v>
      </c>
      <c r="AX744" s="14" t="s">
        <v>80</v>
      </c>
      <c r="AY744" s="212" t="s">
        <v>205</v>
      </c>
    </row>
    <row r="745" s="14" customFormat="1">
      <c r="A745" s="14"/>
      <c r="B745" s="211"/>
      <c r="C745" s="14"/>
      <c r="D745" s="204" t="s">
        <v>213</v>
      </c>
      <c r="E745" s="212" t="s">
        <v>1</v>
      </c>
      <c r="F745" s="213" t="s">
        <v>808</v>
      </c>
      <c r="G745" s="14"/>
      <c r="H745" s="214">
        <v>5.2560000000000002</v>
      </c>
      <c r="I745" s="215"/>
      <c r="J745" s="14"/>
      <c r="K745" s="14"/>
      <c r="L745" s="211"/>
      <c r="M745" s="216"/>
      <c r="N745" s="217"/>
      <c r="O745" s="217"/>
      <c r="P745" s="217"/>
      <c r="Q745" s="217"/>
      <c r="R745" s="217"/>
      <c r="S745" s="217"/>
      <c r="T745" s="218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12" t="s">
        <v>213</v>
      </c>
      <c r="AU745" s="212" t="s">
        <v>91</v>
      </c>
      <c r="AV745" s="14" t="s">
        <v>91</v>
      </c>
      <c r="AW745" s="14" t="s">
        <v>33</v>
      </c>
      <c r="AX745" s="14" t="s">
        <v>80</v>
      </c>
      <c r="AY745" s="212" t="s">
        <v>205</v>
      </c>
    </row>
    <row r="746" s="14" customFormat="1">
      <c r="A746" s="14"/>
      <c r="B746" s="211"/>
      <c r="C746" s="14"/>
      <c r="D746" s="204" t="s">
        <v>213</v>
      </c>
      <c r="E746" s="212" t="s">
        <v>1</v>
      </c>
      <c r="F746" s="213" t="s">
        <v>809</v>
      </c>
      <c r="G746" s="14"/>
      <c r="H746" s="214">
        <v>15.25</v>
      </c>
      <c r="I746" s="215"/>
      <c r="J746" s="14"/>
      <c r="K746" s="14"/>
      <c r="L746" s="211"/>
      <c r="M746" s="216"/>
      <c r="N746" s="217"/>
      <c r="O746" s="217"/>
      <c r="P746" s="217"/>
      <c r="Q746" s="217"/>
      <c r="R746" s="217"/>
      <c r="S746" s="217"/>
      <c r="T746" s="218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12" t="s">
        <v>213</v>
      </c>
      <c r="AU746" s="212" t="s">
        <v>91</v>
      </c>
      <c r="AV746" s="14" t="s">
        <v>91</v>
      </c>
      <c r="AW746" s="14" t="s">
        <v>33</v>
      </c>
      <c r="AX746" s="14" t="s">
        <v>80</v>
      </c>
      <c r="AY746" s="212" t="s">
        <v>205</v>
      </c>
    </row>
    <row r="747" s="14" customFormat="1">
      <c r="A747" s="14"/>
      <c r="B747" s="211"/>
      <c r="C747" s="14"/>
      <c r="D747" s="204" t="s">
        <v>213</v>
      </c>
      <c r="E747" s="212" t="s">
        <v>1</v>
      </c>
      <c r="F747" s="213" t="s">
        <v>810</v>
      </c>
      <c r="G747" s="14"/>
      <c r="H747" s="214">
        <v>51.880000000000003</v>
      </c>
      <c r="I747" s="215"/>
      <c r="J747" s="14"/>
      <c r="K747" s="14"/>
      <c r="L747" s="211"/>
      <c r="M747" s="216"/>
      <c r="N747" s="217"/>
      <c r="O747" s="217"/>
      <c r="P747" s="217"/>
      <c r="Q747" s="217"/>
      <c r="R747" s="217"/>
      <c r="S747" s="217"/>
      <c r="T747" s="218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12" t="s">
        <v>213</v>
      </c>
      <c r="AU747" s="212" t="s">
        <v>91</v>
      </c>
      <c r="AV747" s="14" t="s">
        <v>91</v>
      </c>
      <c r="AW747" s="14" t="s">
        <v>33</v>
      </c>
      <c r="AX747" s="14" t="s">
        <v>80</v>
      </c>
      <c r="AY747" s="212" t="s">
        <v>205</v>
      </c>
    </row>
    <row r="748" s="14" customFormat="1">
      <c r="A748" s="14"/>
      <c r="B748" s="211"/>
      <c r="C748" s="14"/>
      <c r="D748" s="204" t="s">
        <v>213</v>
      </c>
      <c r="E748" s="212" t="s">
        <v>1</v>
      </c>
      <c r="F748" s="213" t="s">
        <v>811</v>
      </c>
      <c r="G748" s="14"/>
      <c r="H748" s="214">
        <v>3.2999999999999998</v>
      </c>
      <c r="I748" s="215"/>
      <c r="J748" s="14"/>
      <c r="K748" s="14"/>
      <c r="L748" s="211"/>
      <c r="M748" s="216"/>
      <c r="N748" s="217"/>
      <c r="O748" s="217"/>
      <c r="P748" s="217"/>
      <c r="Q748" s="217"/>
      <c r="R748" s="217"/>
      <c r="S748" s="217"/>
      <c r="T748" s="218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12" t="s">
        <v>213</v>
      </c>
      <c r="AU748" s="212" t="s">
        <v>91</v>
      </c>
      <c r="AV748" s="14" t="s">
        <v>91</v>
      </c>
      <c r="AW748" s="14" t="s">
        <v>33</v>
      </c>
      <c r="AX748" s="14" t="s">
        <v>80</v>
      </c>
      <c r="AY748" s="212" t="s">
        <v>205</v>
      </c>
    </row>
    <row r="749" s="14" customFormat="1">
      <c r="A749" s="14"/>
      <c r="B749" s="211"/>
      <c r="C749" s="14"/>
      <c r="D749" s="204" t="s">
        <v>213</v>
      </c>
      <c r="E749" s="212" t="s">
        <v>1</v>
      </c>
      <c r="F749" s="213" t="s">
        <v>812</v>
      </c>
      <c r="G749" s="14"/>
      <c r="H749" s="214">
        <v>8.7300000000000004</v>
      </c>
      <c r="I749" s="215"/>
      <c r="J749" s="14"/>
      <c r="K749" s="14"/>
      <c r="L749" s="211"/>
      <c r="M749" s="216"/>
      <c r="N749" s="217"/>
      <c r="O749" s="217"/>
      <c r="P749" s="217"/>
      <c r="Q749" s="217"/>
      <c r="R749" s="217"/>
      <c r="S749" s="217"/>
      <c r="T749" s="218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12" t="s">
        <v>213</v>
      </c>
      <c r="AU749" s="212" t="s">
        <v>91</v>
      </c>
      <c r="AV749" s="14" t="s">
        <v>91</v>
      </c>
      <c r="AW749" s="14" t="s">
        <v>33</v>
      </c>
      <c r="AX749" s="14" t="s">
        <v>80</v>
      </c>
      <c r="AY749" s="212" t="s">
        <v>205</v>
      </c>
    </row>
    <row r="750" s="14" customFormat="1">
      <c r="A750" s="14"/>
      <c r="B750" s="211"/>
      <c r="C750" s="14"/>
      <c r="D750" s="204" t="s">
        <v>213</v>
      </c>
      <c r="E750" s="212" t="s">
        <v>1</v>
      </c>
      <c r="F750" s="213" t="s">
        <v>813</v>
      </c>
      <c r="G750" s="14"/>
      <c r="H750" s="214">
        <v>23.739999999999998</v>
      </c>
      <c r="I750" s="215"/>
      <c r="J750" s="14"/>
      <c r="K750" s="14"/>
      <c r="L750" s="211"/>
      <c r="M750" s="216"/>
      <c r="N750" s="217"/>
      <c r="O750" s="217"/>
      <c r="P750" s="217"/>
      <c r="Q750" s="217"/>
      <c r="R750" s="217"/>
      <c r="S750" s="217"/>
      <c r="T750" s="218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12" t="s">
        <v>213</v>
      </c>
      <c r="AU750" s="212" t="s">
        <v>91</v>
      </c>
      <c r="AV750" s="14" t="s">
        <v>91</v>
      </c>
      <c r="AW750" s="14" t="s">
        <v>33</v>
      </c>
      <c r="AX750" s="14" t="s">
        <v>80</v>
      </c>
      <c r="AY750" s="212" t="s">
        <v>205</v>
      </c>
    </row>
    <row r="751" s="14" customFormat="1">
      <c r="A751" s="14"/>
      <c r="B751" s="211"/>
      <c r="C751" s="14"/>
      <c r="D751" s="204" t="s">
        <v>213</v>
      </c>
      <c r="E751" s="212" t="s">
        <v>1</v>
      </c>
      <c r="F751" s="213" t="s">
        <v>814</v>
      </c>
      <c r="G751" s="14"/>
      <c r="H751" s="214">
        <v>8.0600000000000005</v>
      </c>
      <c r="I751" s="215"/>
      <c r="J751" s="14"/>
      <c r="K751" s="14"/>
      <c r="L751" s="211"/>
      <c r="M751" s="216"/>
      <c r="N751" s="217"/>
      <c r="O751" s="217"/>
      <c r="P751" s="217"/>
      <c r="Q751" s="217"/>
      <c r="R751" s="217"/>
      <c r="S751" s="217"/>
      <c r="T751" s="218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12" t="s">
        <v>213</v>
      </c>
      <c r="AU751" s="212" t="s">
        <v>91</v>
      </c>
      <c r="AV751" s="14" t="s">
        <v>91</v>
      </c>
      <c r="AW751" s="14" t="s">
        <v>33</v>
      </c>
      <c r="AX751" s="14" t="s">
        <v>80</v>
      </c>
      <c r="AY751" s="212" t="s">
        <v>205</v>
      </c>
    </row>
    <row r="752" s="14" customFormat="1">
      <c r="A752" s="14"/>
      <c r="B752" s="211"/>
      <c r="C752" s="14"/>
      <c r="D752" s="204" t="s">
        <v>213</v>
      </c>
      <c r="E752" s="212" t="s">
        <v>1</v>
      </c>
      <c r="F752" s="213" t="s">
        <v>815</v>
      </c>
      <c r="G752" s="14"/>
      <c r="H752" s="214">
        <v>15.720000000000001</v>
      </c>
      <c r="I752" s="215"/>
      <c r="J752" s="14"/>
      <c r="K752" s="14"/>
      <c r="L752" s="211"/>
      <c r="M752" s="216"/>
      <c r="N752" s="217"/>
      <c r="O752" s="217"/>
      <c r="P752" s="217"/>
      <c r="Q752" s="217"/>
      <c r="R752" s="217"/>
      <c r="S752" s="217"/>
      <c r="T752" s="218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12" t="s">
        <v>213</v>
      </c>
      <c r="AU752" s="212" t="s">
        <v>91</v>
      </c>
      <c r="AV752" s="14" t="s">
        <v>91</v>
      </c>
      <c r="AW752" s="14" t="s">
        <v>33</v>
      </c>
      <c r="AX752" s="14" t="s">
        <v>80</v>
      </c>
      <c r="AY752" s="212" t="s">
        <v>205</v>
      </c>
    </row>
    <row r="753" s="14" customFormat="1">
      <c r="A753" s="14"/>
      <c r="B753" s="211"/>
      <c r="C753" s="14"/>
      <c r="D753" s="204" t="s">
        <v>213</v>
      </c>
      <c r="E753" s="212" t="s">
        <v>1</v>
      </c>
      <c r="F753" s="213" t="s">
        <v>816</v>
      </c>
      <c r="G753" s="14"/>
      <c r="H753" s="214">
        <v>6.9000000000000004</v>
      </c>
      <c r="I753" s="215"/>
      <c r="J753" s="14"/>
      <c r="K753" s="14"/>
      <c r="L753" s="211"/>
      <c r="M753" s="216"/>
      <c r="N753" s="217"/>
      <c r="O753" s="217"/>
      <c r="P753" s="217"/>
      <c r="Q753" s="217"/>
      <c r="R753" s="217"/>
      <c r="S753" s="217"/>
      <c r="T753" s="218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12" t="s">
        <v>213</v>
      </c>
      <c r="AU753" s="212" t="s">
        <v>91</v>
      </c>
      <c r="AV753" s="14" t="s">
        <v>91</v>
      </c>
      <c r="AW753" s="14" t="s">
        <v>33</v>
      </c>
      <c r="AX753" s="14" t="s">
        <v>80</v>
      </c>
      <c r="AY753" s="212" t="s">
        <v>205</v>
      </c>
    </row>
    <row r="754" s="14" customFormat="1">
      <c r="A754" s="14"/>
      <c r="B754" s="211"/>
      <c r="C754" s="14"/>
      <c r="D754" s="204" t="s">
        <v>213</v>
      </c>
      <c r="E754" s="212" t="s">
        <v>1</v>
      </c>
      <c r="F754" s="213" t="s">
        <v>817</v>
      </c>
      <c r="G754" s="14"/>
      <c r="H754" s="214">
        <v>6.46</v>
      </c>
      <c r="I754" s="215"/>
      <c r="J754" s="14"/>
      <c r="K754" s="14"/>
      <c r="L754" s="211"/>
      <c r="M754" s="216"/>
      <c r="N754" s="217"/>
      <c r="O754" s="217"/>
      <c r="P754" s="217"/>
      <c r="Q754" s="217"/>
      <c r="R754" s="217"/>
      <c r="S754" s="217"/>
      <c r="T754" s="218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12" t="s">
        <v>213</v>
      </c>
      <c r="AU754" s="212" t="s">
        <v>91</v>
      </c>
      <c r="AV754" s="14" t="s">
        <v>91</v>
      </c>
      <c r="AW754" s="14" t="s">
        <v>33</v>
      </c>
      <c r="AX754" s="14" t="s">
        <v>80</v>
      </c>
      <c r="AY754" s="212" t="s">
        <v>205</v>
      </c>
    </row>
    <row r="755" s="14" customFormat="1">
      <c r="A755" s="14"/>
      <c r="B755" s="211"/>
      <c r="C755" s="14"/>
      <c r="D755" s="204" t="s">
        <v>213</v>
      </c>
      <c r="E755" s="212" t="s">
        <v>1</v>
      </c>
      <c r="F755" s="213" t="s">
        <v>818</v>
      </c>
      <c r="G755" s="14"/>
      <c r="H755" s="214">
        <v>15.359999999999999</v>
      </c>
      <c r="I755" s="215"/>
      <c r="J755" s="14"/>
      <c r="K755" s="14"/>
      <c r="L755" s="211"/>
      <c r="M755" s="216"/>
      <c r="N755" s="217"/>
      <c r="O755" s="217"/>
      <c r="P755" s="217"/>
      <c r="Q755" s="217"/>
      <c r="R755" s="217"/>
      <c r="S755" s="217"/>
      <c r="T755" s="218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12" t="s">
        <v>213</v>
      </c>
      <c r="AU755" s="212" t="s">
        <v>91</v>
      </c>
      <c r="AV755" s="14" t="s">
        <v>91</v>
      </c>
      <c r="AW755" s="14" t="s">
        <v>33</v>
      </c>
      <c r="AX755" s="14" t="s">
        <v>80</v>
      </c>
      <c r="AY755" s="212" t="s">
        <v>205</v>
      </c>
    </row>
    <row r="756" s="14" customFormat="1">
      <c r="A756" s="14"/>
      <c r="B756" s="211"/>
      <c r="C756" s="14"/>
      <c r="D756" s="204" t="s">
        <v>213</v>
      </c>
      <c r="E756" s="212" t="s">
        <v>1</v>
      </c>
      <c r="F756" s="213" t="s">
        <v>819</v>
      </c>
      <c r="G756" s="14"/>
      <c r="H756" s="214">
        <v>7.5599999999999996</v>
      </c>
      <c r="I756" s="215"/>
      <c r="J756" s="14"/>
      <c r="K756" s="14"/>
      <c r="L756" s="211"/>
      <c r="M756" s="216"/>
      <c r="N756" s="217"/>
      <c r="O756" s="217"/>
      <c r="P756" s="217"/>
      <c r="Q756" s="217"/>
      <c r="R756" s="217"/>
      <c r="S756" s="217"/>
      <c r="T756" s="218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12" t="s">
        <v>213</v>
      </c>
      <c r="AU756" s="212" t="s">
        <v>91</v>
      </c>
      <c r="AV756" s="14" t="s">
        <v>91</v>
      </c>
      <c r="AW756" s="14" t="s">
        <v>33</v>
      </c>
      <c r="AX756" s="14" t="s">
        <v>80</v>
      </c>
      <c r="AY756" s="212" t="s">
        <v>205</v>
      </c>
    </row>
    <row r="757" s="14" customFormat="1">
      <c r="A757" s="14"/>
      <c r="B757" s="211"/>
      <c r="C757" s="14"/>
      <c r="D757" s="204" t="s">
        <v>213</v>
      </c>
      <c r="E757" s="212" t="s">
        <v>1</v>
      </c>
      <c r="F757" s="213" t="s">
        <v>820</v>
      </c>
      <c r="G757" s="14"/>
      <c r="H757" s="214">
        <v>23.739999999999998</v>
      </c>
      <c r="I757" s="215"/>
      <c r="J757" s="14"/>
      <c r="K757" s="14"/>
      <c r="L757" s="211"/>
      <c r="M757" s="216"/>
      <c r="N757" s="217"/>
      <c r="O757" s="217"/>
      <c r="P757" s="217"/>
      <c r="Q757" s="217"/>
      <c r="R757" s="217"/>
      <c r="S757" s="217"/>
      <c r="T757" s="218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12" t="s">
        <v>213</v>
      </c>
      <c r="AU757" s="212" t="s">
        <v>91</v>
      </c>
      <c r="AV757" s="14" t="s">
        <v>91</v>
      </c>
      <c r="AW757" s="14" t="s">
        <v>33</v>
      </c>
      <c r="AX757" s="14" t="s">
        <v>80</v>
      </c>
      <c r="AY757" s="212" t="s">
        <v>205</v>
      </c>
    </row>
    <row r="758" s="14" customFormat="1">
      <c r="A758" s="14"/>
      <c r="B758" s="211"/>
      <c r="C758" s="14"/>
      <c r="D758" s="204" t="s">
        <v>213</v>
      </c>
      <c r="E758" s="212" t="s">
        <v>1</v>
      </c>
      <c r="F758" s="213" t="s">
        <v>821</v>
      </c>
      <c r="G758" s="14"/>
      <c r="H758" s="214">
        <v>8.0299999999999994</v>
      </c>
      <c r="I758" s="215"/>
      <c r="J758" s="14"/>
      <c r="K758" s="14"/>
      <c r="L758" s="211"/>
      <c r="M758" s="216"/>
      <c r="N758" s="217"/>
      <c r="O758" s="217"/>
      <c r="P758" s="217"/>
      <c r="Q758" s="217"/>
      <c r="R758" s="217"/>
      <c r="S758" s="217"/>
      <c r="T758" s="218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12" t="s">
        <v>213</v>
      </c>
      <c r="AU758" s="212" t="s">
        <v>91</v>
      </c>
      <c r="AV758" s="14" t="s">
        <v>91</v>
      </c>
      <c r="AW758" s="14" t="s">
        <v>33</v>
      </c>
      <c r="AX758" s="14" t="s">
        <v>80</v>
      </c>
      <c r="AY758" s="212" t="s">
        <v>205</v>
      </c>
    </row>
    <row r="759" s="13" customFormat="1">
      <c r="A759" s="13"/>
      <c r="B759" s="203"/>
      <c r="C759" s="13"/>
      <c r="D759" s="204" t="s">
        <v>213</v>
      </c>
      <c r="E759" s="205" t="s">
        <v>1</v>
      </c>
      <c r="F759" s="206" t="s">
        <v>342</v>
      </c>
      <c r="G759" s="13"/>
      <c r="H759" s="205" t="s">
        <v>1</v>
      </c>
      <c r="I759" s="207"/>
      <c r="J759" s="13"/>
      <c r="K759" s="13"/>
      <c r="L759" s="203"/>
      <c r="M759" s="208"/>
      <c r="N759" s="209"/>
      <c r="O759" s="209"/>
      <c r="P759" s="209"/>
      <c r="Q759" s="209"/>
      <c r="R759" s="209"/>
      <c r="S759" s="209"/>
      <c r="T759" s="210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05" t="s">
        <v>213</v>
      </c>
      <c r="AU759" s="205" t="s">
        <v>91</v>
      </c>
      <c r="AV759" s="13" t="s">
        <v>87</v>
      </c>
      <c r="AW759" s="13" t="s">
        <v>33</v>
      </c>
      <c r="AX759" s="13" t="s">
        <v>80</v>
      </c>
      <c r="AY759" s="205" t="s">
        <v>205</v>
      </c>
    </row>
    <row r="760" s="14" customFormat="1">
      <c r="A760" s="14"/>
      <c r="B760" s="211"/>
      <c r="C760" s="14"/>
      <c r="D760" s="204" t="s">
        <v>213</v>
      </c>
      <c r="E760" s="212" t="s">
        <v>1</v>
      </c>
      <c r="F760" s="213" t="s">
        <v>822</v>
      </c>
      <c r="G760" s="14"/>
      <c r="H760" s="214">
        <v>11.140000000000001</v>
      </c>
      <c r="I760" s="215"/>
      <c r="J760" s="14"/>
      <c r="K760" s="14"/>
      <c r="L760" s="211"/>
      <c r="M760" s="216"/>
      <c r="N760" s="217"/>
      <c r="O760" s="217"/>
      <c r="P760" s="217"/>
      <c r="Q760" s="217"/>
      <c r="R760" s="217"/>
      <c r="S760" s="217"/>
      <c r="T760" s="218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12" t="s">
        <v>213</v>
      </c>
      <c r="AU760" s="212" t="s">
        <v>91</v>
      </c>
      <c r="AV760" s="14" t="s">
        <v>91</v>
      </c>
      <c r="AW760" s="14" t="s">
        <v>33</v>
      </c>
      <c r="AX760" s="14" t="s">
        <v>80</v>
      </c>
      <c r="AY760" s="212" t="s">
        <v>205</v>
      </c>
    </row>
    <row r="761" s="14" customFormat="1">
      <c r="A761" s="14"/>
      <c r="B761" s="211"/>
      <c r="C761" s="14"/>
      <c r="D761" s="204" t="s">
        <v>213</v>
      </c>
      <c r="E761" s="212" t="s">
        <v>1</v>
      </c>
      <c r="F761" s="213" t="s">
        <v>823</v>
      </c>
      <c r="G761" s="14"/>
      <c r="H761" s="214">
        <v>5.2560000000000002</v>
      </c>
      <c r="I761" s="215"/>
      <c r="J761" s="14"/>
      <c r="K761" s="14"/>
      <c r="L761" s="211"/>
      <c r="M761" s="216"/>
      <c r="N761" s="217"/>
      <c r="O761" s="217"/>
      <c r="P761" s="217"/>
      <c r="Q761" s="217"/>
      <c r="R761" s="217"/>
      <c r="S761" s="217"/>
      <c r="T761" s="218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12" t="s">
        <v>213</v>
      </c>
      <c r="AU761" s="212" t="s">
        <v>91</v>
      </c>
      <c r="AV761" s="14" t="s">
        <v>91</v>
      </c>
      <c r="AW761" s="14" t="s">
        <v>33</v>
      </c>
      <c r="AX761" s="14" t="s">
        <v>80</v>
      </c>
      <c r="AY761" s="212" t="s">
        <v>205</v>
      </c>
    </row>
    <row r="762" s="14" customFormat="1">
      <c r="A762" s="14"/>
      <c r="B762" s="211"/>
      <c r="C762" s="14"/>
      <c r="D762" s="204" t="s">
        <v>213</v>
      </c>
      <c r="E762" s="212" t="s">
        <v>1</v>
      </c>
      <c r="F762" s="213" t="s">
        <v>824</v>
      </c>
      <c r="G762" s="14"/>
      <c r="H762" s="214">
        <v>15.25</v>
      </c>
      <c r="I762" s="215"/>
      <c r="J762" s="14"/>
      <c r="K762" s="14"/>
      <c r="L762" s="211"/>
      <c r="M762" s="216"/>
      <c r="N762" s="217"/>
      <c r="O762" s="217"/>
      <c r="P762" s="217"/>
      <c r="Q762" s="217"/>
      <c r="R762" s="217"/>
      <c r="S762" s="217"/>
      <c r="T762" s="218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12" t="s">
        <v>213</v>
      </c>
      <c r="AU762" s="212" t="s">
        <v>91</v>
      </c>
      <c r="AV762" s="14" t="s">
        <v>91</v>
      </c>
      <c r="AW762" s="14" t="s">
        <v>33</v>
      </c>
      <c r="AX762" s="14" t="s">
        <v>80</v>
      </c>
      <c r="AY762" s="212" t="s">
        <v>205</v>
      </c>
    </row>
    <row r="763" s="14" customFormat="1">
      <c r="A763" s="14"/>
      <c r="B763" s="211"/>
      <c r="C763" s="14"/>
      <c r="D763" s="204" t="s">
        <v>213</v>
      </c>
      <c r="E763" s="212" t="s">
        <v>1</v>
      </c>
      <c r="F763" s="213" t="s">
        <v>825</v>
      </c>
      <c r="G763" s="14"/>
      <c r="H763" s="214">
        <v>51.880000000000003</v>
      </c>
      <c r="I763" s="215"/>
      <c r="J763" s="14"/>
      <c r="K763" s="14"/>
      <c r="L763" s="211"/>
      <c r="M763" s="216"/>
      <c r="N763" s="217"/>
      <c r="O763" s="217"/>
      <c r="P763" s="217"/>
      <c r="Q763" s="217"/>
      <c r="R763" s="217"/>
      <c r="S763" s="217"/>
      <c r="T763" s="218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12" t="s">
        <v>213</v>
      </c>
      <c r="AU763" s="212" t="s">
        <v>91</v>
      </c>
      <c r="AV763" s="14" t="s">
        <v>91</v>
      </c>
      <c r="AW763" s="14" t="s">
        <v>33</v>
      </c>
      <c r="AX763" s="14" t="s">
        <v>80</v>
      </c>
      <c r="AY763" s="212" t="s">
        <v>205</v>
      </c>
    </row>
    <row r="764" s="14" customFormat="1">
      <c r="A764" s="14"/>
      <c r="B764" s="211"/>
      <c r="C764" s="14"/>
      <c r="D764" s="204" t="s">
        <v>213</v>
      </c>
      <c r="E764" s="212" t="s">
        <v>1</v>
      </c>
      <c r="F764" s="213" t="s">
        <v>826</v>
      </c>
      <c r="G764" s="14"/>
      <c r="H764" s="214">
        <v>3.2999999999999998</v>
      </c>
      <c r="I764" s="215"/>
      <c r="J764" s="14"/>
      <c r="K764" s="14"/>
      <c r="L764" s="211"/>
      <c r="M764" s="216"/>
      <c r="N764" s="217"/>
      <c r="O764" s="217"/>
      <c r="P764" s="217"/>
      <c r="Q764" s="217"/>
      <c r="R764" s="217"/>
      <c r="S764" s="217"/>
      <c r="T764" s="218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12" t="s">
        <v>213</v>
      </c>
      <c r="AU764" s="212" t="s">
        <v>91</v>
      </c>
      <c r="AV764" s="14" t="s">
        <v>91</v>
      </c>
      <c r="AW764" s="14" t="s">
        <v>33</v>
      </c>
      <c r="AX764" s="14" t="s">
        <v>80</v>
      </c>
      <c r="AY764" s="212" t="s">
        <v>205</v>
      </c>
    </row>
    <row r="765" s="14" customFormat="1">
      <c r="A765" s="14"/>
      <c r="B765" s="211"/>
      <c r="C765" s="14"/>
      <c r="D765" s="204" t="s">
        <v>213</v>
      </c>
      <c r="E765" s="212" t="s">
        <v>1</v>
      </c>
      <c r="F765" s="213" t="s">
        <v>827</v>
      </c>
      <c r="G765" s="14"/>
      <c r="H765" s="214">
        <v>8.7300000000000004</v>
      </c>
      <c r="I765" s="215"/>
      <c r="J765" s="14"/>
      <c r="K765" s="14"/>
      <c r="L765" s="211"/>
      <c r="M765" s="216"/>
      <c r="N765" s="217"/>
      <c r="O765" s="217"/>
      <c r="P765" s="217"/>
      <c r="Q765" s="217"/>
      <c r="R765" s="217"/>
      <c r="S765" s="217"/>
      <c r="T765" s="218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12" t="s">
        <v>213</v>
      </c>
      <c r="AU765" s="212" t="s">
        <v>91</v>
      </c>
      <c r="AV765" s="14" t="s">
        <v>91</v>
      </c>
      <c r="AW765" s="14" t="s">
        <v>33</v>
      </c>
      <c r="AX765" s="14" t="s">
        <v>80</v>
      </c>
      <c r="AY765" s="212" t="s">
        <v>205</v>
      </c>
    </row>
    <row r="766" s="14" customFormat="1">
      <c r="A766" s="14"/>
      <c r="B766" s="211"/>
      <c r="C766" s="14"/>
      <c r="D766" s="204" t="s">
        <v>213</v>
      </c>
      <c r="E766" s="212" t="s">
        <v>1</v>
      </c>
      <c r="F766" s="213" t="s">
        <v>828</v>
      </c>
      <c r="G766" s="14"/>
      <c r="H766" s="214">
        <v>23.739999999999998</v>
      </c>
      <c r="I766" s="215"/>
      <c r="J766" s="14"/>
      <c r="K766" s="14"/>
      <c r="L766" s="211"/>
      <c r="M766" s="216"/>
      <c r="N766" s="217"/>
      <c r="O766" s="217"/>
      <c r="P766" s="217"/>
      <c r="Q766" s="217"/>
      <c r="R766" s="217"/>
      <c r="S766" s="217"/>
      <c r="T766" s="218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12" t="s">
        <v>213</v>
      </c>
      <c r="AU766" s="212" t="s">
        <v>91</v>
      </c>
      <c r="AV766" s="14" t="s">
        <v>91</v>
      </c>
      <c r="AW766" s="14" t="s">
        <v>33</v>
      </c>
      <c r="AX766" s="14" t="s">
        <v>80</v>
      </c>
      <c r="AY766" s="212" t="s">
        <v>205</v>
      </c>
    </row>
    <row r="767" s="14" customFormat="1">
      <c r="A767" s="14"/>
      <c r="B767" s="211"/>
      <c r="C767" s="14"/>
      <c r="D767" s="204" t="s">
        <v>213</v>
      </c>
      <c r="E767" s="212" t="s">
        <v>1</v>
      </c>
      <c r="F767" s="213" t="s">
        <v>829</v>
      </c>
      <c r="G767" s="14"/>
      <c r="H767" s="214">
        <v>8.0600000000000005</v>
      </c>
      <c r="I767" s="215"/>
      <c r="J767" s="14"/>
      <c r="K767" s="14"/>
      <c r="L767" s="211"/>
      <c r="M767" s="216"/>
      <c r="N767" s="217"/>
      <c r="O767" s="217"/>
      <c r="P767" s="217"/>
      <c r="Q767" s="217"/>
      <c r="R767" s="217"/>
      <c r="S767" s="217"/>
      <c r="T767" s="218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12" t="s">
        <v>213</v>
      </c>
      <c r="AU767" s="212" t="s">
        <v>91</v>
      </c>
      <c r="AV767" s="14" t="s">
        <v>91</v>
      </c>
      <c r="AW767" s="14" t="s">
        <v>33</v>
      </c>
      <c r="AX767" s="14" t="s">
        <v>80</v>
      </c>
      <c r="AY767" s="212" t="s">
        <v>205</v>
      </c>
    </row>
    <row r="768" s="14" customFormat="1">
      <c r="A768" s="14"/>
      <c r="B768" s="211"/>
      <c r="C768" s="14"/>
      <c r="D768" s="204" t="s">
        <v>213</v>
      </c>
      <c r="E768" s="212" t="s">
        <v>1</v>
      </c>
      <c r="F768" s="213" t="s">
        <v>830</v>
      </c>
      <c r="G768" s="14"/>
      <c r="H768" s="214">
        <v>15.720000000000001</v>
      </c>
      <c r="I768" s="215"/>
      <c r="J768" s="14"/>
      <c r="K768" s="14"/>
      <c r="L768" s="211"/>
      <c r="M768" s="216"/>
      <c r="N768" s="217"/>
      <c r="O768" s="217"/>
      <c r="P768" s="217"/>
      <c r="Q768" s="217"/>
      <c r="R768" s="217"/>
      <c r="S768" s="217"/>
      <c r="T768" s="218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12" t="s">
        <v>213</v>
      </c>
      <c r="AU768" s="212" t="s">
        <v>91</v>
      </c>
      <c r="AV768" s="14" t="s">
        <v>91</v>
      </c>
      <c r="AW768" s="14" t="s">
        <v>33</v>
      </c>
      <c r="AX768" s="14" t="s">
        <v>80</v>
      </c>
      <c r="AY768" s="212" t="s">
        <v>205</v>
      </c>
    </row>
    <row r="769" s="14" customFormat="1">
      <c r="A769" s="14"/>
      <c r="B769" s="211"/>
      <c r="C769" s="14"/>
      <c r="D769" s="204" t="s">
        <v>213</v>
      </c>
      <c r="E769" s="212" t="s">
        <v>1</v>
      </c>
      <c r="F769" s="213" t="s">
        <v>831</v>
      </c>
      <c r="G769" s="14"/>
      <c r="H769" s="214">
        <v>6.9000000000000004</v>
      </c>
      <c r="I769" s="215"/>
      <c r="J769" s="14"/>
      <c r="K769" s="14"/>
      <c r="L769" s="211"/>
      <c r="M769" s="216"/>
      <c r="N769" s="217"/>
      <c r="O769" s="217"/>
      <c r="P769" s="217"/>
      <c r="Q769" s="217"/>
      <c r="R769" s="217"/>
      <c r="S769" s="217"/>
      <c r="T769" s="218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12" t="s">
        <v>213</v>
      </c>
      <c r="AU769" s="212" t="s">
        <v>91</v>
      </c>
      <c r="AV769" s="14" t="s">
        <v>91</v>
      </c>
      <c r="AW769" s="14" t="s">
        <v>33</v>
      </c>
      <c r="AX769" s="14" t="s">
        <v>80</v>
      </c>
      <c r="AY769" s="212" t="s">
        <v>205</v>
      </c>
    </row>
    <row r="770" s="14" customFormat="1">
      <c r="A770" s="14"/>
      <c r="B770" s="211"/>
      <c r="C770" s="14"/>
      <c r="D770" s="204" t="s">
        <v>213</v>
      </c>
      <c r="E770" s="212" t="s">
        <v>1</v>
      </c>
      <c r="F770" s="213" t="s">
        <v>832</v>
      </c>
      <c r="G770" s="14"/>
      <c r="H770" s="214">
        <v>6.46</v>
      </c>
      <c r="I770" s="215"/>
      <c r="J770" s="14"/>
      <c r="K770" s="14"/>
      <c r="L770" s="211"/>
      <c r="M770" s="216"/>
      <c r="N770" s="217"/>
      <c r="O770" s="217"/>
      <c r="P770" s="217"/>
      <c r="Q770" s="217"/>
      <c r="R770" s="217"/>
      <c r="S770" s="217"/>
      <c r="T770" s="218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12" t="s">
        <v>213</v>
      </c>
      <c r="AU770" s="212" t="s">
        <v>91</v>
      </c>
      <c r="AV770" s="14" t="s">
        <v>91</v>
      </c>
      <c r="AW770" s="14" t="s">
        <v>33</v>
      </c>
      <c r="AX770" s="14" t="s">
        <v>80</v>
      </c>
      <c r="AY770" s="212" t="s">
        <v>205</v>
      </c>
    </row>
    <row r="771" s="14" customFormat="1">
      <c r="A771" s="14"/>
      <c r="B771" s="211"/>
      <c r="C771" s="14"/>
      <c r="D771" s="204" t="s">
        <v>213</v>
      </c>
      <c r="E771" s="212" t="s">
        <v>1</v>
      </c>
      <c r="F771" s="213" t="s">
        <v>833</v>
      </c>
      <c r="G771" s="14"/>
      <c r="H771" s="214">
        <v>15.359999999999999</v>
      </c>
      <c r="I771" s="215"/>
      <c r="J771" s="14"/>
      <c r="K771" s="14"/>
      <c r="L771" s="211"/>
      <c r="M771" s="216"/>
      <c r="N771" s="217"/>
      <c r="O771" s="217"/>
      <c r="P771" s="217"/>
      <c r="Q771" s="217"/>
      <c r="R771" s="217"/>
      <c r="S771" s="217"/>
      <c r="T771" s="218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12" t="s">
        <v>213</v>
      </c>
      <c r="AU771" s="212" t="s">
        <v>91</v>
      </c>
      <c r="AV771" s="14" t="s">
        <v>91</v>
      </c>
      <c r="AW771" s="14" t="s">
        <v>33</v>
      </c>
      <c r="AX771" s="14" t="s">
        <v>80</v>
      </c>
      <c r="AY771" s="212" t="s">
        <v>205</v>
      </c>
    </row>
    <row r="772" s="14" customFormat="1">
      <c r="A772" s="14"/>
      <c r="B772" s="211"/>
      <c r="C772" s="14"/>
      <c r="D772" s="204" t="s">
        <v>213</v>
      </c>
      <c r="E772" s="212" t="s">
        <v>1</v>
      </c>
      <c r="F772" s="213" t="s">
        <v>834</v>
      </c>
      <c r="G772" s="14"/>
      <c r="H772" s="214">
        <v>7.5599999999999996</v>
      </c>
      <c r="I772" s="215"/>
      <c r="J772" s="14"/>
      <c r="K772" s="14"/>
      <c r="L772" s="211"/>
      <c r="M772" s="216"/>
      <c r="N772" s="217"/>
      <c r="O772" s="217"/>
      <c r="P772" s="217"/>
      <c r="Q772" s="217"/>
      <c r="R772" s="217"/>
      <c r="S772" s="217"/>
      <c r="T772" s="218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12" t="s">
        <v>213</v>
      </c>
      <c r="AU772" s="212" t="s">
        <v>91</v>
      </c>
      <c r="AV772" s="14" t="s">
        <v>91</v>
      </c>
      <c r="AW772" s="14" t="s">
        <v>33</v>
      </c>
      <c r="AX772" s="14" t="s">
        <v>80</v>
      </c>
      <c r="AY772" s="212" t="s">
        <v>205</v>
      </c>
    </row>
    <row r="773" s="14" customFormat="1">
      <c r="A773" s="14"/>
      <c r="B773" s="211"/>
      <c r="C773" s="14"/>
      <c r="D773" s="204" t="s">
        <v>213</v>
      </c>
      <c r="E773" s="212" t="s">
        <v>1</v>
      </c>
      <c r="F773" s="213" t="s">
        <v>835</v>
      </c>
      <c r="G773" s="14"/>
      <c r="H773" s="214">
        <v>23.739999999999998</v>
      </c>
      <c r="I773" s="215"/>
      <c r="J773" s="14"/>
      <c r="K773" s="14"/>
      <c r="L773" s="211"/>
      <c r="M773" s="216"/>
      <c r="N773" s="217"/>
      <c r="O773" s="217"/>
      <c r="P773" s="217"/>
      <c r="Q773" s="217"/>
      <c r="R773" s="217"/>
      <c r="S773" s="217"/>
      <c r="T773" s="218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12" t="s">
        <v>213</v>
      </c>
      <c r="AU773" s="212" t="s">
        <v>91</v>
      </c>
      <c r="AV773" s="14" t="s">
        <v>91</v>
      </c>
      <c r="AW773" s="14" t="s">
        <v>33</v>
      </c>
      <c r="AX773" s="14" t="s">
        <v>80</v>
      </c>
      <c r="AY773" s="212" t="s">
        <v>205</v>
      </c>
    </row>
    <row r="774" s="14" customFormat="1">
      <c r="A774" s="14"/>
      <c r="B774" s="211"/>
      <c r="C774" s="14"/>
      <c r="D774" s="204" t="s">
        <v>213</v>
      </c>
      <c r="E774" s="212" t="s">
        <v>1</v>
      </c>
      <c r="F774" s="213" t="s">
        <v>836</v>
      </c>
      <c r="G774" s="14"/>
      <c r="H774" s="214">
        <v>8.0299999999999994</v>
      </c>
      <c r="I774" s="215"/>
      <c r="J774" s="14"/>
      <c r="K774" s="14"/>
      <c r="L774" s="211"/>
      <c r="M774" s="216"/>
      <c r="N774" s="217"/>
      <c r="O774" s="217"/>
      <c r="P774" s="217"/>
      <c r="Q774" s="217"/>
      <c r="R774" s="217"/>
      <c r="S774" s="217"/>
      <c r="T774" s="218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12" t="s">
        <v>213</v>
      </c>
      <c r="AU774" s="212" t="s">
        <v>91</v>
      </c>
      <c r="AV774" s="14" t="s">
        <v>91</v>
      </c>
      <c r="AW774" s="14" t="s">
        <v>33</v>
      </c>
      <c r="AX774" s="14" t="s">
        <v>80</v>
      </c>
      <c r="AY774" s="212" t="s">
        <v>205</v>
      </c>
    </row>
    <row r="775" s="15" customFormat="1">
      <c r="A775" s="15"/>
      <c r="B775" s="219"/>
      <c r="C775" s="15"/>
      <c r="D775" s="204" t="s">
        <v>213</v>
      </c>
      <c r="E775" s="220" t="s">
        <v>1</v>
      </c>
      <c r="F775" s="221" t="s">
        <v>216</v>
      </c>
      <c r="G775" s="15"/>
      <c r="H775" s="222">
        <v>533.84199999999998</v>
      </c>
      <c r="I775" s="223"/>
      <c r="J775" s="15"/>
      <c r="K775" s="15"/>
      <c r="L775" s="219"/>
      <c r="M775" s="224"/>
      <c r="N775" s="225"/>
      <c r="O775" s="225"/>
      <c r="P775" s="225"/>
      <c r="Q775" s="225"/>
      <c r="R775" s="225"/>
      <c r="S775" s="225"/>
      <c r="T775" s="226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20" t="s">
        <v>213</v>
      </c>
      <c r="AU775" s="220" t="s">
        <v>91</v>
      </c>
      <c r="AV775" s="15" t="s">
        <v>211</v>
      </c>
      <c r="AW775" s="15" t="s">
        <v>33</v>
      </c>
      <c r="AX775" s="15" t="s">
        <v>87</v>
      </c>
      <c r="AY775" s="220" t="s">
        <v>205</v>
      </c>
    </row>
    <row r="776" s="12" customFormat="1" ht="22.8" customHeight="1">
      <c r="A776" s="12"/>
      <c r="B776" s="175"/>
      <c r="C776" s="12"/>
      <c r="D776" s="176" t="s">
        <v>79</v>
      </c>
      <c r="E776" s="186" t="s">
        <v>258</v>
      </c>
      <c r="F776" s="186" t="s">
        <v>904</v>
      </c>
      <c r="G776" s="12"/>
      <c r="H776" s="12"/>
      <c r="I776" s="178"/>
      <c r="J776" s="187">
        <f>BK776</f>
        <v>0</v>
      </c>
      <c r="K776" s="12"/>
      <c r="L776" s="175"/>
      <c r="M776" s="180"/>
      <c r="N776" s="181"/>
      <c r="O776" s="181"/>
      <c r="P776" s="182">
        <f>SUM(P777:P797)</f>
        <v>0</v>
      </c>
      <c r="Q776" s="181"/>
      <c r="R776" s="182">
        <f>SUM(R777:R797)</f>
        <v>57.533554799999997</v>
      </c>
      <c r="S776" s="181"/>
      <c r="T776" s="183">
        <f>SUM(T777:T797)</f>
        <v>0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176" t="s">
        <v>87</v>
      </c>
      <c r="AT776" s="184" t="s">
        <v>79</v>
      </c>
      <c r="AU776" s="184" t="s">
        <v>87</v>
      </c>
      <c r="AY776" s="176" t="s">
        <v>205</v>
      </c>
      <c r="BK776" s="185">
        <f>SUM(BK777:BK797)</f>
        <v>0</v>
      </c>
    </row>
    <row r="777" s="2" customFormat="1" ht="24.15" customHeight="1">
      <c r="A777" s="38"/>
      <c r="B777" s="188"/>
      <c r="C777" s="189" t="s">
        <v>905</v>
      </c>
      <c r="D777" s="189" t="s">
        <v>207</v>
      </c>
      <c r="E777" s="190" t="s">
        <v>906</v>
      </c>
      <c r="F777" s="191" t="s">
        <v>907</v>
      </c>
      <c r="G777" s="192" t="s">
        <v>284</v>
      </c>
      <c r="H777" s="193">
        <v>42.399999999999999</v>
      </c>
      <c r="I777" s="194"/>
      <c r="J777" s="193">
        <f>ROUND(I777*H777,3)</f>
        <v>0</v>
      </c>
      <c r="K777" s="195"/>
      <c r="L777" s="39"/>
      <c r="M777" s="196" t="s">
        <v>1</v>
      </c>
      <c r="N777" s="197" t="s">
        <v>46</v>
      </c>
      <c r="O777" s="82"/>
      <c r="P777" s="198">
        <f>O777*H777</f>
        <v>0</v>
      </c>
      <c r="Q777" s="198">
        <v>0.11743000000000001</v>
      </c>
      <c r="R777" s="198">
        <f>Q777*H777</f>
        <v>4.9790320000000001</v>
      </c>
      <c r="S777" s="198">
        <v>0</v>
      </c>
      <c r="T777" s="199">
        <f>S777*H777</f>
        <v>0</v>
      </c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R777" s="200" t="s">
        <v>211</v>
      </c>
      <c r="AT777" s="200" t="s">
        <v>207</v>
      </c>
      <c r="AU777" s="200" t="s">
        <v>91</v>
      </c>
      <c r="AY777" s="19" t="s">
        <v>205</v>
      </c>
      <c r="BE777" s="201">
        <f>IF(N777="základná",J777,0)</f>
        <v>0</v>
      </c>
      <c r="BF777" s="201">
        <f>IF(N777="znížená",J777,0)</f>
        <v>0</v>
      </c>
      <c r="BG777" s="201">
        <f>IF(N777="zákl. prenesená",J777,0)</f>
        <v>0</v>
      </c>
      <c r="BH777" s="201">
        <f>IF(N777="zníž. prenesená",J777,0)</f>
        <v>0</v>
      </c>
      <c r="BI777" s="201">
        <f>IF(N777="nulová",J777,0)</f>
        <v>0</v>
      </c>
      <c r="BJ777" s="19" t="s">
        <v>91</v>
      </c>
      <c r="BK777" s="202">
        <f>ROUND(I777*H777,3)</f>
        <v>0</v>
      </c>
      <c r="BL777" s="19" t="s">
        <v>211</v>
      </c>
      <c r="BM777" s="200" t="s">
        <v>908</v>
      </c>
    </row>
    <row r="778" s="14" customFormat="1">
      <c r="A778" s="14"/>
      <c r="B778" s="211"/>
      <c r="C778" s="14"/>
      <c r="D778" s="204" t="s">
        <v>213</v>
      </c>
      <c r="E778" s="212" t="s">
        <v>1</v>
      </c>
      <c r="F778" s="213" t="s">
        <v>286</v>
      </c>
      <c r="G778" s="14"/>
      <c r="H778" s="214">
        <v>42.399999999999999</v>
      </c>
      <c r="I778" s="215"/>
      <c r="J778" s="14"/>
      <c r="K778" s="14"/>
      <c r="L778" s="211"/>
      <c r="M778" s="216"/>
      <c r="N778" s="217"/>
      <c r="O778" s="217"/>
      <c r="P778" s="217"/>
      <c r="Q778" s="217"/>
      <c r="R778" s="217"/>
      <c r="S778" s="217"/>
      <c r="T778" s="218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12" t="s">
        <v>213</v>
      </c>
      <c r="AU778" s="212" t="s">
        <v>91</v>
      </c>
      <c r="AV778" s="14" t="s">
        <v>91</v>
      </c>
      <c r="AW778" s="14" t="s">
        <v>33</v>
      </c>
      <c r="AX778" s="14" t="s">
        <v>80</v>
      </c>
      <c r="AY778" s="212" t="s">
        <v>205</v>
      </c>
    </row>
    <row r="779" s="15" customFormat="1">
      <c r="A779" s="15"/>
      <c r="B779" s="219"/>
      <c r="C779" s="15"/>
      <c r="D779" s="204" t="s">
        <v>213</v>
      </c>
      <c r="E779" s="220" t="s">
        <v>1</v>
      </c>
      <c r="F779" s="221" t="s">
        <v>216</v>
      </c>
      <c r="G779" s="15"/>
      <c r="H779" s="222">
        <v>42.399999999999999</v>
      </c>
      <c r="I779" s="223"/>
      <c r="J779" s="15"/>
      <c r="K779" s="15"/>
      <c r="L779" s="219"/>
      <c r="M779" s="224"/>
      <c r="N779" s="225"/>
      <c r="O779" s="225"/>
      <c r="P779" s="225"/>
      <c r="Q779" s="225"/>
      <c r="R779" s="225"/>
      <c r="S779" s="225"/>
      <c r="T779" s="226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20" t="s">
        <v>213</v>
      </c>
      <c r="AU779" s="220" t="s">
        <v>91</v>
      </c>
      <c r="AV779" s="15" t="s">
        <v>211</v>
      </c>
      <c r="AW779" s="15" t="s">
        <v>33</v>
      </c>
      <c r="AX779" s="15" t="s">
        <v>87</v>
      </c>
      <c r="AY779" s="220" t="s">
        <v>205</v>
      </c>
    </row>
    <row r="780" s="2" customFormat="1" ht="24.15" customHeight="1">
      <c r="A780" s="38"/>
      <c r="B780" s="188"/>
      <c r="C780" s="227" t="s">
        <v>909</v>
      </c>
      <c r="D780" s="227" t="s">
        <v>276</v>
      </c>
      <c r="E780" s="228" t="s">
        <v>910</v>
      </c>
      <c r="F780" s="229" t="s">
        <v>911</v>
      </c>
      <c r="G780" s="230" t="s">
        <v>348</v>
      </c>
      <c r="H780" s="231">
        <v>171.29599999999999</v>
      </c>
      <c r="I780" s="232"/>
      <c r="J780" s="231">
        <f>ROUND(I780*H780,3)</f>
        <v>0</v>
      </c>
      <c r="K780" s="233"/>
      <c r="L780" s="234"/>
      <c r="M780" s="235" t="s">
        <v>1</v>
      </c>
      <c r="N780" s="236" t="s">
        <v>46</v>
      </c>
      <c r="O780" s="82"/>
      <c r="P780" s="198">
        <f>O780*H780</f>
        <v>0</v>
      </c>
      <c r="Q780" s="198">
        <v>0.0223</v>
      </c>
      <c r="R780" s="198">
        <f>Q780*H780</f>
        <v>3.8199008000000001</v>
      </c>
      <c r="S780" s="198">
        <v>0</v>
      </c>
      <c r="T780" s="199">
        <f>S780*H780</f>
        <v>0</v>
      </c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R780" s="200" t="s">
        <v>254</v>
      </c>
      <c r="AT780" s="200" t="s">
        <v>276</v>
      </c>
      <c r="AU780" s="200" t="s">
        <v>91</v>
      </c>
      <c r="AY780" s="19" t="s">
        <v>205</v>
      </c>
      <c r="BE780" s="201">
        <f>IF(N780="základná",J780,0)</f>
        <v>0</v>
      </c>
      <c r="BF780" s="201">
        <f>IF(N780="znížená",J780,0)</f>
        <v>0</v>
      </c>
      <c r="BG780" s="201">
        <f>IF(N780="zákl. prenesená",J780,0)</f>
        <v>0</v>
      </c>
      <c r="BH780" s="201">
        <f>IF(N780="zníž. prenesená",J780,0)</f>
        <v>0</v>
      </c>
      <c r="BI780" s="201">
        <f>IF(N780="nulová",J780,0)</f>
        <v>0</v>
      </c>
      <c r="BJ780" s="19" t="s">
        <v>91</v>
      </c>
      <c r="BK780" s="202">
        <f>ROUND(I780*H780,3)</f>
        <v>0</v>
      </c>
      <c r="BL780" s="19" t="s">
        <v>211</v>
      </c>
      <c r="BM780" s="200" t="s">
        <v>912</v>
      </c>
    </row>
    <row r="781" s="14" customFormat="1">
      <c r="A781" s="14"/>
      <c r="B781" s="211"/>
      <c r="C781" s="14"/>
      <c r="D781" s="204" t="s">
        <v>213</v>
      </c>
      <c r="E781" s="14"/>
      <c r="F781" s="213" t="s">
        <v>913</v>
      </c>
      <c r="G781" s="14"/>
      <c r="H781" s="214">
        <v>171.29599999999999</v>
      </c>
      <c r="I781" s="215"/>
      <c r="J781" s="14"/>
      <c r="K781" s="14"/>
      <c r="L781" s="211"/>
      <c r="M781" s="216"/>
      <c r="N781" s="217"/>
      <c r="O781" s="217"/>
      <c r="P781" s="217"/>
      <c r="Q781" s="217"/>
      <c r="R781" s="217"/>
      <c r="S781" s="217"/>
      <c r="T781" s="218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12" t="s">
        <v>213</v>
      </c>
      <c r="AU781" s="212" t="s">
        <v>91</v>
      </c>
      <c r="AV781" s="14" t="s">
        <v>91</v>
      </c>
      <c r="AW781" s="14" t="s">
        <v>3</v>
      </c>
      <c r="AX781" s="14" t="s">
        <v>87</v>
      </c>
      <c r="AY781" s="212" t="s">
        <v>205</v>
      </c>
    </row>
    <row r="782" s="2" customFormat="1" ht="33" customHeight="1">
      <c r="A782" s="38"/>
      <c r="B782" s="188"/>
      <c r="C782" s="189" t="s">
        <v>914</v>
      </c>
      <c r="D782" s="189" t="s">
        <v>207</v>
      </c>
      <c r="E782" s="190" t="s">
        <v>915</v>
      </c>
      <c r="F782" s="191" t="s">
        <v>916</v>
      </c>
      <c r="G782" s="192" t="s">
        <v>265</v>
      </c>
      <c r="H782" s="193">
        <v>930</v>
      </c>
      <c r="I782" s="194"/>
      <c r="J782" s="193">
        <f>ROUND(I782*H782,3)</f>
        <v>0</v>
      </c>
      <c r="K782" s="195"/>
      <c r="L782" s="39"/>
      <c r="M782" s="196" t="s">
        <v>1</v>
      </c>
      <c r="N782" s="197" t="s">
        <v>46</v>
      </c>
      <c r="O782" s="82"/>
      <c r="P782" s="198">
        <f>O782*H782</f>
        <v>0</v>
      </c>
      <c r="Q782" s="198">
        <v>0.02571</v>
      </c>
      <c r="R782" s="198">
        <f>Q782*H782</f>
        <v>23.910299999999999</v>
      </c>
      <c r="S782" s="198">
        <v>0</v>
      </c>
      <c r="T782" s="199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00" t="s">
        <v>211</v>
      </c>
      <c r="AT782" s="200" t="s">
        <v>207</v>
      </c>
      <c r="AU782" s="200" t="s">
        <v>91</v>
      </c>
      <c r="AY782" s="19" t="s">
        <v>205</v>
      </c>
      <c r="BE782" s="201">
        <f>IF(N782="základná",J782,0)</f>
        <v>0</v>
      </c>
      <c r="BF782" s="201">
        <f>IF(N782="znížená",J782,0)</f>
        <v>0</v>
      </c>
      <c r="BG782" s="201">
        <f>IF(N782="zákl. prenesená",J782,0)</f>
        <v>0</v>
      </c>
      <c r="BH782" s="201">
        <f>IF(N782="zníž. prenesená",J782,0)</f>
        <v>0</v>
      </c>
      <c r="BI782" s="201">
        <f>IF(N782="nulová",J782,0)</f>
        <v>0</v>
      </c>
      <c r="BJ782" s="19" t="s">
        <v>91</v>
      </c>
      <c r="BK782" s="202">
        <f>ROUND(I782*H782,3)</f>
        <v>0</v>
      </c>
      <c r="BL782" s="19" t="s">
        <v>211</v>
      </c>
      <c r="BM782" s="200" t="s">
        <v>917</v>
      </c>
    </row>
    <row r="783" s="2" customFormat="1" ht="44.25" customHeight="1">
      <c r="A783" s="38"/>
      <c r="B783" s="188"/>
      <c r="C783" s="189" t="s">
        <v>918</v>
      </c>
      <c r="D783" s="189" t="s">
        <v>207</v>
      </c>
      <c r="E783" s="190" t="s">
        <v>919</v>
      </c>
      <c r="F783" s="191" t="s">
        <v>920</v>
      </c>
      <c r="G783" s="192" t="s">
        <v>265</v>
      </c>
      <c r="H783" s="193">
        <v>2790</v>
      </c>
      <c r="I783" s="194"/>
      <c r="J783" s="193">
        <f>ROUND(I783*H783,3)</f>
        <v>0</v>
      </c>
      <c r="K783" s="195"/>
      <c r="L783" s="39"/>
      <c r="M783" s="196" t="s">
        <v>1</v>
      </c>
      <c r="N783" s="197" t="s">
        <v>46</v>
      </c>
      <c r="O783" s="82"/>
      <c r="P783" s="198">
        <f>O783*H783</f>
        <v>0</v>
      </c>
      <c r="Q783" s="198">
        <v>0</v>
      </c>
      <c r="R783" s="198">
        <f>Q783*H783</f>
        <v>0</v>
      </c>
      <c r="S783" s="198">
        <v>0</v>
      </c>
      <c r="T783" s="199">
        <f>S783*H783</f>
        <v>0</v>
      </c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R783" s="200" t="s">
        <v>211</v>
      </c>
      <c r="AT783" s="200" t="s">
        <v>207</v>
      </c>
      <c r="AU783" s="200" t="s">
        <v>91</v>
      </c>
      <c r="AY783" s="19" t="s">
        <v>205</v>
      </c>
      <c r="BE783" s="201">
        <f>IF(N783="základná",J783,0)</f>
        <v>0</v>
      </c>
      <c r="BF783" s="201">
        <f>IF(N783="znížená",J783,0)</f>
        <v>0</v>
      </c>
      <c r="BG783" s="201">
        <f>IF(N783="zákl. prenesená",J783,0)</f>
        <v>0</v>
      </c>
      <c r="BH783" s="201">
        <f>IF(N783="zníž. prenesená",J783,0)</f>
        <v>0</v>
      </c>
      <c r="BI783" s="201">
        <f>IF(N783="nulová",J783,0)</f>
        <v>0</v>
      </c>
      <c r="BJ783" s="19" t="s">
        <v>91</v>
      </c>
      <c r="BK783" s="202">
        <f>ROUND(I783*H783,3)</f>
        <v>0</v>
      </c>
      <c r="BL783" s="19" t="s">
        <v>211</v>
      </c>
      <c r="BM783" s="200" t="s">
        <v>921</v>
      </c>
    </row>
    <row r="784" s="14" customFormat="1">
      <c r="A784" s="14"/>
      <c r="B784" s="211"/>
      <c r="C784" s="14"/>
      <c r="D784" s="204" t="s">
        <v>213</v>
      </c>
      <c r="E784" s="14"/>
      <c r="F784" s="213" t="s">
        <v>2482</v>
      </c>
      <c r="G784" s="14"/>
      <c r="H784" s="214">
        <v>2790</v>
      </c>
      <c r="I784" s="215"/>
      <c r="J784" s="14"/>
      <c r="K784" s="14"/>
      <c r="L784" s="211"/>
      <c r="M784" s="216"/>
      <c r="N784" s="217"/>
      <c r="O784" s="217"/>
      <c r="P784" s="217"/>
      <c r="Q784" s="217"/>
      <c r="R784" s="217"/>
      <c r="S784" s="217"/>
      <c r="T784" s="218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12" t="s">
        <v>213</v>
      </c>
      <c r="AU784" s="212" t="s">
        <v>91</v>
      </c>
      <c r="AV784" s="14" t="s">
        <v>91</v>
      </c>
      <c r="AW784" s="14" t="s">
        <v>3</v>
      </c>
      <c r="AX784" s="14" t="s">
        <v>87</v>
      </c>
      <c r="AY784" s="212" t="s">
        <v>205</v>
      </c>
    </row>
    <row r="785" s="2" customFormat="1" ht="33" customHeight="1">
      <c r="A785" s="38"/>
      <c r="B785" s="188"/>
      <c r="C785" s="189" t="s">
        <v>923</v>
      </c>
      <c r="D785" s="189" t="s">
        <v>207</v>
      </c>
      <c r="E785" s="190" t="s">
        <v>924</v>
      </c>
      <c r="F785" s="191" t="s">
        <v>925</v>
      </c>
      <c r="G785" s="192" t="s">
        <v>265</v>
      </c>
      <c r="H785" s="193">
        <v>930</v>
      </c>
      <c r="I785" s="194"/>
      <c r="J785" s="193">
        <f>ROUND(I785*H785,3)</f>
        <v>0</v>
      </c>
      <c r="K785" s="195"/>
      <c r="L785" s="39"/>
      <c r="M785" s="196" t="s">
        <v>1</v>
      </c>
      <c r="N785" s="197" t="s">
        <v>46</v>
      </c>
      <c r="O785" s="82"/>
      <c r="P785" s="198">
        <f>O785*H785</f>
        <v>0</v>
      </c>
      <c r="Q785" s="198">
        <v>0.02571</v>
      </c>
      <c r="R785" s="198">
        <f>Q785*H785</f>
        <v>23.910299999999999</v>
      </c>
      <c r="S785" s="198">
        <v>0</v>
      </c>
      <c r="T785" s="199">
        <f>S785*H785</f>
        <v>0</v>
      </c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R785" s="200" t="s">
        <v>211</v>
      </c>
      <c r="AT785" s="200" t="s">
        <v>207</v>
      </c>
      <c r="AU785" s="200" t="s">
        <v>91</v>
      </c>
      <c r="AY785" s="19" t="s">
        <v>205</v>
      </c>
      <c r="BE785" s="201">
        <f>IF(N785="základná",J785,0)</f>
        <v>0</v>
      </c>
      <c r="BF785" s="201">
        <f>IF(N785="znížená",J785,0)</f>
        <v>0</v>
      </c>
      <c r="BG785" s="201">
        <f>IF(N785="zákl. prenesená",J785,0)</f>
        <v>0</v>
      </c>
      <c r="BH785" s="201">
        <f>IF(N785="zníž. prenesená",J785,0)</f>
        <v>0</v>
      </c>
      <c r="BI785" s="201">
        <f>IF(N785="nulová",J785,0)</f>
        <v>0</v>
      </c>
      <c r="BJ785" s="19" t="s">
        <v>91</v>
      </c>
      <c r="BK785" s="202">
        <f>ROUND(I785*H785,3)</f>
        <v>0</v>
      </c>
      <c r="BL785" s="19" t="s">
        <v>211</v>
      </c>
      <c r="BM785" s="200" t="s">
        <v>926</v>
      </c>
    </row>
    <row r="786" s="2" customFormat="1" ht="24.15" customHeight="1">
      <c r="A786" s="38"/>
      <c r="B786" s="188"/>
      <c r="C786" s="189" t="s">
        <v>927</v>
      </c>
      <c r="D786" s="189" t="s">
        <v>207</v>
      </c>
      <c r="E786" s="190" t="s">
        <v>928</v>
      </c>
      <c r="F786" s="191" t="s">
        <v>929</v>
      </c>
      <c r="G786" s="192" t="s">
        <v>265</v>
      </c>
      <c r="H786" s="193">
        <v>566.89999999999998</v>
      </c>
      <c r="I786" s="194"/>
      <c r="J786" s="193">
        <f>ROUND(I786*H786,3)</f>
        <v>0</v>
      </c>
      <c r="K786" s="195"/>
      <c r="L786" s="39"/>
      <c r="M786" s="196" t="s">
        <v>1</v>
      </c>
      <c r="N786" s="197" t="s">
        <v>46</v>
      </c>
      <c r="O786" s="82"/>
      <c r="P786" s="198">
        <f>O786*H786</f>
        <v>0</v>
      </c>
      <c r="Q786" s="198">
        <v>0.0015299999999999999</v>
      </c>
      <c r="R786" s="198">
        <f>Q786*H786</f>
        <v>0.86735699999999993</v>
      </c>
      <c r="S786" s="198">
        <v>0</v>
      </c>
      <c r="T786" s="199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00" t="s">
        <v>211</v>
      </c>
      <c r="AT786" s="200" t="s">
        <v>207</v>
      </c>
      <c r="AU786" s="200" t="s">
        <v>91</v>
      </c>
      <c r="AY786" s="19" t="s">
        <v>205</v>
      </c>
      <c r="BE786" s="201">
        <f>IF(N786="základná",J786,0)</f>
        <v>0</v>
      </c>
      <c r="BF786" s="201">
        <f>IF(N786="znížená",J786,0)</f>
        <v>0</v>
      </c>
      <c r="BG786" s="201">
        <f>IF(N786="zákl. prenesená",J786,0)</f>
        <v>0</v>
      </c>
      <c r="BH786" s="201">
        <f>IF(N786="zníž. prenesená",J786,0)</f>
        <v>0</v>
      </c>
      <c r="BI786" s="201">
        <f>IF(N786="nulová",J786,0)</f>
        <v>0</v>
      </c>
      <c r="BJ786" s="19" t="s">
        <v>91</v>
      </c>
      <c r="BK786" s="202">
        <f>ROUND(I786*H786,3)</f>
        <v>0</v>
      </c>
      <c r="BL786" s="19" t="s">
        <v>211</v>
      </c>
      <c r="BM786" s="200" t="s">
        <v>930</v>
      </c>
    </row>
    <row r="787" s="14" customFormat="1">
      <c r="A787" s="14"/>
      <c r="B787" s="211"/>
      <c r="C787" s="14"/>
      <c r="D787" s="204" t="s">
        <v>213</v>
      </c>
      <c r="E787" s="212" t="s">
        <v>1</v>
      </c>
      <c r="F787" s="213" t="s">
        <v>931</v>
      </c>
      <c r="G787" s="14"/>
      <c r="H787" s="214">
        <v>111.58</v>
      </c>
      <c r="I787" s="215"/>
      <c r="J787" s="14"/>
      <c r="K787" s="14"/>
      <c r="L787" s="211"/>
      <c r="M787" s="216"/>
      <c r="N787" s="217"/>
      <c r="O787" s="217"/>
      <c r="P787" s="217"/>
      <c r="Q787" s="217"/>
      <c r="R787" s="217"/>
      <c r="S787" s="217"/>
      <c r="T787" s="218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12" t="s">
        <v>213</v>
      </c>
      <c r="AU787" s="212" t="s">
        <v>91</v>
      </c>
      <c r="AV787" s="14" t="s">
        <v>91</v>
      </c>
      <c r="AW787" s="14" t="s">
        <v>33</v>
      </c>
      <c r="AX787" s="14" t="s">
        <v>80</v>
      </c>
      <c r="AY787" s="212" t="s">
        <v>205</v>
      </c>
    </row>
    <row r="788" s="14" customFormat="1">
      <c r="A788" s="14"/>
      <c r="B788" s="211"/>
      <c r="C788" s="14"/>
      <c r="D788" s="204" t="s">
        <v>213</v>
      </c>
      <c r="E788" s="212" t="s">
        <v>1</v>
      </c>
      <c r="F788" s="213" t="s">
        <v>932</v>
      </c>
      <c r="G788" s="14"/>
      <c r="H788" s="214">
        <v>227.66</v>
      </c>
      <c r="I788" s="215"/>
      <c r="J788" s="14"/>
      <c r="K788" s="14"/>
      <c r="L788" s="211"/>
      <c r="M788" s="216"/>
      <c r="N788" s="217"/>
      <c r="O788" s="217"/>
      <c r="P788" s="217"/>
      <c r="Q788" s="217"/>
      <c r="R788" s="217"/>
      <c r="S788" s="217"/>
      <c r="T788" s="218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12" t="s">
        <v>213</v>
      </c>
      <c r="AU788" s="212" t="s">
        <v>91</v>
      </c>
      <c r="AV788" s="14" t="s">
        <v>91</v>
      </c>
      <c r="AW788" s="14" t="s">
        <v>33</v>
      </c>
      <c r="AX788" s="14" t="s">
        <v>80</v>
      </c>
      <c r="AY788" s="212" t="s">
        <v>205</v>
      </c>
    </row>
    <row r="789" s="14" customFormat="1">
      <c r="A789" s="14"/>
      <c r="B789" s="211"/>
      <c r="C789" s="14"/>
      <c r="D789" s="204" t="s">
        <v>213</v>
      </c>
      <c r="E789" s="212" t="s">
        <v>1</v>
      </c>
      <c r="F789" s="213" t="s">
        <v>933</v>
      </c>
      <c r="G789" s="14"/>
      <c r="H789" s="214">
        <v>227.66</v>
      </c>
      <c r="I789" s="215"/>
      <c r="J789" s="14"/>
      <c r="K789" s="14"/>
      <c r="L789" s="211"/>
      <c r="M789" s="216"/>
      <c r="N789" s="217"/>
      <c r="O789" s="217"/>
      <c r="P789" s="217"/>
      <c r="Q789" s="217"/>
      <c r="R789" s="217"/>
      <c r="S789" s="217"/>
      <c r="T789" s="218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12" t="s">
        <v>213</v>
      </c>
      <c r="AU789" s="212" t="s">
        <v>91</v>
      </c>
      <c r="AV789" s="14" t="s">
        <v>91</v>
      </c>
      <c r="AW789" s="14" t="s">
        <v>33</v>
      </c>
      <c r="AX789" s="14" t="s">
        <v>80</v>
      </c>
      <c r="AY789" s="212" t="s">
        <v>205</v>
      </c>
    </row>
    <row r="790" s="15" customFormat="1">
      <c r="A790" s="15"/>
      <c r="B790" s="219"/>
      <c r="C790" s="15"/>
      <c r="D790" s="204" t="s">
        <v>213</v>
      </c>
      <c r="E790" s="220" t="s">
        <v>1</v>
      </c>
      <c r="F790" s="221" t="s">
        <v>216</v>
      </c>
      <c r="G790" s="15"/>
      <c r="H790" s="222">
        <v>566.89999999999998</v>
      </c>
      <c r="I790" s="223"/>
      <c r="J790" s="15"/>
      <c r="K790" s="15"/>
      <c r="L790" s="219"/>
      <c r="M790" s="224"/>
      <c r="N790" s="225"/>
      <c r="O790" s="225"/>
      <c r="P790" s="225"/>
      <c r="Q790" s="225"/>
      <c r="R790" s="225"/>
      <c r="S790" s="225"/>
      <c r="T790" s="226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20" t="s">
        <v>213</v>
      </c>
      <c r="AU790" s="220" t="s">
        <v>91</v>
      </c>
      <c r="AV790" s="15" t="s">
        <v>211</v>
      </c>
      <c r="AW790" s="15" t="s">
        <v>33</v>
      </c>
      <c r="AX790" s="15" t="s">
        <v>87</v>
      </c>
      <c r="AY790" s="220" t="s">
        <v>205</v>
      </c>
    </row>
    <row r="791" s="2" customFormat="1" ht="16.5" customHeight="1">
      <c r="A791" s="38"/>
      <c r="B791" s="188"/>
      <c r="C791" s="189" t="s">
        <v>934</v>
      </c>
      <c r="D791" s="189" t="s">
        <v>207</v>
      </c>
      <c r="E791" s="190" t="s">
        <v>935</v>
      </c>
      <c r="F791" s="191" t="s">
        <v>936</v>
      </c>
      <c r="G791" s="192" t="s">
        <v>265</v>
      </c>
      <c r="H791" s="193">
        <v>566.89999999999998</v>
      </c>
      <c r="I791" s="194"/>
      <c r="J791" s="193">
        <f>ROUND(I791*H791,3)</f>
        <v>0</v>
      </c>
      <c r="K791" s="195"/>
      <c r="L791" s="39"/>
      <c r="M791" s="196" t="s">
        <v>1</v>
      </c>
      <c r="N791" s="197" t="s">
        <v>46</v>
      </c>
      <c r="O791" s="82"/>
      <c r="P791" s="198">
        <f>O791*H791</f>
        <v>0</v>
      </c>
      <c r="Q791" s="198">
        <v>5.0000000000000002E-05</v>
      </c>
      <c r="R791" s="198">
        <f>Q791*H791</f>
        <v>0.028344999999999999</v>
      </c>
      <c r="S791" s="198">
        <v>0</v>
      </c>
      <c r="T791" s="199">
        <f>S791*H791</f>
        <v>0</v>
      </c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R791" s="200" t="s">
        <v>211</v>
      </c>
      <c r="AT791" s="200" t="s">
        <v>207</v>
      </c>
      <c r="AU791" s="200" t="s">
        <v>91</v>
      </c>
      <c r="AY791" s="19" t="s">
        <v>205</v>
      </c>
      <c r="BE791" s="201">
        <f>IF(N791="základná",J791,0)</f>
        <v>0</v>
      </c>
      <c r="BF791" s="201">
        <f>IF(N791="znížená",J791,0)</f>
        <v>0</v>
      </c>
      <c r="BG791" s="201">
        <f>IF(N791="zákl. prenesená",J791,0)</f>
        <v>0</v>
      </c>
      <c r="BH791" s="201">
        <f>IF(N791="zníž. prenesená",J791,0)</f>
        <v>0</v>
      </c>
      <c r="BI791" s="201">
        <f>IF(N791="nulová",J791,0)</f>
        <v>0</v>
      </c>
      <c r="BJ791" s="19" t="s">
        <v>91</v>
      </c>
      <c r="BK791" s="202">
        <f>ROUND(I791*H791,3)</f>
        <v>0</v>
      </c>
      <c r="BL791" s="19" t="s">
        <v>211</v>
      </c>
      <c r="BM791" s="200" t="s">
        <v>937</v>
      </c>
    </row>
    <row r="792" s="14" customFormat="1">
      <c r="A792" s="14"/>
      <c r="B792" s="211"/>
      <c r="C792" s="14"/>
      <c r="D792" s="204" t="s">
        <v>213</v>
      </c>
      <c r="E792" s="212" t="s">
        <v>1</v>
      </c>
      <c r="F792" s="213" t="s">
        <v>931</v>
      </c>
      <c r="G792" s="14"/>
      <c r="H792" s="214">
        <v>111.58</v>
      </c>
      <c r="I792" s="215"/>
      <c r="J792" s="14"/>
      <c r="K792" s="14"/>
      <c r="L792" s="211"/>
      <c r="M792" s="216"/>
      <c r="N792" s="217"/>
      <c r="O792" s="217"/>
      <c r="P792" s="217"/>
      <c r="Q792" s="217"/>
      <c r="R792" s="217"/>
      <c r="S792" s="217"/>
      <c r="T792" s="218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12" t="s">
        <v>213</v>
      </c>
      <c r="AU792" s="212" t="s">
        <v>91</v>
      </c>
      <c r="AV792" s="14" t="s">
        <v>91</v>
      </c>
      <c r="AW792" s="14" t="s">
        <v>33</v>
      </c>
      <c r="AX792" s="14" t="s">
        <v>80</v>
      </c>
      <c r="AY792" s="212" t="s">
        <v>205</v>
      </c>
    </row>
    <row r="793" s="14" customFormat="1">
      <c r="A793" s="14"/>
      <c r="B793" s="211"/>
      <c r="C793" s="14"/>
      <c r="D793" s="204" t="s">
        <v>213</v>
      </c>
      <c r="E793" s="212" t="s">
        <v>1</v>
      </c>
      <c r="F793" s="213" t="s">
        <v>932</v>
      </c>
      <c r="G793" s="14"/>
      <c r="H793" s="214">
        <v>227.66</v>
      </c>
      <c r="I793" s="215"/>
      <c r="J793" s="14"/>
      <c r="K793" s="14"/>
      <c r="L793" s="211"/>
      <c r="M793" s="216"/>
      <c r="N793" s="217"/>
      <c r="O793" s="217"/>
      <c r="P793" s="217"/>
      <c r="Q793" s="217"/>
      <c r="R793" s="217"/>
      <c r="S793" s="217"/>
      <c r="T793" s="218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12" t="s">
        <v>213</v>
      </c>
      <c r="AU793" s="212" t="s">
        <v>91</v>
      </c>
      <c r="AV793" s="14" t="s">
        <v>91</v>
      </c>
      <c r="AW793" s="14" t="s">
        <v>33</v>
      </c>
      <c r="AX793" s="14" t="s">
        <v>80</v>
      </c>
      <c r="AY793" s="212" t="s">
        <v>205</v>
      </c>
    </row>
    <row r="794" s="14" customFormat="1">
      <c r="A794" s="14"/>
      <c r="B794" s="211"/>
      <c r="C794" s="14"/>
      <c r="D794" s="204" t="s">
        <v>213</v>
      </c>
      <c r="E794" s="212" t="s">
        <v>1</v>
      </c>
      <c r="F794" s="213" t="s">
        <v>933</v>
      </c>
      <c r="G794" s="14"/>
      <c r="H794" s="214">
        <v>227.66</v>
      </c>
      <c r="I794" s="215"/>
      <c r="J794" s="14"/>
      <c r="K794" s="14"/>
      <c r="L794" s="211"/>
      <c r="M794" s="216"/>
      <c r="N794" s="217"/>
      <c r="O794" s="217"/>
      <c r="P794" s="217"/>
      <c r="Q794" s="217"/>
      <c r="R794" s="217"/>
      <c r="S794" s="217"/>
      <c r="T794" s="218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12" t="s">
        <v>213</v>
      </c>
      <c r="AU794" s="212" t="s">
        <v>91</v>
      </c>
      <c r="AV794" s="14" t="s">
        <v>91</v>
      </c>
      <c r="AW794" s="14" t="s">
        <v>33</v>
      </c>
      <c r="AX794" s="14" t="s">
        <v>80</v>
      </c>
      <c r="AY794" s="212" t="s">
        <v>205</v>
      </c>
    </row>
    <row r="795" s="15" customFormat="1">
      <c r="A795" s="15"/>
      <c r="B795" s="219"/>
      <c r="C795" s="15"/>
      <c r="D795" s="204" t="s">
        <v>213</v>
      </c>
      <c r="E795" s="220" t="s">
        <v>1</v>
      </c>
      <c r="F795" s="221" t="s">
        <v>216</v>
      </c>
      <c r="G795" s="15"/>
      <c r="H795" s="222">
        <v>566.89999999999998</v>
      </c>
      <c r="I795" s="223"/>
      <c r="J795" s="15"/>
      <c r="K795" s="15"/>
      <c r="L795" s="219"/>
      <c r="M795" s="224"/>
      <c r="N795" s="225"/>
      <c r="O795" s="225"/>
      <c r="P795" s="225"/>
      <c r="Q795" s="225"/>
      <c r="R795" s="225"/>
      <c r="S795" s="225"/>
      <c r="T795" s="226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20" t="s">
        <v>213</v>
      </c>
      <c r="AU795" s="220" t="s">
        <v>91</v>
      </c>
      <c r="AV795" s="15" t="s">
        <v>211</v>
      </c>
      <c r="AW795" s="15" t="s">
        <v>33</v>
      </c>
      <c r="AX795" s="15" t="s">
        <v>87</v>
      </c>
      <c r="AY795" s="220" t="s">
        <v>205</v>
      </c>
    </row>
    <row r="796" s="2" customFormat="1" ht="24.15" customHeight="1">
      <c r="A796" s="38"/>
      <c r="B796" s="188"/>
      <c r="C796" s="189" t="s">
        <v>938</v>
      </c>
      <c r="D796" s="189" t="s">
        <v>207</v>
      </c>
      <c r="E796" s="190" t="s">
        <v>939</v>
      </c>
      <c r="F796" s="191" t="s">
        <v>940</v>
      </c>
      <c r="G796" s="192" t="s">
        <v>941</v>
      </c>
      <c r="H796" s="193">
        <v>1</v>
      </c>
      <c r="I796" s="194"/>
      <c r="J796" s="193">
        <f>ROUND(I796*H796,3)</f>
        <v>0</v>
      </c>
      <c r="K796" s="195"/>
      <c r="L796" s="39"/>
      <c r="M796" s="196" t="s">
        <v>1</v>
      </c>
      <c r="N796" s="197" t="s">
        <v>46</v>
      </c>
      <c r="O796" s="82"/>
      <c r="P796" s="198">
        <f>O796*H796</f>
        <v>0</v>
      </c>
      <c r="Q796" s="198">
        <v>0.0091599999999999997</v>
      </c>
      <c r="R796" s="198">
        <f>Q796*H796</f>
        <v>0.0091599999999999997</v>
      </c>
      <c r="S796" s="198">
        <v>0</v>
      </c>
      <c r="T796" s="199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00" t="s">
        <v>211</v>
      </c>
      <c r="AT796" s="200" t="s">
        <v>207</v>
      </c>
      <c r="AU796" s="200" t="s">
        <v>91</v>
      </c>
      <c r="AY796" s="19" t="s">
        <v>205</v>
      </c>
      <c r="BE796" s="201">
        <f>IF(N796="základná",J796,0)</f>
        <v>0</v>
      </c>
      <c r="BF796" s="201">
        <f>IF(N796="znížená",J796,0)</f>
        <v>0</v>
      </c>
      <c r="BG796" s="201">
        <f>IF(N796="zákl. prenesená",J796,0)</f>
        <v>0</v>
      </c>
      <c r="BH796" s="201">
        <f>IF(N796="zníž. prenesená",J796,0)</f>
        <v>0</v>
      </c>
      <c r="BI796" s="201">
        <f>IF(N796="nulová",J796,0)</f>
        <v>0</v>
      </c>
      <c r="BJ796" s="19" t="s">
        <v>91</v>
      </c>
      <c r="BK796" s="202">
        <f>ROUND(I796*H796,3)</f>
        <v>0</v>
      </c>
      <c r="BL796" s="19" t="s">
        <v>211</v>
      </c>
      <c r="BM796" s="200" t="s">
        <v>942</v>
      </c>
    </row>
    <row r="797" s="2" customFormat="1" ht="16.5" customHeight="1">
      <c r="A797" s="38"/>
      <c r="B797" s="188"/>
      <c r="C797" s="189" t="s">
        <v>943</v>
      </c>
      <c r="D797" s="189" t="s">
        <v>207</v>
      </c>
      <c r="E797" s="190" t="s">
        <v>944</v>
      </c>
      <c r="F797" s="191" t="s">
        <v>945</v>
      </c>
      <c r="G797" s="192" t="s">
        <v>941</v>
      </c>
      <c r="H797" s="193">
        <v>1</v>
      </c>
      <c r="I797" s="194"/>
      <c r="J797" s="193">
        <f>ROUND(I797*H797,3)</f>
        <v>0</v>
      </c>
      <c r="K797" s="195"/>
      <c r="L797" s="39"/>
      <c r="M797" s="196" t="s">
        <v>1</v>
      </c>
      <c r="N797" s="197" t="s">
        <v>46</v>
      </c>
      <c r="O797" s="82"/>
      <c r="P797" s="198">
        <f>O797*H797</f>
        <v>0</v>
      </c>
      <c r="Q797" s="198">
        <v>0.0091599999999999997</v>
      </c>
      <c r="R797" s="198">
        <f>Q797*H797</f>
        <v>0.0091599999999999997</v>
      </c>
      <c r="S797" s="198">
        <v>0</v>
      </c>
      <c r="T797" s="199">
        <f>S797*H797</f>
        <v>0</v>
      </c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R797" s="200" t="s">
        <v>211</v>
      </c>
      <c r="AT797" s="200" t="s">
        <v>207</v>
      </c>
      <c r="AU797" s="200" t="s">
        <v>91</v>
      </c>
      <c r="AY797" s="19" t="s">
        <v>205</v>
      </c>
      <c r="BE797" s="201">
        <f>IF(N797="základná",J797,0)</f>
        <v>0</v>
      </c>
      <c r="BF797" s="201">
        <f>IF(N797="znížená",J797,0)</f>
        <v>0</v>
      </c>
      <c r="BG797" s="201">
        <f>IF(N797="zákl. prenesená",J797,0)</f>
        <v>0</v>
      </c>
      <c r="BH797" s="201">
        <f>IF(N797="zníž. prenesená",J797,0)</f>
        <v>0</v>
      </c>
      <c r="BI797" s="201">
        <f>IF(N797="nulová",J797,0)</f>
        <v>0</v>
      </c>
      <c r="BJ797" s="19" t="s">
        <v>91</v>
      </c>
      <c r="BK797" s="202">
        <f>ROUND(I797*H797,3)</f>
        <v>0</v>
      </c>
      <c r="BL797" s="19" t="s">
        <v>211</v>
      </c>
      <c r="BM797" s="200" t="s">
        <v>2483</v>
      </c>
    </row>
    <row r="798" s="12" customFormat="1" ht="22.8" customHeight="1">
      <c r="A798" s="12"/>
      <c r="B798" s="175"/>
      <c r="C798" s="12"/>
      <c r="D798" s="176" t="s">
        <v>79</v>
      </c>
      <c r="E798" s="186" t="s">
        <v>899</v>
      </c>
      <c r="F798" s="186" t="s">
        <v>947</v>
      </c>
      <c r="G798" s="12"/>
      <c r="H798" s="12"/>
      <c r="I798" s="178"/>
      <c r="J798" s="187">
        <f>BK798</f>
        <v>0</v>
      </c>
      <c r="K798" s="12"/>
      <c r="L798" s="175"/>
      <c r="M798" s="180"/>
      <c r="N798" s="181"/>
      <c r="O798" s="181"/>
      <c r="P798" s="182">
        <f>P799</f>
        <v>0</v>
      </c>
      <c r="Q798" s="181"/>
      <c r="R798" s="182">
        <f>R799</f>
        <v>0</v>
      </c>
      <c r="S798" s="181"/>
      <c r="T798" s="183">
        <f>T799</f>
        <v>0</v>
      </c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R798" s="176" t="s">
        <v>87</v>
      </c>
      <c r="AT798" s="184" t="s">
        <v>79</v>
      </c>
      <c r="AU798" s="184" t="s">
        <v>87</v>
      </c>
      <c r="AY798" s="176" t="s">
        <v>205</v>
      </c>
      <c r="BK798" s="185">
        <f>BK799</f>
        <v>0</v>
      </c>
    </row>
    <row r="799" s="2" customFormat="1" ht="24.15" customHeight="1">
      <c r="A799" s="38"/>
      <c r="B799" s="188"/>
      <c r="C799" s="189" t="s">
        <v>948</v>
      </c>
      <c r="D799" s="189" t="s">
        <v>207</v>
      </c>
      <c r="E799" s="190" t="s">
        <v>949</v>
      </c>
      <c r="F799" s="191" t="s">
        <v>950</v>
      </c>
      <c r="G799" s="192" t="s">
        <v>313</v>
      </c>
      <c r="H799" s="193">
        <v>1325.635</v>
      </c>
      <c r="I799" s="194"/>
      <c r="J799" s="193">
        <f>ROUND(I799*H799,3)</f>
        <v>0</v>
      </c>
      <c r="K799" s="195"/>
      <c r="L799" s="39"/>
      <c r="M799" s="196" t="s">
        <v>1</v>
      </c>
      <c r="N799" s="197" t="s">
        <v>46</v>
      </c>
      <c r="O799" s="82"/>
      <c r="P799" s="198">
        <f>O799*H799</f>
        <v>0</v>
      </c>
      <c r="Q799" s="198">
        <v>0</v>
      </c>
      <c r="R799" s="198">
        <f>Q799*H799</f>
        <v>0</v>
      </c>
      <c r="S799" s="198">
        <v>0</v>
      </c>
      <c r="T799" s="199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200" t="s">
        <v>211</v>
      </c>
      <c r="AT799" s="200" t="s">
        <v>207</v>
      </c>
      <c r="AU799" s="200" t="s">
        <v>91</v>
      </c>
      <c r="AY799" s="19" t="s">
        <v>205</v>
      </c>
      <c r="BE799" s="201">
        <f>IF(N799="základná",J799,0)</f>
        <v>0</v>
      </c>
      <c r="BF799" s="201">
        <f>IF(N799="znížená",J799,0)</f>
        <v>0</v>
      </c>
      <c r="BG799" s="201">
        <f>IF(N799="zákl. prenesená",J799,0)</f>
        <v>0</v>
      </c>
      <c r="BH799" s="201">
        <f>IF(N799="zníž. prenesená",J799,0)</f>
        <v>0</v>
      </c>
      <c r="BI799" s="201">
        <f>IF(N799="nulová",J799,0)</f>
        <v>0</v>
      </c>
      <c r="BJ799" s="19" t="s">
        <v>91</v>
      </c>
      <c r="BK799" s="202">
        <f>ROUND(I799*H799,3)</f>
        <v>0</v>
      </c>
      <c r="BL799" s="19" t="s">
        <v>211</v>
      </c>
      <c r="BM799" s="200" t="s">
        <v>951</v>
      </c>
    </row>
    <row r="800" s="12" customFormat="1" ht="25.92" customHeight="1">
      <c r="A800" s="12"/>
      <c r="B800" s="175"/>
      <c r="C800" s="12"/>
      <c r="D800" s="176" t="s">
        <v>79</v>
      </c>
      <c r="E800" s="177" t="s">
        <v>952</v>
      </c>
      <c r="F800" s="177" t="s">
        <v>953</v>
      </c>
      <c r="G800" s="12"/>
      <c r="H800" s="12"/>
      <c r="I800" s="178"/>
      <c r="J800" s="179">
        <f>BK800</f>
        <v>0</v>
      </c>
      <c r="K800" s="12"/>
      <c r="L800" s="175"/>
      <c r="M800" s="180"/>
      <c r="N800" s="181"/>
      <c r="O800" s="181"/>
      <c r="P800" s="182">
        <f>P801+P833+P882+P986+P1005+P1039+P1061+P1151+P1202+P1285+P1310+P1322+P1346</f>
        <v>0</v>
      </c>
      <c r="Q800" s="181"/>
      <c r="R800" s="182">
        <f>R801+R833+R882+R986+R1005+R1039+R1061+R1151+R1202+R1285+R1310+R1322+R1346</f>
        <v>70.032241950000014</v>
      </c>
      <c r="S800" s="181"/>
      <c r="T800" s="183">
        <f>T801+T833+T882+T986+T1005+T1039+T1061+T1151+T1202+T1285+T1310+T1322+T1346</f>
        <v>0</v>
      </c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R800" s="176" t="s">
        <v>91</v>
      </c>
      <c r="AT800" s="184" t="s">
        <v>79</v>
      </c>
      <c r="AU800" s="184" t="s">
        <v>80</v>
      </c>
      <c r="AY800" s="176" t="s">
        <v>205</v>
      </c>
      <c r="BK800" s="185">
        <f>BK801+BK833+BK882+BK986+BK1005+BK1039+BK1061+BK1151+BK1202+BK1285+BK1310+BK1322+BK1346</f>
        <v>0</v>
      </c>
    </row>
    <row r="801" s="12" customFormat="1" ht="22.8" customHeight="1">
      <c r="A801" s="12"/>
      <c r="B801" s="175"/>
      <c r="C801" s="12"/>
      <c r="D801" s="176" t="s">
        <v>79</v>
      </c>
      <c r="E801" s="186" t="s">
        <v>954</v>
      </c>
      <c r="F801" s="186" t="s">
        <v>955</v>
      </c>
      <c r="G801" s="12"/>
      <c r="H801" s="12"/>
      <c r="I801" s="178"/>
      <c r="J801" s="187">
        <f>BK801</f>
        <v>0</v>
      </c>
      <c r="K801" s="12"/>
      <c r="L801" s="175"/>
      <c r="M801" s="180"/>
      <c r="N801" s="181"/>
      <c r="O801" s="181"/>
      <c r="P801" s="182">
        <f>SUM(P802:P832)</f>
        <v>0</v>
      </c>
      <c r="Q801" s="181"/>
      <c r="R801" s="182">
        <f>SUM(R802:R832)</f>
        <v>2.9485401000000002</v>
      </c>
      <c r="S801" s="181"/>
      <c r="T801" s="183">
        <f>SUM(T802:T832)</f>
        <v>0</v>
      </c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R801" s="176" t="s">
        <v>91</v>
      </c>
      <c r="AT801" s="184" t="s">
        <v>79</v>
      </c>
      <c r="AU801" s="184" t="s">
        <v>87</v>
      </c>
      <c r="AY801" s="176" t="s">
        <v>205</v>
      </c>
      <c r="BK801" s="185">
        <f>SUM(BK802:BK832)</f>
        <v>0</v>
      </c>
    </row>
    <row r="802" s="2" customFormat="1" ht="24.15" customHeight="1">
      <c r="A802" s="38"/>
      <c r="B802" s="188"/>
      <c r="C802" s="189" t="s">
        <v>956</v>
      </c>
      <c r="D802" s="189" t="s">
        <v>207</v>
      </c>
      <c r="E802" s="190" t="s">
        <v>957</v>
      </c>
      <c r="F802" s="191" t="s">
        <v>958</v>
      </c>
      <c r="G802" s="192" t="s">
        <v>265</v>
      </c>
      <c r="H802" s="193">
        <v>131.35499999999999</v>
      </c>
      <c r="I802" s="194"/>
      <c r="J802" s="193">
        <f>ROUND(I802*H802,3)</f>
        <v>0</v>
      </c>
      <c r="K802" s="195"/>
      <c r="L802" s="39"/>
      <c r="M802" s="196" t="s">
        <v>1</v>
      </c>
      <c r="N802" s="197" t="s">
        <v>46</v>
      </c>
      <c r="O802" s="82"/>
      <c r="P802" s="198">
        <f>O802*H802</f>
        <v>0</v>
      </c>
      <c r="Q802" s="198">
        <v>0</v>
      </c>
      <c r="R802" s="198">
        <f>Q802*H802</f>
        <v>0</v>
      </c>
      <c r="S802" s="198">
        <v>0</v>
      </c>
      <c r="T802" s="199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00" t="s">
        <v>299</v>
      </c>
      <c r="AT802" s="200" t="s">
        <v>207</v>
      </c>
      <c r="AU802" s="200" t="s">
        <v>91</v>
      </c>
      <c r="AY802" s="19" t="s">
        <v>205</v>
      </c>
      <c r="BE802" s="201">
        <f>IF(N802="základná",J802,0)</f>
        <v>0</v>
      </c>
      <c r="BF802" s="201">
        <f>IF(N802="znížená",J802,0)</f>
        <v>0</v>
      </c>
      <c r="BG802" s="201">
        <f>IF(N802="zákl. prenesená",J802,0)</f>
        <v>0</v>
      </c>
      <c r="BH802" s="201">
        <f>IF(N802="zníž. prenesená",J802,0)</f>
        <v>0</v>
      </c>
      <c r="BI802" s="201">
        <f>IF(N802="nulová",J802,0)</f>
        <v>0</v>
      </c>
      <c r="BJ802" s="19" t="s">
        <v>91</v>
      </c>
      <c r="BK802" s="202">
        <f>ROUND(I802*H802,3)</f>
        <v>0</v>
      </c>
      <c r="BL802" s="19" t="s">
        <v>299</v>
      </c>
      <c r="BM802" s="200" t="s">
        <v>959</v>
      </c>
    </row>
    <row r="803" s="14" customFormat="1">
      <c r="A803" s="14"/>
      <c r="B803" s="211"/>
      <c r="C803" s="14"/>
      <c r="D803" s="204" t="s">
        <v>213</v>
      </c>
      <c r="E803" s="212" t="s">
        <v>1</v>
      </c>
      <c r="F803" s="213" t="s">
        <v>960</v>
      </c>
      <c r="G803" s="14"/>
      <c r="H803" s="214">
        <v>131.35499999999999</v>
      </c>
      <c r="I803" s="215"/>
      <c r="J803" s="14"/>
      <c r="K803" s="14"/>
      <c r="L803" s="211"/>
      <c r="M803" s="216"/>
      <c r="N803" s="217"/>
      <c r="O803" s="217"/>
      <c r="P803" s="217"/>
      <c r="Q803" s="217"/>
      <c r="R803" s="217"/>
      <c r="S803" s="217"/>
      <c r="T803" s="218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12" t="s">
        <v>213</v>
      </c>
      <c r="AU803" s="212" t="s">
        <v>91</v>
      </c>
      <c r="AV803" s="14" t="s">
        <v>91</v>
      </c>
      <c r="AW803" s="14" t="s">
        <v>33</v>
      </c>
      <c r="AX803" s="14" t="s">
        <v>80</v>
      </c>
      <c r="AY803" s="212" t="s">
        <v>205</v>
      </c>
    </row>
    <row r="804" s="15" customFormat="1">
      <c r="A804" s="15"/>
      <c r="B804" s="219"/>
      <c r="C804" s="15"/>
      <c r="D804" s="204" t="s">
        <v>213</v>
      </c>
      <c r="E804" s="220" t="s">
        <v>1</v>
      </c>
      <c r="F804" s="221" t="s">
        <v>216</v>
      </c>
      <c r="G804" s="15"/>
      <c r="H804" s="222">
        <v>131.35499999999999</v>
      </c>
      <c r="I804" s="223"/>
      <c r="J804" s="15"/>
      <c r="K804" s="15"/>
      <c r="L804" s="219"/>
      <c r="M804" s="224"/>
      <c r="N804" s="225"/>
      <c r="O804" s="225"/>
      <c r="P804" s="225"/>
      <c r="Q804" s="225"/>
      <c r="R804" s="225"/>
      <c r="S804" s="225"/>
      <c r="T804" s="226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20" t="s">
        <v>213</v>
      </c>
      <c r="AU804" s="220" t="s">
        <v>91</v>
      </c>
      <c r="AV804" s="15" t="s">
        <v>211</v>
      </c>
      <c r="AW804" s="15" t="s">
        <v>33</v>
      </c>
      <c r="AX804" s="15" t="s">
        <v>87</v>
      </c>
      <c r="AY804" s="220" t="s">
        <v>205</v>
      </c>
    </row>
    <row r="805" s="2" customFormat="1" ht="16.5" customHeight="1">
      <c r="A805" s="38"/>
      <c r="B805" s="188"/>
      <c r="C805" s="227" t="s">
        <v>961</v>
      </c>
      <c r="D805" s="227" t="s">
        <v>276</v>
      </c>
      <c r="E805" s="228" t="s">
        <v>962</v>
      </c>
      <c r="F805" s="229" t="s">
        <v>963</v>
      </c>
      <c r="G805" s="230" t="s">
        <v>313</v>
      </c>
      <c r="H805" s="231">
        <v>0.039</v>
      </c>
      <c r="I805" s="232"/>
      <c r="J805" s="231">
        <f>ROUND(I805*H805,3)</f>
        <v>0</v>
      </c>
      <c r="K805" s="233"/>
      <c r="L805" s="234"/>
      <c r="M805" s="235" t="s">
        <v>1</v>
      </c>
      <c r="N805" s="236" t="s">
        <v>46</v>
      </c>
      <c r="O805" s="82"/>
      <c r="P805" s="198">
        <f>O805*H805</f>
        <v>0</v>
      </c>
      <c r="Q805" s="198">
        <v>1</v>
      </c>
      <c r="R805" s="198">
        <f>Q805*H805</f>
        <v>0.039</v>
      </c>
      <c r="S805" s="198">
        <v>0</v>
      </c>
      <c r="T805" s="199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00" t="s">
        <v>401</v>
      </c>
      <c r="AT805" s="200" t="s">
        <v>276</v>
      </c>
      <c r="AU805" s="200" t="s">
        <v>91</v>
      </c>
      <c r="AY805" s="19" t="s">
        <v>205</v>
      </c>
      <c r="BE805" s="201">
        <f>IF(N805="základná",J805,0)</f>
        <v>0</v>
      </c>
      <c r="BF805" s="201">
        <f>IF(N805="znížená",J805,0)</f>
        <v>0</v>
      </c>
      <c r="BG805" s="201">
        <f>IF(N805="zákl. prenesená",J805,0)</f>
        <v>0</v>
      </c>
      <c r="BH805" s="201">
        <f>IF(N805="zníž. prenesená",J805,0)</f>
        <v>0</v>
      </c>
      <c r="BI805" s="201">
        <f>IF(N805="nulová",J805,0)</f>
        <v>0</v>
      </c>
      <c r="BJ805" s="19" t="s">
        <v>91</v>
      </c>
      <c r="BK805" s="202">
        <f>ROUND(I805*H805,3)</f>
        <v>0</v>
      </c>
      <c r="BL805" s="19" t="s">
        <v>299</v>
      </c>
      <c r="BM805" s="200" t="s">
        <v>964</v>
      </c>
    </row>
    <row r="806" s="14" customFormat="1">
      <c r="A806" s="14"/>
      <c r="B806" s="211"/>
      <c r="C806" s="14"/>
      <c r="D806" s="204" t="s">
        <v>213</v>
      </c>
      <c r="E806" s="14"/>
      <c r="F806" s="213" t="s">
        <v>965</v>
      </c>
      <c r="G806" s="14"/>
      <c r="H806" s="214">
        <v>0.039</v>
      </c>
      <c r="I806" s="215"/>
      <c r="J806" s="14"/>
      <c r="K806" s="14"/>
      <c r="L806" s="211"/>
      <c r="M806" s="216"/>
      <c r="N806" s="217"/>
      <c r="O806" s="217"/>
      <c r="P806" s="217"/>
      <c r="Q806" s="217"/>
      <c r="R806" s="217"/>
      <c r="S806" s="217"/>
      <c r="T806" s="218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12" t="s">
        <v>213</v>
      </c>
      <c r="AU806" s="212" t="s">
        <v>91</v>
      </c>
      <c r="AV806" s="14" t="s">
        <v>91</v>
      </c>
      <c r="AW806" s="14" t="s">
        <v>3</v>
      </c>
      <c r="AX806" s="14" t="s">
        <v>87</v>
      </c>
      <c r="AY806" s="212" t="s">
        <v>205</v>
      </c>
    </row>
    <row r="807" s="2" customFormat="1" ht="24.15" customHeight="1">
      <c r="A807" s="38"/>
      <c r="B807" s="188"/>
      <c r="C807" s="189" t="s">
        <v>966</v>
      </c>
      <c r="D807" s="189" t="s">
        <v>207</v>
      </c>
      <c r="E807" s="190" t="s">
        <v>967</v>
      </c>
      <c r="F807" s="191" t="s">
        <v>968</v>
      </c>
      <c r="G807" s="192" t="s">
        <v>265</v>
      </c>
      <c r="H807" s="193">
        <v>122.753</v>
      </c>
      <c r="I807" s="194"/>
      <c r="J807" s="193">
        <f>ROUND(I807*H807,3)</f>
        <v>0</v>
      </c>
      <c r="K807" s="195"/>
      <c r="L807" s="39"/>
      <c r="M807" s="196" t="s">
        <v>1</v>
      </c>
      <c r="N807" s="197" t="s">
        <v>46</v>
      </c>
      <c r="O807" s="82"/>
      <c r="P807" s="198">
        <f>O807*H807</f>
        <v>0</v>
      </c>
      <c r="Q807" s="198">
        <v>0</v>
      </c>
      <c r="R807" s="198">
        <f>Q807*H807</f>
        <v>0</v>
      </c>
      <c r="S807" s="198">
        <v>0</v>
      </c>
      <c r="T807" s="199">
        <f>S807*H807</f>
        <v>0</v>
      </c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R807" s="200" t="s">
        <v>299</v>
      </c>
      <c r="AT807" s="200" t="s">
        <v>207</v>
      </c>
      <c r="AU807" s="200" t="s">
        <v>91</v>
      </c>
      <c r="AY807" s="19" t="s">
        <v>205</v>
      </c>
      <c r="BE807" s="201">
        <f>IF(N807="základná",J807,0)</f>
        <v>0</v>
      </c>
      <c r="BF807" s="201">
        <f>IF(N807="znížená",J807,0)</f>
        <v>0</v>
      </c>
      <c r="BG807" s="201">
        <f>IF(N807="zákl. prenesená",J807,0)</f>
        <v>0</v>
      </c>
      <c r="BH807" s="201">
        <f>IF(N807="zníž. prenesená",J807,0)</f>
        <v>0</v>
      </c>
      <c r="BI807" s="201">
        <f>IF(N807="nulová",J807,0)</f>
        <v>0</v>
      </c>
      <c r="BJ807" s="19" t="s">
        <v>91</v>
      </c>
      <c r="BK807" s="202">
        <f>ROUND(I807*H807,3)</f>
        <v>0</v>
      </c>
      <c r="BL807" s="19" t="s">
        <v>299</v>
      </c>
      <c r="BM807" s="200" t="s">
        <v>969</v>
      </c>
    </row>
    <row r="808" s="13" customFormat="1">
      <c r="A808" s="13"/>
      <c r="B808" s="203"/>
      <c r="C808" s="13"/>
      <c r="D808" s="204" t="s">
        <v>213</v>
      </c>
      <c r="E808" s="205" t="s">
        <v>1</v>
      </c>
      <c r="F808" s="206" t="s">
        <v>970</v>
      </c>
      <c r="G808" s="13"/>
      <c r="H808" s="205" t="s">
        <v>1</v>
      </c>
      <c r="I808" s="207"/>
      <c r="J808" s="13"/>
      <c r="K808" s="13"/>
      <c r="L808" s="203"/>
      <c r="M808" s="208"/>
      <c r="N808" s="209"/>
      <c r="O808" s="209"/>
      <c r="P808" s="209"/>
      <c r="Q808" s="209"/>
      <c r="R808" s="209"/>
      <c r="S808" s="209"/>
      <c r="T808" s="210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5" t="s">
        <v>213</v>
      </c>
      <c r="AU808" s="205" t="s">
        <v>91</v>
      </c>
      <c r="AV808" s="13" t="s">
        <v>87</v>
      </c>
      <c r="AW808" s="13" t="s">
        <v>33</v>
      </c>
      <c r="AX808" s="13" t="s">
        <v>80</v>
      </c>
      <c r="AY808" s="205" t="s">
        <v>205</v>
      </c>
    </row>
    <row r="809" s="14" customFormat="1">
      <c r="A809" s="14"/>
      <c r="B809" s="211"/>
      <c r="C809" s="14"/>
      <c r="D809" s="204" t="s">
        <v>213</v>
      </c>
      <c r="E809" s="212" t="s">
        <v>1</v>
      </c>
      <c r="F809" s="213" t="s">
        <v>971</v>
      </c>
      <c r="G809" s="14"/>
      <c r="H809" s="214">
        <v>48.357999999999997</v>
      </c>
      <c r="I809" s="215"/>
      <c r="J809" s="14"/>
      <c r="K809" s="14"/>
      <c r="L809" s="211"/>
      <c r="M809" s="216"/>
      <c r="N809" s="217"/>
      <c r="O809" s="217"/>
      <c r="P809" s="217"/>
      <c r="Q809" s="217"/>
      <c r="R809" s="217"/>
      <c r="S809" s="217"/>
      <c r="T809" s="218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12" t="s">
        <v>213</v>
      </c>
      <c r="AU809" s="212" t="s">
        <v>91</v>
      </c>
      <c r="AV809" s="14" t="s">
        <v>91</v>
      </c>
      <c r="AW809" s="14" t="s">
        <v>33</v>
      </c>
      <c r="AX809" s="14" t="s">
        <v>80</v>
      </c>
      <c r="AY809" s="212" t="s">
        <v>205</v>
      </c>
    </row>
    <row r="810" s="13" customFormat="1">
      <c r="A810" s="13"/>
      <c r="B810" s="203"/>
      <c r="C810" s="13"/>
      <c r="D810" s="204" t="s">
        <v>213</v>
      </c>
      <c r="E810" s="205" t="s">
        <v>1</v>
      </c>
      <c r="F810" s="206" t="s">
        <v>972</v>
      </c>
      <c r="G810" s="13"/>
      <c r="H810" s="205" t="s">
        <v>1</v>
      </c>
      <c r="I810" s="207"/>
      <c r="J810" s="13"/>
      <c r="K810" s="13"/>
      <c r="L810" s="203"/>
      <c r="M810" s="208"/>
      <c r="N810" s="209"/>
      <c r="O810" s="209"/>
      <c r="P810" s="209"/>
      <c r="Q810" s="209"/>
      <c r="R810" s="209"/>
      <c r="S810" s="209"/>
      <c r="T810" s="210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05" t="s">
        <v>213</v>
      </c>
      <c r="AU810" s="205" t="s">
        <v>91</v>
      </c>
      <c r="AV810" s="13" t="s">
        <v>87</v>
      </c>
      <c r="AW810" s="13" t="s">
        <v>33</v>
      </c>
      <c r="AX810" s="13" t="s">
        <v>80</v>
      </c>
      <c r="AY810" s="205" t="s">
        <v>205</v>
      </c>
    </row>
    <row r="811" s="14" customFormat="1">
      <c r="A811" s="14"/>
      <c r="B811" s="211"/>
      <c r="C811" s="14"/>
      <c r="D811" s="204" t="s">
        <v>213</v>
      </c>
      <c r="E811" s="212" t="s">
        <v>1</v>
      </c>
      <c r="F811" s="213" t="s">
        <v>2480</v>
      </c>
      <c r="G811" s="14"/>
      <c r="H811" s="214">
        <v>74.394999999999996</v>
      </c>
      <c r="I811" s="215"/>
      <c r="J811" s="14"/>
      <c r="K811" s="14"/>
      <c r="L811" s="211"/>
      <c r="M811" s="216"/>
      <c r="N811" s="217"/>
      <c r="O811" s="217"/>
      <c r="P811" s="217"/>
      <c r="Q811" s="217"/>
      <c r="R811" s="217"/>
      <c r="S811" s="217"/>
      <c r="T811" s="218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12" t="s">
        <v>213</v>
      </c>
      <c r="AU811" s="212" t="s">
        <v>91</v>
      </c>
      <c r="AV811" s="14" t="s">
        <v>91</v>
      </c>
      <c r="AW811" s="14" t="s">
        <v>33</v>
      </c>
      <c r="AX811" s="14" t="s">
        <v>80</v>
      </c>
      <c r="AY811" s="212" t="s">
        <v>205</v>
      </c>
    </row>
    <row r="812" s="15" customFormat="1">
      <c r="A812" s="15"/>
      <c r="B812" s="219"/>
      <c r="C812" s="15"/>
      <c r="D812" s="204" t="s">
        <v>213</v>
      </c>
      <c r="E812" s="220" t="s">
        <v>1</v>
      </c>
      <c r="F812" s="221" t="s">
        <v>216</v>
      </c>
      <c r="G812" s="15"/>
      <c r="H812" s="222">
        <v>122.75299999999999</v>
      </c>
      <c r="I812" s="223"/>
      <c r="J812" s="15"/>
      <c r="K812" s="15"/>
      <c r="L812" s="219"/>
      <c r="M812" s="224"/>
      <c r="N812" s="225"/>
      <c r="O812" s="225"/>
      <c r="P812" s="225"/>
      <c r="Q812" s="225"/>
      <c r="R812" s="225"/>
      <c r="S812" s="225"/>
      <c r="T812" s="226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20" t="s">
        <v>213</v>
      </c>
      <c r="AU812" s="220" t="s">
        <v>91</v>
      </c>
      <c r="AV812" s="15" t="s">
        <v>211</v>
      </c>
      <c r="AW812" s="15" t="s">
        <v>33</v>
      </c>
      <c r="AX812" s="15" t="s">
        <v>87</v>
      </c>
      <c r="AY812" s="220" t="s">
        <v>205</v>
      </c>
    </row>
    <row r="813" s="2" customFormat="1" ht="16.5" customHeight="1">
      <c r="A813" s="38"/>
      <c r="B813" s="188"/>
      <c r="C813" s="227" t="s">
        <v>973</v>
      </c>
      <c r="D813" s="227" t="s">
        <v>276</v>
      </c>
      <c r="E813" s="228" t="s">
        <v>962</v>
      </c>
      <c r="F813" s="229" t="s">
        <v>963</v>
      </c>
      <c r="G813" s="230" t="s">
        <v>313</v>
      </c>
      <c r="H813" s="231">
        <v>0.042999999999999997</v>
      </c>
      <c r="I813" s="232"/>
      <c r="J813" s="231">
        <f>ROUND(I813*H813,3)</f>
        <v>0</v>
      </c>
      <c r="K813" s="233"/>
      <c r="L813" s="234"/>
      <c r="M813" s="235" t="s">
        <v>1</v>
      </c>
      <c r="N813" s="236" t="s">
        <v>46</v>
      </c>
      <c r="O813" s="82"/>
      <c r="P813" s="198">
        <f>O813*H813</f>
        <v>0</v>
      </c>
      <c r="Q813" s="198">
        <v>1</v>
      </c>
      <c r="R813" s="198">
        <f>Q813*H813</f>
        <v>0.042999999999999997</v>
      </c>
      <c r="S813" s="198">
        <v>0</v>
      </c>
      <c r="T813" s="199">
        <f>S813*H813</f>
        <v>0</v>
      </c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R813" s="200" t="s">
        <v>401</v>
      </c>
      <c r="AT813" s="200" t="s">
        <v>276</v>
      </c>
      <c r="AU813" s="200" t="s">
        <v>91</v>
      </c>
      <c r="AY813" s="19" t="s">
        <v>205</v>
      </c>
      <c r="BE813" s="201">
        <f>IF(N813="základná",J813,0)</f>
        <v>0</v>
      </c>
      <c r="BF813" s="201">
        <f>IF(N813="znížená",J813,0)</f>
        <v>0</v>
      </c>
      <c r="BG813" s="201">
        <f>IF(N813="zákl. prenesená",J813,0)</f>
        <v>0</v>
      </c>
      <c r="BH813" s="201">
        <f>IF(N813="zníž. prenesená",J813,0)</f>
        <v>0</v>
      </c>
      <c r="BI813" s="201">
        <f>IF(N813="nulová",J813,0)</f>
        <v>0</v>
      </c>
      <c r="BJ813" s="19" t="s">
        <v>91</v>
      </c>
      <c r="BK813" s="202">
        <f>ROUND(I813*H813,3)</f>
        <v>0</v>
      </c>
      <c r="BL813" s="19" t="s">
        <v>299</v>
      </c>
      <c r="BM813" s="200" t="s">
        <v>974</v>
      </c>
    </row>
    <row r="814" s="14" customFormat="1">
      <c r="A814" s="14"/>
      <c r="B814" s="211"/>
      <c r="C814" s="14"/>
      <c r="D814" s="204" t="s">
        <v>213</v>
      </c>
      <c r="E814" s="14"/>
      <c r="F814" s="213" t="s">
        <v>2484</v>
      </c>
      <c r="G814" s="14"/>
      <c r="H814" s="214">
        <v>0.042999999999999997</v>
      </c>
      <c r="I814" s="215"/>
      <c r="J814" s="14"/>
      <c r="K814" s="14"/>
      <c r="L814" s="211"/>
      <c r="M814" s="216"/>
      <c r="N814" s="217"/>
      <c r="O814" s="217"/>
      <c r="P814" s="217"/>
      <c r="Q814" s="217"/>
      <c r="R814" s="217"/>
      <c r="S814" s="217"/>
      <c r="T814" s="218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12" t="s">
        <v>213</v>
      </c>
      <c r="AU814" s="212" t="s">
        <v>91</v>
      </c>
      <c r="AV814" s="14" t="s">
        <v>91</v>
      </c>
      <c r="AW814" s="14" t="s">
        <v>3</v>
      </c>
      <c r="AX814" s="14" t="s">
        <v>87</v>
      </c>
      <c r="AY814" s="212" t="s">
        <v>205</v>
      </c>
    </row>
    <row r="815" s="2" customFormat="1" ht="24.15" customHeight="1">
      <c r="A815" s="38"/>
      <c r="B815" s="188"/>
      <c r="C815" s="189" t="s">
        <v>976</v>
      </c>
      <c r="D815" s="189" t="s">
        <v>207</v>
      </c>
      <c r="E815" s="190" t="s">
        <v>977</v>
      </c>
      <c r="F815" s="191" t="s">
        <v>978</v>
      </c>
      <c r="G815" s="192" t="s">
        <v>265</v>
      </c>
      <c r="H815" s="193">
        <v>262.70999999999998</v>
      </c>
      <c r="I815" s="194"/>
      <c r="J815" s="193">
        <f>ROUND(I815*H815,3)</f>
        <v>0</v>
      </c>
      <c r="K815" s="195"/>
      <c r="L815" s="39"/>
      <c r="M815" s="196" t="s">
        <v>1</v>
      </c>
      <c r="N815" s="197" t="s">
        <v>46</v>
      </c>
      <c r="O815" s="82"/>
      <c r="P815" s="198">
        <f>O815*H815</f>
        <v>0</v>
      </c>
      <c r="Q815" s="198">
        <v>0.00054000000000000001</v>
      </c>
      <c r="R815" s="198">
        <f>Q815*H815</f>
        <v>0.1418634</v>
      </c>
      <c r="S815" s="198">
        <v>0</v>
      </c>
      <c r="T815" s="199">
        <f>S815*H815</f>
        <v>0</v>
      </c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R815" s="200" t="s">
        <v>299</v>
      </c>
      <c r="AT815" s="200" t="s">
        <v>207</v>
      </c>
      <c r="AU815" s="200" t="s">
        <v>91</v>
      </c>
      <c r="AY815" s="19" t="s">
        <v>205</v>
      </c>
      <c r="BE815" s="201">
        <f>IF(N815="základná",J815,0)</f>
        <v>0</v>
      </c>
      <c r="BF815" s="201">
        <f>IF(N815="znížená",J815,0)</f>
        <v>0</v>
      </c>
      <c r="BG815" s="201">
        <f>IF(N815="zákl. prenesená",J815,0)</f>
        <v>0</v>
      </c>
      <c r="BH815" s="201">
        <f>IF(N815="zníž. prenesená",J815,0)</f>
        <v>0</v>
      </c>
      <c r="BI815" s="201">
        <f>IF(N815="nulová",J815,0)</f>
        <v>0</v>
      </c>
      <c r="BJ815" s="19" t="s">
        <v>91</v>
      </c>
      <c r="BK815" s="202">
        <f>ROUND(I815*H815,3)</f>
        <v>0</v>
      </c>
      <c r="BL815" s="19" t="s">
        <v>299</v>
      </c>
      <c r="BM815" s="200" t="s">
        <v>979</v>
      </c>
    </row>
    <row r="816" s="14" customFormat="1">
      <c r="A816" s="14"/>
      <c r="B816" s="211"/>
      <c r="C816" s="14"/>
      <c r="D816" s="204" t="s">
        <v>213</v>
      </c>
      <c r="E816" s="212" t="s">
        <v>1</v>
      </c>
      <c r="F816" s="213" t="s">
        <v>980</v>
      </c>
      <c r="G816" s="14"/>
      <c r="H816" s="214">
        <v>262.70999999999998</v>
      </c>
      <c r="I816" s="215"/>
      <c r="J816" s="14"/>
      <c r="K816" s="14"/>
      <c r="L816" s="211"/>
      <c r="M816" s="216"/>
      <c r="N816" s="217"/>
      <c r="O816" s="217"/>
      <c r="P816" s="217"/>
      <c r="Q816" s="217"/>
      <c r="R816" s="217"/>
      <c r="S816" s="217"/>
      <c r="T816" s="218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12" t="s">
        <v>213</v>
      </c>
      <c r="AU816" s="212" t="s">
        <v>91</v>
      </c>
      <c r="AV816" s="14" t="s">
        <v>91</v>
      </c>
      <c r="AW816" s="14" t="s">
        <v>33</v>
      </c>
      <c r="AX816" s="14" t="s">
        <v>80</v>
      </c>
      <c r="AY816" s="212" t="s">
        <v>205</v>
      </c>
    </row>
    <row r="817" s="15" customFormat="1">
      <c r="A817" s="15"/>
      <c r="B817" s="219"/>
      <c r="C817" s="15"/>
      <c r="D817" s="204" t="s">
        <v>213</v>
      </c>
      <c r="E817" s="220" t="s">
        <v>1</v>
      </c>
      <c r="F817" s="221" t="s">
        <v>216</v>
      </c>
      <c r="G817" s="15"/>
      <c r="H817" s="222">
        <v>262.70999999999998</v>
      </c>
      <c r="I817" s="223"/>
      <c r="J817" s="15"/>
      <c r="K817" s="15"/>
      <c r="L817" s="219"/>
      <c r="M817" s="224"/>
      <c r="N817" s="225"/>
      <c r="O817" s="225"/>
      <c r="P817" s="225"/>
      <c r="Q817" s="225"/>
      <c r="R817" s="225"/>
      <c r="S817" s="225"/>
      <c r="T817" s="226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20" t="s">
        <v>213</v>
      </c>
      <c r="AU817" s="220" t="s">
        <v>91</v>
      </c>
      <c r="AV817" s="15" t="s">
        <v>211</v>
      </c>
      <c r="AW817" s="15" t="s">
        <v>33</v>
      </c>
      <c r="AX817" s="15" t="s">
        <v>87</v>
      </c>
      <c r="AY817" s="220" t="s">
        <v>205</v>
      </c>
    </row>
    <row r="818" s="2" customFormat="1" ht="49.05" customHeight="1">
      <c r="A818" s="38"/>
      <c r="B818" s="188"/>
      <c r="C818" s="227" t="s">
        <v>981</v>
      </c>
      <c r="D818" s="227" t="s">
        <v>276</v>
      </c>
      <c r="E818" s="228" t="s">
        <v>982</v>
      </c>
      <c r="F818" s="229" t="s">
        <v>983</v>
      </c>
      <c r="G818" s="230" t="s">
        <v>265</v>
      </c>
      <c r="H818" s="231">
        <v>302.11700000000002</v>
      </c>
      <c r="I818" s="232"/>
      <c r="J818" s="231">
        <f>ROUND(I818*H818,3)</f>
        <v>0</v>
      </c>
      <c r="K818" s="233"/>
      <c r="L818" s="234"/>
      <c r="M818" s="235" t="s">
        <v>1</v>
      </c>
      <c r="N818" s="236" t="s">
        <v>46</v>
      </c>
      <c r="O818" s="82"/>
      <c r="P818" s="198">
        <f>O818*H818</f>
        <v>0</v>
      </c>
      <c r="Q818" s="198">
        <v>0.00415</v>
      </c>
      <c r="R818" s="198">
        <f>Q818*H818</f>
        <v>1.2537855500000001</v>
      </c>
      <c r="S818" s="198">
        <v>0</v>
      </c>
      <c r="T818" s="199">
        <f>S818*H818</f>
        <v>0</v>
      </c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R818" s="200" t="s">
        <v>401</v>
      </c>
      <c r="AT818" s="200" t="s">
        <v>276</v>
      </c>
      <c r="AU818" s="200" t="s">
        <v>91</v>
      </c>
      <c r="AY818" s="19" t="s">
        <v>205</v>
      </c>
      <c r="BE818" s="201">
        <f>IF(N818="základná",J818,0)</f>
        <v>0</v>
      </c>
      <c r="BF818" s="201">
        <f>IF(N818="znížená",J818,0)</f>
        <v>0</v>
      </c>
      <c r="BG818" s="201">
        <f>IF(N818="zákl. prenesená",J818,0)</f>
        <v>0</v>
      </c>
      <c r="BH818" s="201">
        <f>IF(N818="zníž. prenesená",J818,0)</f>
        <v>0</v>
      </c>
      <c r="BI818" s="201">
        <f>IF(N818="nulová",J818,0)</f>
        <v>0</v>
      </c>
      <c r="BJ818" s="19" t="s">
        <v>91</v>
      </c>
      <c r="BK818" s="202">
        <f>ROUND(I818*H818,3)</f>
        <v>0</v>
      </c>
      <c r="BL818" s="19" t="s">
        <v>299</v>
      </c>
      <c r="BM818" s="200" t="s">
        <v>984</v>
      </c>
    </row>
    <row r="819" s="14" customFormat="1">
      <c r="A819" s="14"/>
      <c r="B819" s="211"/>
      <c r="C819" s="14"/>
      <c r="D819" s="204" t="s">
        <v>213</v>
      </c>
      <c r="E819" s="14"/>
      <c r="F819" s="213" t="s">
        <v>985</v>
      </c>
      <c r="G819" s="14"/>
      <c r="H819" s="214">
        <v>302.11700000000002</v>
      </c>
      <c r="I819" s="215"/>
      <c r="J819" s="14"/>
      <c r="K819" s="14"/>
      <c r="L819" s="211"/>
      <c r="M819" s="216"/>
      <c r="N819" s="217"/>
      <c r="O819" s="217"/>
      <c r="P819" s="217"/>
      <c r="Q819" s="217"/>
      <c r="R819" s="217"/>
      <c r="S819" s="217"/>
      <c r="T819" s="218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12" t="s">
        <v>213</v>
      </c>
      <c r="AU819" s="212" t="s">
        <v>91</v>
      </c>
      <c r="AV819" s="14" t="s">
        <v>91</v>
      </c>
      <c r="AW819" s="14" t="s">
        <v>3</v>
      </c>
      <c r="AX819" s="14" t="s">
        <v>87</v>
      </c>
      <c r="AY819" s="212" t="s">
        <v>205</v>
      </c>
    </row>
    <row r="820" s="2" customFormat="1" ht="37.8" customHeight="1">
      <c r="A820" s="38"/>
      <c r="B820" s="188"/>
      <c r="C820" s="189" t="s">
        <v>986</v>
      </c>
      <c r="D820" s="189" t="s">
        <v>207</v>
      </c>
      <c r="E820" s="190" t="s">
        <v>987</v>
      </c>
      <c r="F820" s="191" t="s">
        <v>988</v>
      </c>
      <c r="G820" s="192" t="s">
        <v>265</v>
      </c>
      <c r="H820" s="193">
        <v>74.394999999999996</v>
      </c>
      <c r="I820" s="194"/>
      <c r="J820" s="193">
        <f>ROUND(I820*H820,3)</f>
        <v>0</v>
      </c>
      <c r="K820" s="195"/>
      <c r="L820" s="39"/>
      <c r="M820" s="196" t="s">
        <v>1</v>
      </c>
      <c r="N820" s="197" t="s">
        <v>46</v>
      </c>
      <c r="O820" s="82"/>
      <c r="P820" s="198">
        <f>O820*H820</f>
        <v>0</v>
      </c>
      <c r="Q820" s="198">
        <v>0.0022399999999999998</v>
      </c>
      <c r="R820" s="198">
        <f>Q820*H820</f>
        <v>0.16664479999999998</v>
      </c>
      <c r="S820" s="198">
        <v>0</v>
      </c>
      <c r="T820" s="199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00" t="s">
        <v>299</v>
      </c>
      <c r="AT820" s="200" t="s">
        <v>207</v>
      </c>
      <c r="AU820" s="200" t="s">
        <v>91</v>
      </c>
      <c r="AY820" s="19" t="s">
        <v>205</v>
      </c>
      <c r="BE820" s="201">
        <f>IF(N820="základná",J820,0)</f>
        <v>0</v>
      </c>
      <c r="BF820" s="201">
        <f>IF(N820="znížená",J820,0)</f>
        <v>0</v>
      </c>
      <c r="BG820" s="201">
        <f>IF(N820="zákl. prenesená",J820,0)</f>
        <v>0</v>
      </c>
      <c r="BH820" s="201">
        <f>IF(N820="zníž. prenesená",J820,0)</f>
        <v>0</v>
      </c>
      <c r="BI820" s="201">
        <f>IF(N820="nulová",J820,0)</f>
        <v>0</v>
      </c>
      <c r="BJ820" s="19" t="s">
        <v>91</v>
      </c>
      <c r="BK820" s="202">
        <f>ROUND(I820*H820,3)</f>
        <v>0</v>
      </c>
      <c r="BL820" s="19" t="s">
        <v>299</v>
      </c>
      <c r="BM820" s="200" t="s">
        <v>989</v>
      </c>
    </row>
    <row r="821" s="13" customFormat="1">
      <c r="A821" s="13"/>
      <c r="B821" s="203"/>
      <c r="C821" s="13"/>
      <c r="D821" s="204" t="s">
        <v>213</v>
      </c>
      <c r="E821" s="205" t="s">
        <v>1</v>
      </c>
      <c r="F821" s="206" t="s">
        <v>990</v>
      </c>
      <c r="G821" s="13"/>
      <c r="H821" s="205" t="s">
        <v>1</v>
      </c>
      <c r="I821" s="207"/>
      <c r="J821" s="13"/>
      <c r="K821" s="13"/>
      <c r="L821" s="203"/>
      <c r="M821" s="208"/>
      <c r="N821" s="209"/>
      <c r="O821" s="209"/>
      <c r="P821" s="209"/>
      <c r="Q821" s="209"/>
      <c r="R821" s="209"/>
      <c r="S821" s="209"/>
      <c r="T821" s="210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05" t="s">
        <v>213</v>
      </c>
      <c r="AU821" s="205" t="s">
        <v>91</v>
      </c>
      <c r="AV821" s="13" t="s">
        <v>87</v>
      </c>
      <c r="AW821" s="13" t="s">
        <v>33</v>
      </c>
      <c r="AX821" s="13" t="s">
        <v>80</v>
      </c>
      <c r="AY821" s="205" t="s">
        <v>205</v>
      </c>
    </row>
    <row r="822" s="14" customFormat="1">
      <c r="A822" s="14"/>
      <c r="B822" s="211"/>
      <c r="C822" s="14"/>
      <c r="D822" s="204" t="s">
        <v>213</v>
      </c>
      <c r="E822" s="212" t="s">
        <v>1</v>
      </c>
      <c r="F822" s="213" t="s">
        <v>2485</v>
      </c>
      <c r="G822" s="14"/>
      <c r="H822" s="214">
        <v>74.394999999999996</v>
      </c>
      <c r="I822" s="215"/>
      <c r="J822" s="14"/>
      <c r="K822" s="14"/>
      <c r="L822" s="211"/>
      <c r="M822" s="216"/>
      <c r="N822" s="217"/>
      <c r="O822" s="217"/>
      <c r="P822" s="217"/>
      <c r="Q822" s="217"/>
      <c r="R822" s="217"/>
      <c r="S822" s="217"/>
      <c r="T822" s="218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12" t="s">
        <v>213</v>
      </c>
      <c r="AU822" s="212" t="s">
        <v>91</v>
      </c>
      <c r="AV822" s="14" t="s">
        <v>91</v>
      </c>
      <c r="AW822" s="14" t="s">
        <v>33</v>
      </c>
      <c r="AX822" s="14" t="s">
        <v>80</v>
      </c>
      <c r="AY822" s="212" t="s">
        <v>205</v>
      </c>
    </row>
    <row r="823" s="15" customFormat="1">
      <c r="A823" s="15"/>
      <c r="B823" s="219"/>
      <c r="C823" s="15"/>
      <c r="D823" s="204" t="s">
        <v>213</v>
      </c>
      <c r="E823" s="220" t="s">
        <v>1</v>
      </c>
      <c r="F823" s="221" t="s">
        <v>216</v>
      </c>
      <c r="G823" s="15"/>
      <c r="H823" s="222">
        <v>74.394999999999996</v>
      </c>
      <c r="I823" s="223"/>
      <c r="J823" s="15"/>
      <c r="K823" s="15"/>
      <c r="L823" s="219"/>
      <c r="M823" s="224"/>
      <c r="N823" s="225"/>
      <c r="O823" s="225"/>
      <c r="P823" s="225"/>
      <c r="Q823" s="225"/>
      <c r="R823" s="225"/>
      <c r="S823" s="225"/>
      <c r="T823" s="226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20" t="s">
        <v>213</v>
      </c>
      <c r="AU823" s="220" t="s">
        <v>91</v>
      </c>
      <c r="AV823" s="15" t="s">
        <v>211</v>
      </c>
      <c r="AW823" s="15" t="s">
        <v>33</v>
      </c>
      <c r="AX823" s="15" t="s">
        <v>87</v>
      </c>
      <c r="AY823" s="220" t="s">
        <v>205</v>
      </c>
    </row>
    <row r="824" s="2" customFormat="1" ht="24.15" customHeight="1">
      <c r="A824" s="38"/>
      <c r="B824" s="188"/>
      <c r="C824" s="189" t="s">
        <v>992</v>
      </c>
      <c r="D824" s="189" t="s">
        <v>207</v>
      </c>
      <c r="E824" s="190" t="s">
        <v>993</v>
      </c>
      <c r="F824" s="191" t="s">
        <v>994</v>
      </c>
      <c r="G824" s="192" t="s">
        <v>265</v>
      </c>
      <c r="H824" s="193">
        <v>245.505</v>
      </c>
      <c r="I824" s="194"/>
      <c r="J824" s="193">
        <f>ROUND(I824*H824,3)</f>
        <v>0</v>
      </c>
      <c r="K824" s="195"/>
      <c r="L824" s="39"/>
      <c r="M824" s="196" t="s">
        <v>1</v>
      </c>
      <c r="N824" s="197" t="s">
        <v>46</v>
      </c>
      <c r="O824" s="82"/>
      <c r="P824" s="198">
        <f>O824*H824</f>
        <v>0</v>
      </c>
      <c r="Q824" s="198">
        <v>0.00054000000000000001</v>
      </c>
      <c r="R824" s="198">
        <f>Q824*H824</f>
        <v>0.13257269999999999</v>
      </c>
      <c r="S824" s="198">
        <v>0</v>
      </c>
      <c r="T824" s="199">
        <f>S824*H824</f>
        <v>0</v>
      </c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R824" s="200" t="s">
        <v>299</v>
      </c>
      <c r="AT824" s="200" t="s">
        <v>207</v>
      </c>
      <c r="AU824" s="200" t="s">
        <v>91</v>
      </c>
      <c r="AY824" s="19" t="s">
        <v>205</v>
      </c>
      <c r="BE824" s="201">
        <f>IF(N824="základná",J824,0)</f>
        <v>0</v>
      </c>
      <c r="BF824" s="201">
        <f>IF(N824="znížená",J824,0)</f>
        <v>0</v>
      </c>
      <c r="BG824" s="201">
        <f>IF(N824="zákl. prenesená",J824,0)</f>
        <v>0</v>
      </c>
      <c r="BH824" s="201">
        <f>IF(N824="zníž. prenesená",J824,0)</f>
        <v>0</v>
      </c>
      <c r="BI824" s="201">
        <f>IF(N824="nulová",J824,0)</f>
        <v>0</v>
      </c>
      <c r="BJ824" s="19" t="s">
        <v>91</v>
      </c>
      <c r="BK824" s="202">
        <f>ROUND(I824*H824,3)</f>
        <v>0</v>
      </c>
      <c r="BL824" s="19" t="s">
        <v>299</v>
      </c>
      <c r="BM824" s="200" t="s">
        <v>995</v>
      </c>
    </row>
    <row r="825" s="13" customFormat="1">
      <c r="A825" s="13"/>
      <c r="B825" s="203"/>
      <c r="C825" s="13"/>
      <c r="D825" s="204" t="s">
        <v>213</v>
      </c>
      <c r="E825" s="205" t="s">
        <v>1</v>
      </c>
      <c r="F825" s="206" t="s">
        <v>970</v>
      </c>
      <c r="G825" s="13"/>
      <c r="H825" s="205" t="s">
        <v>1</v>
      </c>
      <c r="I825" s="207"/>
      <c r="J825" s="13"/>
      <c r="K825" s="13"/>
      <c r="L825" s="203"/>
      <c r="M825" s="208"/>
      <c r="N825" s="209"/>
      <c r="O825" s="209"/>
      <c r="P825" s="209"/>
      <c r="Q825" s="209"/>
      <c r="R825" s="209"/>
      <c r="S825" s="209"/>
      <c r="T825" s="210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05" t="s">
        <v>213</v>
      </c>
      <c r="AU825" s="205" t="s">
        <v>91</v>
      </c>
      <c r="AV825" s="13" t="s">
        <v>87</v>
      </c>
      <c r="AW825" s="13" t="s">
        <v>33</v>
      </c>
      <c r="AX825" s="13" t="s">
        <v>80</v>
      </c>
      <c r="AY825" s="205" t="s">
        <v>205</v>
      </c>
    </row>
    <row r="826" s="14" customFormat="1">
      <c r="A826" s="14"/>
      <c r="B826" s="211"/>
      <c r="C826" s="14"/>
      <c r="D826" s="204" t="s">
        <v>213</v>
      </c>
      <c r="E826" s="212" t="s">
        <v>1</v>
      </c>
      <c r="F826" s="213" t="s">
        <v>996</v>
      </c>
      <c r="G826" s="14"/>
      <c r="H826" s="214">
        <v>96.715000000000003</v>
      </c>
      <c r="I826" s="215"/>
      <c r="J826" s="14"/>
      <c r="K826" s="14"/>
      <c r="L826" s="211"/>
      <c r="M826" s="216"/>
      <c r="N826" s="217"/>
      <c r="O826" s="217"/>
      <c r="P826" s="217"/>
      <c r="Q826" s="217"/>
      <c r="R826" s="217"/>
      <c r="S826" s="217"/>
      <c r="T826" s="218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12" t="s">
        <v>213</v>
      </c>
      <c r="AU826" s="212" t="s">
        <v>91</v>
      </c>
      <c r="AV826" s="14" t="s">
        <v>91</v>
      </c>
      <c r="AW826" s="14" t="s">
        <v>33</v>
      </c>
      <c r="AX826" s="14" t="s">
        <v>80</v>
      </c>
      <c r="AY826" s="212" t="s">
        <v>205</v>
      </c>
    </row>
    <row r="827" s="13" customFormat="1">
      <c r="A827" s="13"/>
      <c r="B827" s="203"/>
      <c r="C827" s="13"/>
      <c r="D827" s="204" t="s">
        <v>213</v>
      </c>
      <c r="E827" s="205" t="s">
        <v>1</v>
      </c>
      <c r="F827" s="206" t="s">
        <v>972</v>
      </c>
      <c r="G827" s="13"/>
      <c r="H827" s="205" t="s">
        <v>1</v>
      </c>
      <c r="I827" s="207"/>
      <c r="J827" s="13"/>
      <c r="K827" s="13"/>
      <c r="L827" s="203"/>
      <c r="M827" s="208"/>
      <c r="N827" s="209"/>
      <c r="O827" s="209"/>
      <c r="P827" s="209"/>
      <c r="Q827" s="209"/>
      <c r="R827" s="209"/>
      <c r="S827" s="209"/>
      <c r="T827" s="210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05" t="s">
        <v>213</v>
      </c>
      <c r="AU827" s="205" t="s">
        <v>91</v>
      </c>
      <c r="AV827" s="13" t="s">
        <v>87</v>
      </c>
      <c r="AW827" s="13" t="s">
        <v>33</v>
      </c>
      <c r="AX827" s="13" t="s">
        <v>80</v>
      </c>
      <c r="AY827" s="205" t="s">
        <v>205</v>
      </c>
    </row>
    <row r="828" s="14" customFormat="1">
      <c r="A828" s="14"/>
      <c r="B828" s="211"/>
      <c r="C828" s="14"/>
      <c r="D828" s="204" t="s">
        <v>213</v>
      </c>
      <c r="E828" s="212" t="s">
        <v>1</v>
      </c>
      <c r="F828" s="213" t="s">
        <v>2486</v>
      </c>
      <c r="G828" s="14"/>
      <c r="H828" s="214">
        <v>148.78999999999999</v>
      </c>
      <c r="I828" s="215"/>
      <c r="J828" s="14"/>
      <c r="K828" s="14"/>
      <c r="L828" s="211"/>
      <c r="M828" s="216"/>
      <c r="N828" s="217"/>
      <c r="O828" s="217"/>
      <c r="P828" s="217"/>
      <c r="Q828" s="217"/>
      <c r="R828" s="217"/>
      <c r="S828" s="217"/>
      <c r="T828" s="21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12" t="s">
        <v>213</v>
      </c>
      <c r="AU828" s="212" t="s">
        <v>91</v>
      </c>
      <c r="AV828" s="14" t="s">
        <v>91</v>
      </c>
      <c r="AW828" s="14" t="s">
        <v>33</v>
      </c>
      <c r="AX828" s="14" t="s">
        <v>80</v>
      </c>
      <c r="AY828" s="212" t="s">
        <v>205</v>
      </c>
    </row>
    <row r="829" s="15" customFormat="1">
      <c r="A829" s="15"/>
      <c r="B829" s="219"/>
      <c r="C829" s="15"/>
      <c r="D829" s="204" t="s">
        <v>213</v>
      </c>
      <c r="E829" s="220" t="s">
        <v>1</v>
      </c>
      <c r="F829" s="221" t="s">
        <v>216</v>
      </c>
      <c r="G829" s="15"/>
      <c r="H829" s="222">
        <v>245.505</v>
      </c>
      <c r="I829" s="223"/>
      <c r="J829" s="15"/>
      <c r="K829" s="15"/>
      <c r="L829" s="219"/>
      <c r="M829" s="224"/>
      <c r="N829" s="225"/>
      <c r="O829" s="225"/>
      <c r="P829" s="225"/>
      <c r="Q829" s="225"/>
      <c r="R829" s="225"/>
      <c r="S829" s="225"/>
      <c r="T829" s="226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T829" s="220" t="s">
        <v>213</v>
      </c>
      <c r="AU829" s="220" t="s">
        <v>91</v>
      </c>
      <c r="AV829" s="15" t="s">
        <v>211</v>
      </c>
      <c r="AW829" s="15" t="s">
        <v>33</v>
      </c>
      <c r="AX829" s="15" t="s">
        <v>87</v>
      </c>
      <c r="AY829" s="220" t="s">
        <v>205</v>
      </c>
    </row>
    <row r="830" s="2" customFormat="1" ht="49.05" customHeight="1">
      <c r="A830" s="38"/>
      <c r="B830" s="188"/>
      <c r="C830" s="227" t="s">
        <v>998</v>
      </c>
      <c r="D830" s="227" t="s">
        <v>276</v>
      </c>
      <c r="E830" s="228" t="s">
        <v>982</v>
      </c>
      <c r="F830" s="229" t="s">
        <v>983</v>
      </c>
      <c r="G830" s="230" t="s">
        <v>265</v>
      </c>
      <c r="H830" s="231">
        <v>282.33100000000002</v>
      </c>
      <c r="I830" s="232"/>
      <c r="J830" s="231">
        <f>ROUND(I830*H830,3)</f>
        <v>0</v>
      </c>
      <c r="K830" s="233"/>
      <c r="L830" s="234"/>
      <c r="M830" s="235" t="s">
        <v>1</v>
      </c>
      <c r="N830" s="236" t="s">
        <v>46</v>
      </c>
      <c r="O830" s="82"/>
      <c r="P830" s="198">
        <f>O830*H830</f>
        <v>0</v>
      </c>
      <c r="Q830" s="198">
        <v>0.00415</v>
      </c>
      <c r="R830" s="198">
        <f>Q830*H830</f>
        <v>1.17167365</v>
      </c>
      <c r="S830" s="198">
        <v>0</v>
      </c>
      <c r="T830" s="199">
        <f>S830*H830</f>
        <v>0</v>
      </c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R830" s="200" t="s">
        <v>401</v>
      </c>
      <c r="AT830" s="200" t="s">
        <v>276</v>
      </c>
      <c r="AU830" s="200" t="s">
        <v>91</v>
      </c>
      <c r="AY830" s="19" t="s">
        <v>205</v>
      </c>
      <c r="BE830" s="201">
        <f>IF(N830="základná",J830,0)</f>
        <v>0</v>
      </c>
      <c r="BF830" s="201">
        <f>IF(N830="znížená",J830,0)</f>
        <v>0</v>
      </c>
      <c r="BG830" s="201">
        <f>IF(N830="zákl. prenesená",J830,0)</f>
        <v>0</v>
      </c>
      <c r="BH830" s="201">
        <f>IF(N830="zníž. prenesená",J830,0)</f>
        <v>0</v>
      </c>
      <c r="BI830" s="201">
        <f>IF(N830="nulová",J830,0)</f>
        <v>0</v>
      </c>
      <c r="BJ830" s="19" t="s">
        <v>91</v>
      </c>
      <c r="BK830" s="202">
        <f>ROUND(I830*H830,3)</f>
        <v>0</v>
      </c>
      <c r="BL830" s="19" t="s">
        <v>299</v>
      </c>
      <c r="BM830" s="200" t="s">
        <v>999</v>
      </c>
    </row>
    <row r="831" s="14" customFormat="1">
      <c r="A831" s="14"/>
      <c r="B831" s="211"/>
      <c r="C831" s="14"/>
      <c r="D831" s="204" t="s">
        <v>213</v>
      </c>
      <c r="E831" s="14"/>
      <c r="F831" s="213" t="s">
        <v>2487</v>
      </c>
      <c r="G831" s="14"/>
      <c r="H831" s="214">
        <v>282.33100000000002</v>
      </c>
      <c r="I831" s="215"/>
      <c r="J831" s="14"/>
      <c r="K831" s="14"/>
      <c r="L831" s="211"/>
      <c r="M831" s="216"/>
      <c r="N831" s="217"/>
      <c r="O831" s="217"/>
      <c r="P831" s="217"/>
      <c r="Q831" s="217"/>
      <c r="R831" s="217"/>
      <c r="S831" s="217"/>
      <c r="T831" s="218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12" t="s">
        <v>213</v>
      </c>
      <c r="AU831" s="212" t="s">
        <v>91</v>
      </c>
      <c r="AV831" s="14" t="s">
        <v>91</v>
      </c>
      <c r="AW831" s="14" t="s">
        <v>3</v>
      </c>
      <c r="AX831" s="14" t="s">
        <v>87</v>
      </c>
      <c r="AY831" s="212" t="s">
        <v>205</v>
      </c>
    </row>
    <row r="832" s="2" customFormat="1" ht="24.15" customHeight="1">
      <c r="A832" s="38"/>
      <c r="B832" s="188"/>
      <c r="C832" s="189" t="s">
        <v>1001</v>
      </c>
      <c r="D832" s="189" t="s">
        <v>207</v>
      </c>
      <c r="E832" s="190" t="s">
        <v>1002</v>
      </c>
      <c r="F832" s="191" t="s">
        <v>1003</v>
      </c>
      <c r="G832" s="192" t="s">
        <v>313</v>
      </c>
      <c r="H832" s="193">
        <v>2.9489999999999998</v>
      </c>
      <c r="I832" s="194"/>
      <c r="J832" s="193">
        <f>ROUND(I832*H832,3)</f>
        <v>0</v>
      </c>
      <c r="K832" s="195"/>
      <c r="L832" s="39"/>
      <c r="M832" s="196" t="s">
        <v>1</v>
      </c>
      <c r="N832" s="197" t="s">
        <v>46</v>
      </c>
      <c r="O832" s="82"/>
      <c r="P832" s="198">
        <f>O832*H832</f>
        <v>0</v>
      </c>
      <c r="Q832" s="198">
        <v>0</v>
      </c>
      <c r="R832" s="198">
        <f>Q832*H832</f>
        <v>0</v>
      </c>
      <c r="S832" s="198">
        <v>0</v>
      </c>
      <c r="T832" s="199">
        <f>S832*H832</f>
        <v>0</v>
      </c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R832" s="200" t="s">
        <v>299</v>
      </c>
      <c r="AT832" s="200" t="s">
        <v>207</v>
      </c>
      <c r="AU832" s="200" t="s">
        <v>91</v>
      </c>
      <c r="AY832" s="19" t="s">
        <v>205</v>
      </c>
      <c r="BE832" s="201">
        <f>IF(N832="základná",J832,0)</f>
        <v>0</v>
      </c>
      <c r="BF832" s="201">
        <f>IF(N832="znížená",J832,0)</f>
        <v>0</v>
      </c>
      <c r="BG832" s="201">
        <f>IF(N832="zákl. prenesená",J832,0)</f>
        <v>0</v>
      </c>
      <c r="BH832" s="201">
        <f>IF(N832="zníž. prenesená",J832,0)</f>
        <v>0</v>
      </c>
      <c r="BI832" s="201">
        <f>IF(N832="nulová",J832,0)</f>
        <v>0</v>
      </c>
      <c r="BJ832" s="19" t="s">
        <v>91</v>
      </c>
      <c r="BK832" s="202">
        <f>ROUND(I832*H832,3)</f>
        <v>0</v>
      </c>
      <c r="BL832" s="19" t="s">
        <v>299</v>
      </c>
      <c r="BM832" s="200" t="s">
        <v>1004</v>
      </c>
    </row>
    <row r="833" s="12" customFormat="1" ht="22.8" customHeight="1">
      <c r="A833" s="12"/>
      <c r="B833" s="175"/>
      <c r="C833" s="12"/>
      <c r="D833" s="176" t="s">
        <v>79</v>
      </c>
      <c r="E833" s="186" t="s">
        <v>1005</v>
      </c>
      <c r="F833" s="186" t="s">
        <v>1006</v>
      </c>
      <c r="G833" s="12"/>
      <c r="H833" s="12"/>
      <c r="I833" s="178"/>
      <c r="J833" s="187">
        <f>BK833</f>
        <v>0</v>
      </c>
      <c r="K833" s="12"/>
      <c r="L833" s="175"/>
      <c r="M833" s="180"/>
      <c r="N833" s="181"/>
      <c r="O833" s="181"/>
      <c r="P833" s="182">
        <f>SUM(P834:P881)</f>
        <v>0</v>
      </c>
      <c r="Q833" s="181"/>
      <c r="R833" s="182">
        <f>SUM(R834:R881)</f>
        <v>6.4350868499999994</v>
      </c>
      <c r="S833" s="181"/>
      <c r="T833" s="183">
        <f>SUM(T834:T881)</f>
        <v>0</v>
      </c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R833" s="176" t="s">
        <v>91</v>
      </c>
      <c r="AT833" s="184" t="s">
        <v>79</v>
      </c>
      <c r="AU833" s="184" t="s">
        <v>87</v>
      </c>
      <c r="AY833" s="176" t="s">
        <v>205</v>
      </c>
      <c r="BK833" s="185">
        <f>SUM(BK834:BK881)</f>
        <v>0</v>
      </c>
    </row>
    <row r="834" s="2" customFormat="1" ht="24.15" customHeight="1">
      <c r="A834" s="38"/>
      <c r="B834" s="188"/>
      <c r="C834" s="189" t="s">
        <v>1007</v>
      </c>
      <c r="D834" s="189" t="s">
        <v>207</v>
      </c>
      <c r="E834" s="190" t="s">
        <v>1008</v>
      </c>
      <c r="F834" s="191" t="s">
        <v>1009</v>
      </c>
      <c r="G834" s="192" t="s">
        <v>265</v>
      </c>
      <c r="H834" s="193">
        <v>375.43000000000001</v>
      </c>
      <c r="I834" s="194"/>
      <c r="J834" s="193">
        <f>ROUND(I834*H834,3)</f>
        <v>0</v>
      </c>
      <c r="K834" s="195"/>
      <c r="L834" s="39"/>
      <c r="M834" s="196" t="s">
        <v>1</v>
      </c>
      <c r="N834" s="197" t="s">
        <v>46</v>
      </c>
      <c r="O834" s="82"/>
      <c r="P834" s="198">
        <f>O834*H834</f>
        <v>0</v>
      </c>
      <c r="Q834" s="198">
        <v>0</v>
      </c>
      <c r="R834" s="198">
        <f>Q834*H834</f>
        <v>0</v>
      </c>
      <c r="S834" s="198">
        <v>0</v>
      </c>
      <c r="T834" s="199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00" t="s">
        <v>299</v>
      </c>
      <c r="AT834" s="200" t="s">
        <v>207</v>
      </c>
      <c r="AU834" s="200" t="s">
        <v>91</v>
      </c>
      <c r="AY834" s="19" t="s">
        <v>205</v>
      </c>
      <c r="BE834" s="201">
        <f>IF(N834="základná",J834,0)</f>
        <v>0</v>
      </c>
      <c r="BF834" s="201">
        <f>IF(N834="znížená",J834,0)</f>
        <v>0</v>
      </c>
      <c r="BG834" s="201">
        <f>IF(N834="zákl. prenesená",J834,0)</f>
        <v>0</v>
      </c>
      <c r="BH834" s="201">
        <f>IF(N834="zníž. prenesená",J834,0)</f>
        <v>0</v>
      </c>
      <c r="BI834" s="201">
        <f>IF(N834="nulová",J834,0)</f>
        <v>0</v>
      </c>
      <c r="BJ834" s="19" t="s">
        <v>91</v>
      </c>
      <c r="BK834" s="202">
        <f>ROUND(I834*H834,3)</f>
        <v>0</v>
      </c>
      <c r="BL834" s="19" t="s">
        <v>299</v>
      </c>
      <c r="BM834" s="200" t="s">
        <v>1010</v>
      </c>
    </row>
    <row r="835" s="14" customFormat="1">
      <c r="A835" s="14"/>
      <c r="B835" s="211"/>
      <c r="C835" s="14"/>
      <c r="D835" s="204" t="s">
        <v>213</v>
      </c>
      <c r="E835" s="212" t="s">
        <v>1</v>
      </c>
      <c r="F835" s="213" t="s">
        <v>1011</v>
      </c>
      <c r="G835" s="14"/>
      <c r="H835" s="214">
        <v>20.920000000000002</v>
      </c>
      <c r="I835" s="215"/>
      <c r="J835" s="14"/>
      <c r="K835" s="14"/>
      <c r="L835" s="211"/>
      <c r="M835" s="216"/>
      <c r="N835" s="217"/>
      <c r="O835" s="217"/>
      <c r="P835" s="217"/>
      <c r="Q835" s="217"/>
      <c r="R835" s="217"/>
      <c r="S835" s="217"/>
      <c r="T835" s="218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12" t="s">
        <v>213</v>
      </c>
      <c r="AU835" s="212" t="s">
        <v>91</v>
      </c>
      <c r="AV835" s="14" t="s">
        <v>91</v>
      </c>
      <c r="AW835" s="14" t="s">
        <v>33</v>
      </c>
      <c r="AX835" s="14" t="s">
        <v>80</v>
      </c>
      <c r="AY835" s="212" t="s">
        <v>205</v>
      </c>
    </row>
    <row r="836" s="14" customFormat="1">
      <c r="A836" s="14"/>
      <c r="B836" s="211"/>
      <c r="C836" s="14"/>
      <c r="D836" s="204" t="s">
        <v>213</v>
      </c>
      <c r="E836" s="212" t="s">
        <v>1</v>
      </c>
      <c r="F836" s="213" t="s">
        <v>1012</v>
      </c>
      <c r="G836" s="14"/>
      <c r="H836" s="214">
        <v>20.920000000000002</v>
      </c>
      <c r="I836" s="215"/>
      <c r="J836" s="14"/>
      <c r="K836" s="14"/>
      <c r="L836" s="211"/>
      <c r="M836" s="216"/>
      <c r="N836" s="217"/>
      <c r="O836" s="217"/>
      <c r="P836" s="217"/>
      <c r="Q836" s="217"/>
      <c r="R836" s="217"/>
      <c r="S836" s="217"/>
      <c r="T836" s="218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12" t="s">
        <v>213</v>
      </c>
      <c r="AU836" s="212" t="s">
        <v>91</v>
      </c>
      <c r="AV836" s="14" t="s">
        <v>91</v>
      </c>
      <c r="AW836" s="14" t="s">
        <v>33</v>
      </c>
      <c r="AX836" s="14" t="s">
        <v>80</v>
      </c>
      <c r="AY836" s="212" t="s">
        <v>205</v>
      </c>
    </row>
    <row r="837" s="14" customFormat="1">
      <c r="A837" s="14"/>
      <c r="B837" s="211"/>
      <c r="C837" s="14"/>
      <c r="D837" s="204" t="s">
        <v>213</v>
      </c>
      <c r="E837" s="212" t="s">
        <v>1</v>
      </c>
      <c r="F837" s="213" t="s">
        <v>1013</v>
      </c>
      <c r="G837" s="14"/>
      <c r="H837" s="214">
        <v>23.149999999999999</v>
      </c>
      <c r="I837" s="215"/>
      <c r="J837" s="14"/>
      <c r="K837" s="14"/>
      <c r="L837" s="211"/>
      <c r="M837" s="216"/>
      <c r="N837" s="217"/>
      <c r="O837" s="217"/>
      <c r="P837" s="217"/>
      <c r="Q837" s="217"/>
      <c r="R837" s="217"/>
      <c r="S837" s="217"/>
      <c r="T837" s="218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12" t="s">
        <v>213</v>
      </c>
      <c r="AU837" s="212" t="s">
        <v>91</v>
      </c>
      <c r="AV837" s="14" t="s">
        <v>91</v>
      </c>
      <c r="AW837" s="14" t="s">
        <v>33</v>
      </c>
      <c r="AX837" s="14" t="s">
        <v>80</v>
      </c>
      <c r="AY837" s="212" t="s">
        <v>205</v>
      </c>
    </row>
    <row r="838" s="14" customFormat="1">
      <c r="A838" s="14"/>
      <c r="B838" s="211"/>
      <c r="C838" s="14"/>
      <c r="D838" s="204" t="s">
        <v>213</v>
      </c>
      <c r="E838" s="212" t="s">
        <v>1</v>
      </c>
      <c r="F838" s="213" t="s">
        <v>1014</v>
      </c>
      <c r="G838" s="14"/>
      <c r="H838" s="214">
        <v>310.44</v>
      </c>
      <c r="I838" s="215"/>
      <c r="J838" s="14"/>
      <c r="K838" s="14"/>
      <c r="L838" s="211"/>
      <c r="M838" s="216"/>
      <c r="N838" s="217"/>
      <c r="O838" s="217"/>
      <c r="P838" s="217"/>
      <c r="Q838" s="217"/>
      <c r="R838" s="217"/>
      <c r="S838" s="217"/>
      <c r="T838" s="218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12" t="s">
        <v>213</v>
      </c>
      <c r="AU838" s="212" t="s">
        <v>91</v>
      </c>
      <c r="AV838" s="14" t="s">
        <v>91</v>
      </c>
      <c r="AW838" s="14" t="s">
        <v>33</v>
      </c>
      <c r="AX838" s="14" t="s">
        <v>80</v>
      </c>
      <c r="AY838" s="212" t="s">
        <v>205</v>
      </c>
    </row>
    <row r="839" s="15" customFormat="1">
      <c r="A839" s="15"/>
      <c r="B839" s="219"/>
      <c r="C839" s="15"/>
      <c r="D839" s="204" t="s">
        <v>213</v>
      </c>
      <c r="E839" s="220" t="s">
        <v>1</v>
      </c>
      <c r="F839" s="221" t="s">
        <v>216</v>
      </c>
      <c r="G839" s="15"/>
      <c r="H839" s="222">
        <v>375.43000000000001</v>
      </c>
      <c r="I839" s="223"/>
      <c r="J839" s="15"/>
      <c r="K839" s="15"/>
      <c r="L839" s="219"/>
      <c r="M839" s="224"/>
      <c r="N839" s="225"/>
      <c r="O839" s="225"/>
      <c r="P839" s="225"/>
      <c r="Q839" s="225"/>
      <c r="R839" s="225"/>
      <c r="S839" s="225"/>
      <c r="T839" s="22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20" t="s">
        <v>213</v>
      </c>
      <c r="AU839" s="220" t="s">
        <v>91</v>
      </c>
      <c r="AV839" s="15" t="s">
        <v>211</v>
      </c>
      <c r="AW839" s="15" t="s">
        <v>33</v>
      </c>
      <c r="AX839" s="15" t="s">
        <v>87</v>
      </c>
      <c r="AY839" s="220" t="s">
        <v>205</v>
      </c>
    </row>
    <row r="840" s="2" customFormat="1" ht="24.15" customHeight="1">
      <c r="A840" s="38"/>
      <c r="B840" s="188"/>
      <c r="C840" s="227" t="s">
        <v>1015</v>
      </c>
      <c r="D840" s="227" t="s">
        <v>276</v>
      </c>
      <c r="E840" s="228" t="s">
        <v>1016</v>
      </c>
      <c r="F840" s="229" t="s">
        <v>1017</v>
      </c>
      <c r="G840" s="230" t="s">
        <v>1018</v>
      </c>
      <c r="H840" s="231">
        <v>93.858000000000004</v>
      </c>
      <c r="I840" s="232"/>
      <c r="J840" s="231">
        <f>ROUND(I840*H840,3)</f>
        <v>0</v>
      </c>
      <c r="K840" s="233"/>
      <c r="L840" s="234"/>
      <c r="M840" s="235" t="s">
        <v>1</v>
      </c>
      <c r="N840" s="236" t="s">
        <v>46</v>
      </c>
      <c r="O840" s="82"/>
      <c r="P840" s="198">
        <f>O840*H840</f>
        <v>0</v>
      </c>
      <c r="Q840" s="198">
        <v>0.00092000000000000003</v>
      </c>
      <c r="R840" s="198">
        <f>Q840*H840</f>
        <v>0.08634936</v>
      </c>
      <c r="S840" s="198">
        <v>0</v>
      </c>
      <c r="T840" s="199">
        <f>S840*H840</f>
        <v>0</v>
      </c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R840" s="200" t="s">
        <v>401</v>
      </c>
      <c r="AT840" s="200" t="s">
        <v>276</v>
      </c>
      <c r="AU840" s="200" t="s">
        <v>91</v>
      </c>
      <c r="AY840" s="19" t="s">
        <v>205</v>
      </c>
      <c r="BE840" s="201">
        <f>IF(N840="základná",J840,0)</f>
        <v>0</v>
      </c>
      <c r="BF840" s="201">
        <f>IF(N840="znížená",J840,0)</f>
        <v>0</v>
      </c>
      <c r="BG840" s="201">
        <f>IF(N840="zákl. prenesená",J840,0)</f>
        <v>0</v>
      </c>
      <c r="BH840" s="201">
        <f>IF(N840="zníž. prenesená",J840,0)</f>
        <v>0</v>
      </c>
      <c r="BI840" s="201">
        <f>IF(N840="nulová",J840,0)</f>
        <v>0</v>
      </c>
      <c r="BJ840" s="19" t="s">
        <v>91</v>
      </c>
      <c r="BK840" s="202">
        <f>ROUND(I840*H840,3)</f>
        <v>0</v>
      </c>
      <c r="BL840" s="19" t="s">
        <v>299</v>
      </c>
      <c r="BM840" s="200" t="s">
        <v>1019</v>
      </c>
    </row>
    <row r="841" s="14" customFormat="1">
      <c r="A841" s="14"/>
      <c r="B841" s="211"/>
      <c r="C841" s="14"/>
      <c r="D841" s="204" t="s">
        <v>213</v>
      </c>
      <c r="E841" s="14"/>
      <c r="F841" s="213" t="s">
        <v>1020</v>
      </c>
      <c r="G841" s="14"/>
      <c r="H841" s="214">
        <v>93.858000000000004</v>
      </c>
      <c r="I841" s="215"/>
      <c r="J841" s="14"/>
      <c r="K841" s="14"/>
      <c r="L841" s="211"/>
      <c r="M841" s="216"/>
      <c r="N841" s="217"/>
      <c r="O841" s="217"/>
      <c r="P841" s="217"/>
      <c r="Q841" s="217"/>
      <c r="R841" s="217"/>
      <c r="S841" s="217"/>
      <c r="T841" s="218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12" t="s">
        <v>213</v>
      </c>
      <c r="AU841" s="212" t="s">
        <v>91</v>
      </c>
      <c r="AV841" s="14" t="s">
        <v>91</v>
      </c>
      <c r="AW841" s="14" t="s">
        <v>3</v>
      </c>
      <c r="AX841" s="14" t="s">
        <v>87</v>
      </c>
      <c r="AY841" s="212" t="s">
        <v>205</v>
      </c>
    </row>
    <row r="842" s="2" customFormat="1" ht="37.8" customHeight="1">
      <c r="A842" s="38"/>
      <c r="B842" s="188"/>
      <c r="C842" s="189" t="s">
        <v>1021</v>
      </c>
      <c r="D842" s="189" t="s">
        <v>207</v>
      </c>
      <c r="E842" s="190" t="s">
        <v>1022</v>
      </c>
      <c r="F842" s="191" t="s">
        <v>1023</v>
      </c>
      <c r="G842" s="192" t="s">
        <v>265</v>
      </c>
      <c r="H842" s="193">
        <v>375.43000000000001</v>
      </c>
      <c r="I842" s="194"/>
      <c r="J842" s="193">
        <f>ROUND(I842*H842,3)</f>
        <v>0</v>
      </c>
      <c r="K842" s="195"/>
      <c r="L842" s="39"/>
      <c r="M842" s="196" t="s">
        <v>1</v>
      </c>
      <c r="N842" s="197" t="s">
        <v>46</v>
      </c>
      <c r="O842" s="82"/>
      <c r="P842" s="198">
        <f>O842*H842</f>
        <v>0</v>
      </c>
      <c r="Q842" s="198">
        <v>0.00055000000000000003</v>
      </c>
      <c r="R842" s="198">
        <f>Q842*H842</f>
        <v>0.20648650000000002</v>
      </c>
      <c r="S842" s="198">
        <v>0</v>
      </c>
      <c r="T842" s="199">
        <f>S842*H842</f>
        <v>0</v>
      </c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R842" s="200" t="s">
        <v>299</v>
      </c>
      <c r="AT842" s="200" t="s">
        <v>207</v>
      </c>
      <c r="AU842" s="200" t="s">
        <v>91</v>
      </c>
      <c r="AY842" s="19" t="s">
        <v>205</v>
      </c>
      <c r="BE842" s="201">
        <f>IF(N842="základná",J842,0)</f>
        <v>0</v>
      </c>
      <c r="BF842" s="201">
        <f>IF(N842="znížená",J842,0)</f>
        <v>0</v>
      </c>
      <c r="BG842" s="201">
        <f>IF(N842="zákl. prenesená",J842,0)</f>
        <v>0</v>
      </c>
      <c r="BH842" s="201">
        <f>IF(N842="zníž. prenesená",J842,0)</f>
        <v>0</v>
      </c>
      <c r="BI842" s="201">
        <f>IF(N842="nulová",J842,0)</f>
        <v>0</v>
      </c>
      <c r="BJ842" s="19" t="s">
        <v>91</v>
      </c>
      <c r="BK842" s="202">
        <f>ROUND(I842*H842,3)</f>
        <v>0</v>
      </c>
      <c r="BL842" s="19" t="s">
        <v>299</v>
      </c>
      <c r="BM842" s="200" t="s">
        <v>1024</v>
      </c>
    </row>
    <row r="843" s="14" customFormat="1">
      <c r="A843" s="14"/>
      <c r="B843" s="211"/>
      <c r="C843" s="14"/>
      <c r="D843" s="204" t="s">
        <v>213</v>
      </c>
      <c r="E843" s="212" t="s">
        <v>1</v>
      </c>
      <c r="F843" s="213" t="s">
        <v>1025</v>
      </c>
      <c r="G843" s="14"/>
      <c r="H843" s="214">
        <v>20.920000000000002</v>
      </c>
      <c r="I843" s="215"/>
      <c r="J843" s="14"/>
      <c r="K843" s="14"/>
      <c r="L843" s="211"/>
      <c r="M843" s="216"/>
      <c r="N843" s="217"/>
      <c r="O843" s="217"/>
      <c r="P843" s="217"/>
      <c r="Q843" s="217"/>
      <c r="R843" s="217"/>
      <c r="S843" s="217"/>
      <c r="T843" s="218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12" t="s">
        <v>213</v>
      </c>
      <c r="AU843" s="212" t="s">
        <v>91</v>
      </c>
      <c r="AV843" s="14" t="s">
        <v>91</v>
      </c>
      <c r="AW843" s="14" t="s">
        <v>33</v>
      </c>
      <c r="AX843" s="14" t="s">
        <v>80</v>
      </c>
      <c r="AY843" s="212" t="s">
        <v>205</v>
      </c>
    </row>
    <row r="844" s="14" customFormat="1">
      <c r="A844" s="14"/>
      <c r="B844" s="211"/>
      <c r="C844" s="14"/>
      <c r="D844" s="204" t="s">
        <v>213</v>
      </c>
      <c r="E844" s="212" t="s">
        <v>1</v>
      </c>
      <c r="F844" s="213" t="s">
        <v>1026</v>
      </c>
      <c r="G844" s="14"/>
      <c r="H844" s="214">
        <v>20.920000000000002</v>
      </c>
      <c r="I844" s="215"/>
      <c r="J844" s="14"/>
      <c r="K844" s="14"/>
      <c r="L844" s="211"/>
      <c r="M844" s="216"/>
      <c r="N844" s="217"/>
      <c r="O844" s="217"/>
      <c r="P844" s="217"/>
      <c r="Q844" s="217"/>
      <c r="R844" s="217"/>
      <c r="S844" s="217"/>
      <c r="T844" s="218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12" t="s">
        <v>213</v>
      </c>
      <c r="AU844" s="212" t="s">
        <v>91</v>
      </c>
      <c r="AV844" s="14" t="s">
        <v>91</v>
      </c>
      <c r="AW844" s="14" t="s">
        <v>33</v>
      </c>
      <c r="AX844" s="14" t="s">
        <v>80</v>
      </c>
      <c r="AY844" s="212" t="s">
        <v>205</v>
      </c>
    </row>
    <row r="845" s="14" customFormat="1">
      <c r="A845" s="14"/>
      <c r="B845" s="211"/>
      <c r="C845" s="14"/>
      <c r="D845" s="204" t="s">
        <v>213</v>
      </c>
      <c r="E845" s="212" t="s">
        <v>1</v>
      </c>
      <c r="F845" s="213" t="s">
        <v>1013</v>
      </c>
      <c r="G845" s="14"/>
      <c r="H845" s="214">
        <v>23.149999999999999</v>
      </c>
      <c r="I845" s="215"/>
      <c r="J845" s="14"/>
      <c r="K845" s="14"/>
      <c r="L845" s="211"/>
      <c r="M845" s="216"/>
      <c r="N845" s="217"/>
      <c r="O845" s="217"/>
      <c r="P845" s="217"/>
      <c r="Q845" s="217"/>
      <c r="R845" s="217"/>
      <c r="S845" s="217"/>
      <c r="T845" s="218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12" t="s">
        <v>213</v>
      </c>
      <c r="AU845" s="212" t="s">
        <v>91</v>
      </c>
      <c r="AV845" s="14" t="s">
        <v>91</v>
      </c>
      <c r="AW845" s="14" t="s">
        <v>33</v>
      </c>
      <c r="AX845" s="14" t="s">
        <v>80</v>
      </c>
      <c r="AY845" s="212" t="s">
        <v>205</v>
      </c>
    </row>
    <row r="846" s="14" customFormat="1">
      <c r="A846" s="14"/>
      <c r="B846" s="211"/>
      <c r="C846" s="14"/>
      <c r="D846" s="204" t="s">
        <v>213</v>
      </c>
      <c r="E846" s="212" t="s">
        <v>1</v>
      </c>
      <c r="F846" s="213" t="s">
        <v>1014</v>
      </c>
      <c r="G846" s="14"/>
      <c r="H846" s="214">
        <v>310.44</v>
      </c>
      <c r="I846" s="215"/>
      <c r="J846" s="14"/>
      <c r="K846" s="14"/>
      <c r="L846" s="211"/>
      <c r="M846" s="216"/>
      <c r="N846" s="217"/>
      <c r="O846" s="217"/>
      <c r="P846" s="217"/>
      <c r="Q846" s="217"/>
      <c r="R846" s="217"/>
      <c r="S846" s="217"/>
      <c r="T846" s="218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12" t="s">
        <v>213</v>
      </c>
      <c r="AU846" s="212" t="s">
        <v>91</v>
      </c>
      <c r="AV846" s="14" t="s">
        <v>91</v>
      </c>
      <c r="AW846" s="14" t="s">
        <v>33</v>
      </c>
      <c r="AX846" s="14" t="s">
        <v>80</v>
      </c>
      <c r="AY846" s="212" t="s">
        <v>205</v>
      </c>
    </row>
    <row r="847" s="15" customFormat="1">
      <c r="A847" s="15"/>
      <c r="B847" s="219"/>
      <c r="C847" s="15"/>
      <c r="D847" s="204" t="s">
        <v>213</v>
      </c>
      <c r="E847" s="220" t="s">
        <v>1</v>
      </c>
      <c r="F847" s="221" t="s">
        <v>216</v>
      </c>
      <c r="G847" s="15"/>
      <c r="H847" s="222">
        <v>375.43000000000001</v>
      </c>
      <c r="I847" s="223"/>
      <c r="J847" s="15"/>
      <c r="K847" s="15"/>
      <c r="L847" s="219"/>
      <c r="M847" s="224"/>
      <c r="N847" s="225"/>
      <c r="O847" s="225"/>
      <c r="P847" s="225"/>
      <c r="Q847" s="225"/>
      <c r="R847" s="225"/>
      <c r="S847" s="225"/>
      <c r="T847" s="226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T847" s="220" t="s">
        <v>213</v>
      </c>
      <c r="AU847" s="220" t="s">
        <v>91</v>
      </c>
      <c r="AV847" s="15" t="s">
        <v>211</v>
      </c>
      <c r="AW847" s="15" t="s">
        <v>33</v>
      </c>
      <c r="AX847" s="15" t="s">
        <v>87</v>
      </c>
      <c r="AY847" s="220" t="s">
        <v>205</v>
      </c>
    </row>
    <row r="848" s="2" customFormat="1" ht="49.05" customHeight="1">
      <c r="A848" s="38"/>
      <c r="B848" s="188"/>
      <c r="C848" s="227" t="s">
        <v>1027</v>
      </c>
      <c r="D848" s="227" t="s">
        <v>276</v>
      </c>
      <c r="E848" s="228" t="s">
        <v>982</v>
      </c>
      <c r="F848" s="229" t="s">
        <v>983</v>
      </c>
      <c r="G848" s="230" t="s">
        <v>265</v>
      </c>
      <c r="H848" s="231">
        <v>431.745</v>
      </c>
      <c r="I848" s="232"/>
      <c r="J848" s="231">
        <f>ROUND(I848*H848,3)</f>
        <v>0</v>
      </c>
      <c r="K848" s="233"/>
      <c r="L848" s="234"/>
      <c r="M848" s="235" t="s">
        <v>1</v>
      </c>
      <c r="N848" s="236" t="s">
        <v>46</v>
      </c>
      <c r="O848" s="82"/>
      <c r="P848" s="198">
        <f>O848*H848</f>
        <v>0</v>
      </c>
      <c r="Q848" s="198">
        <v>0.00415</v>
      </c>
      <c r="R848" s="198">
        <f>Q848*H848</f>
        <v>1.7917417500000001</v>
      </c>
      <c r="S848" s="198">
        <v>0</v>
      </c>
      <c r="T848" s="199">
        <f>S848*H848</f>
        <v>0</v>
      </c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R848" s="200" t="s">
        <v>401</v>
      </c>
      <c r="AT848" s="200" t="s">
        <v>276</v>
      </c>
      <c r="AU848" s="200" t="s">
        <v>91</v>
      </c>
      <c r="AY848" s="19" t="s">
        <v>205</v>
      </c>
      <c r="BE848" s="201">
        <f>IF(N848="základná",J848,0)</f>
        <v>0</v>
      </c>
      <c r="BF848" s="201">
        <f>IF(N848="znížená",J848,0)</f>
        <v>0</v>
      </c>
      <c r="BG848" s="201">
        <f>IF(N848="zákl. prenesená",J848,0)</f>
        <v>0</v>
      </c>
      <c r="BH848" s="201">
        <f>IF(N848="zníž. prenesená",J848,0)</f>
        <v>0</v>
      </c>
      <c r="BI848" s="201">
        <f>IF(N848="nulová",J848,0)</f>
        <v>0</v>
      </c>
      <c r="BJ848" s="19" t="s">
        <v>91</v>
      </c>
      <c r="BK848" s="202">
        <f>ROUND(I848*H848,3)</f>
        <v>0</v>
      </c>
      <c r="BL848" s="19" t="s">
        <v>299</v>
      </c>
      <c r="BM848" s="200" t="s">
        <v>1028</v>
      </c>
    </row>
    <row r="849" s="14" customFormat="1">
      <c r="A849" s="14"/>
      <c r="B849" s="211"/>
      <c r="C849" s="14"/>
      <c r="D849" s="204" t="s">
        <v>213</v>
      </c>
      <c r="E849" s="14"/>
      <c r="F849" s="213" t="s">
        <v>1029</v>
      </c>
      <c r="G849" s="14"/>
      <c r="H849" s="214">
        <v>431.745</v>
      </c>
      <c r="I849" s="215"/>
      <c r="J849" s="14"/>
      <c r="K849" s="14"/>
      <c r="L849" s="211"/>
      <c r="M849" s="216"/>
      <c r="N849" s="217"/>
      <c r="O849" s="217"/>
      <c r="P849" s="217"/>
      <c r="Q849" s="217"/>
      <c r="R849" s="217"/>
      <c r="S849" s="217"/>
      <c r="T849" s="218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12" t="s">
        <v>213</v>
      </c>
      <c r="AU849" s="212" t="s">
        <v>91</v>
      </c>
      <c r="AV849" s="14" t="s">
        <v>91</v>
      </c>
      <c r="AW849" s="14" t="s">
        <v>3</v>
      </c>
      <c r="AX849" s="14" t="s">
        <v>87</v>
      </c>
      <c r="AY849" s="212" t="s">
        <v>205</v>
      </c>
    </row>
    <row r="850" s="2" customFormat="1" ht="37.8" customHeight="1">
      <c r="A850" s="38"/>
      <c r="B850" s="188"/>
      <c r="C850" s="189" t="s">
        <v>1030</v>
      </c>
      <c r="D850" s="189" t="s">
        <v>207</v>
      </c>
      <c r="E850" s="190" t="s">
        <v>1031</v>
      </c>
      <c r="F850" s="191" t="s">
        <v>1032</v>
      </c>
      <c r="G850" s="192" t="s">
        <v>265</v>
      </c>
      <c r="H850" s="193">
        <v>318.79000000000002</v>
      </c>
      <c r="I850" s="194"/>
      <c r="J850" s="193">
        <f>ROUND(I850*H850,3)</f>
        <v>0</v>
      </c>
      <c r="K850" s="195"/>
      <c r="L850" s="39"/>
      <c r="M850" s="196" t="s">
        <v>1</v>
      </c>
      <c r="N850" s="197" t="s">
        <v>46</v>
      </c>
      <c r="O850" s="82"/>
      <c r="P850" s="198">
        <f>O850*H850</f>
        <v>0</v>
      </c>
      <c r="Q850" s="198">
        <v>0.00098999999999999999</v>
      </c>
      <c r="R850" s="198">
        <f>Q850*H850</f>
        <v>0.3156021</v>
      </c>
      <c r="S850" s="198">
        <v>0</v>
      </c>
      <c r="T850" s="199">
        <f>S850*H850</f>
        <v>0</v>
      </c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R850" s="200" t="s">
        <v>299</v>
      </c>
      <c r="AT850" s="200" t="s">
        <v>207</v>
      </c>
      <c r="AU850" s="200" t="s">
        <v>91</v>
      </c>
      <c r="AY850" s="19" t="s">
        <v>205</v>
      </c>
      <c r="BE850" s="201">
        <f>IF(N850="základná",J850,0)</f>
        <v>0</v>
      </c>
      <c r="BF850" s="201">
        <f>IF(N850="znížená",J850,0)</f>
        <v>0</v>
      </c>
      <c r="BG850" s="201">
        <f>IF(N850="zákl. prenesená",J850,0)</f>
        <v>0</v>
      </c>
      <c r="BH850" s="201">
        <f>IF(N850="zníž. prenesená",J850,0)</f>
        <v>0</v>
      </c>
      <c r="BI850" s="201">
        <f>IF(N850="nulová",J850,0)</f>
        <v>0</v>
      </c>
      <c r="BJ850" s="19" t="s">
        <v>91</v>
      </c>
      <c r="BK850" s="202">
        <f>ROUND(I850*H850,3)</f>
        <v>0</v>
      </c>
      <c r="BL850" s="19" t="s">
        <v>299</v>
      </c>
      <c r="BM850" s="200" t="s">
        <v>1033</v>
      </c>
    </row>
    <row r="851" s="14" customFormat="1">
      <c r="A851" s="14"/>
      <c r="B851" s="211"/>
      <c r="C851" s="14"/>
      <c r="D851" s="204" t="s">
        <v>213</v>
      </c>
      <c r="E851" s="212" t="s">
        <v>1</v>
      </c>
      <c r="F851" s="213" t="s">
        <v>1034</v>
      </c>
      <c r="G851" s="14"/>
      <c r="H851" s="214">
        <v>18.739999999999998</v>
      </c>
      <c r="I851" s="215"/>
      <c r="J851" s="14"/>
      <c r="K851" s="14"/>
      <c r="L851" s="211"/>
      <c r="M851" s="216"/>
      <c r="N851" s="217"/>
      <c r="O851" s="217"/>
      <c r="P851" s="217"/>
      <c r="Q851" s="217"/>
      <c r="R851" s="217"/>
      <c r="S851" s="217"/>
      <c r="T851" s="218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12" t="s">
        <v>213</v>
      </c>
      <c r="AU851" s="212" t="s">
        <v>91</v>
      </c>
      <c r="AV851" s="14" t="s">
        <v>91</v>
      </c>
      <c r="AW851" s="14" t="s">
        <v>33</v>
      </c>
      <c r="AX851" s="14" t="s">
        <v>80</v>
      </c>
      <c r="AY851" s="212" t="s">
        <v>205</v>
      </c>
    </row>
    <row r="852" s="14" customFormat="1">
      <c r="A852" s="14"/>
      <c r="B852" s="211"/>
      <c r="C852" s="14"/>
      <c r="D852" s="204" t="s">
        <v>213</v>
      </c>
      <c r="E852" s="212" t="s">
        <v>1</v>
      </c>
      <c r="F852" s="213" t="s">
        <v>1035</v>
      </c>
      <c r="G852" s="14"/>
      <c r="H852" s="214">
        <v>8.75</v>
      </c>
      <c r="I852" s="215"/>
      <c r="J852" s="14"/>
      <c r="K852" s="14"/>
      <c r="L852" s="211"/>
      <c r="M852" s="216"/>
      <c r="N852" s="217"/>
      <c r="O852" s="217"/>
      <c r="P852" s="217"/>
      <c r="Q852" s="217"/>
      <c r="R852" s="217"/>
      <c r="S852" s="217"/>
      <c r="T852" s="218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12" t="s">
        <v>213</v>
      </c>
      <c r="AU852" s="212" t="s">
        <v>91</v>
      </c>
      <c r="AV852" s="14" t="s">
        <v>91</v>
      </c>
      <c r="AW852" s="14" t="s">
        <v>33</v>
      </c>
      <c r="AX852" s="14" t="s">
        <v>80</v>
      </c>
      <c r="AY852" s="212" t="s">
        <v>205</v>
      </c>
    </row>
    <row r="853" s="14" customFormat="1">
      <c r="A853" s="14"/>
      <c r="B853" s="211"/>
      <c r="C853" s="14"/>
      <c r="D853" s="204" t="s">
        <v>213</v>
      </c>
      <c r="E853" s="212" t="s">
        <v>1</v>
      </c>
      <c r="F853" s="213" t="s">
        <v>1036</v>
      </c>
      <c r="G853" s="14"/>
      <c r="H853" s="214">
        <v>291.30000000000001</v>
      </c>
      <c r="I853" s="215"/>
      <c r="J853" s="14"/>
      <c r="K853" s="14"/>
      <c r="L853" s="211"/>
      <c r="M853" s="216"/>
      <c r="N853" s="217"/>
      <c r="O853" s="217"/>
      <c r="P853" s="217"/>
      <c r="Q853" s="217"/>
      <c r="R853" s="217"/>
      <c r="S853" s="217"/>
      <c r="T853" s="218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12" t="s">
        <v>213</v>
      </c>
      <c r="AU853" s="212" t="s">
        <v>91</v>
      </c>
      <c r="AV853" s="14" t="s">
        <v>91</v>
      </c>
      <c r="AW853" s="14" t="s">
        <v>33</v>
      </c>
      <c r="AX853" s="14" t="s">
        <v>80</v>
      </c>
      <c r="AY853" s="212" t="s">
        <v>205</v>
      </c>
    </row>
    <row r="854" s="15" customFormat="1">
      <c r="A854" s="15"/>
      <c r="B854" s="219"/>
      <c r="C854" s="15"/>
      <c r="D854" s="204" t="s">
        <v>213</v>
      </c>
      <c r="E854" s="220" t="s">
        <v>1</v>
      </c>
      <c r="F854" s="221" t="s">
        <v>216</v>
      </c>
      <c r="G854" s="15"/>
      <c r="H854" s="222">
        <v>318.79000000000002</v>
      </c>
      <c r="I854" s="223"/>
      <c r="J854" s="15"/>
      <c r="K854" s="15"/>
      <c r="L854" s="219"/>
      <c r="M854" s="224"/>
      <c r="N854" s="225"/>
      <c r="O854" s="225"/>
      <c r="P854" s="225"/>
      <c r="Q854" s="225"/>
      <c r="R854" s="225"/>
      <c r="S854" s="225"/>
      <c r="T854" s="226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20" t="s">
        <v>213</v>
      </c>
      <c r="AU854" s="220" t="s">
        <v>91</v>
      </c>
      <c r="AV854" s="15" t="s">
        <v>211</v>
      </c>
      <c r="AW854" s="15" t="s">
        <v>33</v>
      </c>
      <c r="AX854" s="15" t="s">
        <v>87</v>
      </c>
      <c r="AY854" s="220" t="s">
        <v>205</v>
      </c>
    </row>
    <row r="855" s="2" customFormat="1" ht="24.15" customHeight="1">
      <c r="A855" s="38"/>
      <c r="B855" s="188"/>
      <c r="C855" s="227" t="s">
        <v>1037</v>
      </c>
      <c r="D855" s="227" t="s">
        <v>276</v>
      </c>
      <c r="E855" s="228" t="s">
        <v>1038</v>
      </c>
      <c r="F855" s="229" t="s">
        <v>1039</v>
      </c>
      <c r="G855" s="230" t="s">
        <v>265</v>
      </c>
      <c r="H855" s="231">
        <v>366.60899999999998</v>
      </c>
      <c r="I855" s="232"/>
      <c r="J855" s="231">
        <f>ROUND(I855*H855,3)</f>
        <v>0</v>
      </c>
      <c r="K855" s="233"/>
      <c r="L855" s="234"/>
      <c r="M855" s="235" t="s">
        <v>1</v>
      </c>
      <c r="N855" s="236" t="s">
        <v>46</v>
      </c>
      <c r="O855" s="82"/>
      <c r="P855" s="198">
        <f>O855*H855</f>
        <v>0</v>
      </c>
      <c r="Q855" s="198">
        <v>0.0044999999999999997</v>
      </c>
      <c r="R855" s="198">
        <f>Q855*H855</f>
        <v>1.6497404999999998</v>
      </c>
      <c r="S855" s="198">
        <v>0</v>
      </c>
      <c r="T855" s="199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00" t="s">
        <v>401</v>
      </c>
      <c r="AT855" s="200" t="s">
        <v>276</v>
      </c>
      <c r="AU855" s="200" t="s">
        <v>91</v>
      </c>
      <c r="AY855" s="19" t="s">
        <v>205</v>
      </c>
      <c r="BE855" s="201">
        <f>IF(N855="základná",J855,0)</f>
        <v>0</v>
      </c>
      <c r="BF855" s="201">
        <f>IF(N855="znížená",J855,0)</f>
        <v>0</v>
      </c>
      <c r="BG855" s="201">
        <f>IF(N855="zákl. prenesená",J855,0)</f>
        <v>0</v>
      </c>
      <c r="BH855" s="201">
        <f>IF(N855="zníž. prenesená",J855,0)</f>
        <v>0</v>
      </c>
      <c r="BI855" s="201">
        <f>IF(N855="nulová",J855,0)</f>
        <v>0</v>
      </c>
      <c r="BJ855" s="19" t="s">
        <v>91</v>
      </c>
      <c r="BK855" s="202">
        <f>ROUND(I855*H855,3)</f>
        <v>0</v>
      </c>
      <c r="BL855" s="19" t="s">
        <v>299</v>
      </c>
      <c r="BM855" s="200" t="s">
        <v>1040</v>
      </c>
    </row>
    <row r="856" s="2" customFormat="1" ht="24.15" customHeight="1">
      <c r="A856" s="38"/>
      <c r="B856" s="188"/>
      <c r="C856" s="227" t="s">
        <v>1041</v>
      </c>
      <c r="D856" s="227" t="s">
        <v>276</v>
      </c>
      <c r="E856" s="228" t="s">
        <v>1042</v>
      </c>
      <c r="F856" s="229" t="s">
        <v>1043</v>
      </c>
      <c r="G856" s="230" t="s">
        <v>265</v>
      </c>
      <c r="H856" s="231">
        <v>366.60899999999998</v>
      </c>
      <c r="I856" s="232"/>
      <c r="J856" s="231">
        <f>ROUND(I856*H856,3)</f>
        <v>0</v>
      </c>
      <c r="K856" s="233"/>
      <c r="L856" s="234"/>
      <c r="M856" s="235" t="s">
        <v>1</v>
      </c>
      <c r="N856" s="236" t="s">
        <v>46</v>
      </c>
      <c r="O856" s="82"/>
      <c r="P856" s="198">
        <f>O856*H856</f>
        <v>0</v>
      </c>
      <c r="Q856" s="198">
        <v>0.0044999999999999997</v>
      </c>
      <c r="R856" s="198">
        <f>Q856*H856</f>
        <v>1.6497404999999998</v>
      </c>
      <c r="S856" s="198">
        <v>0</v>
      </c>
      <c r="T856" s="199">
        <f>S856*H856</f>
        <v>0</v>
      </c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R856" s="200" t="s">
        <v>401</v>
      </c>
      <c r="AT856" s="200" t="s">
        <v>276</v>
      </c>
      <c r="AU856" s="200" t="s">
        <v>91</v>
      </c>
      <c r="AY856" s="19" t="s">
        <v>205</v>
      </c>
      <c r="BE856" s="201">
        <f>IF(N856="základná",J856,0)</f>
        <v>0</v>
      </c>
      <c r="BF856" s="201">
        <f>IF(N856="znížená",J856,0)</f>
        <v>0</v>
      </c>
      <c r="BG856" s="201">
        <f>IF(N856="zákl. prenesená",J856,0)</f>
        <v>0</v>
      </c>
      <c r="BH856" s="201">
        <f>IF(N856="zníž. prenesená",J856,0)</f>
        <v>0</v>
      </c>
      <c r="BI856" s="201">
        <f>IF(N856="nulová",J856,0)</f>
        <v>0</v>
      </c>
      <c r="BJ856" s="19" t="s">
        <v>91</v>
      </c>
      <c r="BK856" s="202">
        <f>ROUND(I856*H856,3)</f>
        <v>0</v>
      </c>
      <c r="BL856" s="19" t="s">
        <v>299</v>
      </c>
      <c r="BM856" s="200" t="s">
        <v>1044</v>
      </c>
    </row>
    <row r="857" s="2" customFormat="1" ht="37.8" customHeight="1">
      <c r="A857" s="38"/>
      <c r="B857" s="188"/>
      <c r="C857" s="189" t="s">
        <v>1045</v>
      </c>
      <c r="D857" s="189" t="s">
        <v>207</v>
      </c>
      <c r="E857" s="190" t="s">
        <v>1046</v>
      </c>
      <c r="F857" s="191" t="s">
        <v>1047</v>
      </c>
      <c r="G857" s="192" t="s">
        <v>265</v>
      </c>
      <c r="H857" s="193">
        <v>18.739999999999998</v>
      </c>
      <c r="I857" s="194"/>
      <c r="J857" s="193">
        <f>ROUND(I857*H857,3)</f>
        <v>0</v>
      </c>
      <c r="K857" s="195"/>
      <c r="L857" s="39"/>
      <c r="M857" s="196" t="s">
        <v>1</v>
      </c>
      <c r="N857" s="197" t="s">
        <v>46</v>
      </c>
      <c r="O857" s="82"/>
      <c r="P857" s="198">
        <f>O857*H857</f>
        <v>0</v>
      </c>
      <c r="Q857" s="198">
        <v>0</v>
      </c>
      <c r="R857" s="198">
        <f>Q857*H857</f>
        <v>0</v>
      </c>
      <c r="S857" s="198">
        <v>0</v>
      </c>
      <c r="T857" s="199">
        <f>S857*H857</f>
        <v>0</v>
      </c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R857" s="200" t="s">
        <v>299</v>
      </c>
      <c r="AT857" s="200" t="s">
        <v>207</v>
      </c>
      <c r="AU857" s="200" t="s">
        <v>91</v>
      </c>
      <c r="AY857" s="19" t="s">
        <v>205</v>
      </c>
      <c r="BE857" s="201">
        <f>IF(N857="základná",J857,0)</f>
        <v>0</v>
      </c>
      <c r="BF857" s="201">
        <f>IF(N857="znížená",J857,0)</f>
        <v>0</v>
      </c>
      <c r="BG857" s="201">
        <f>IF(N857="zákl. prenesená",J857,0)</f>
        <v>0</v>
      </c>
      <c r="BH857" s="201">
        <f>IF(N857="zníž. prenesená",J857,0)</f>
        <v>0</v>
      </c>
      <c r="BI857" s="201">
        <f>IF(N857="nulová",J857,0)</f>
        <v>0</v>
      </c>
      <c r="BJ857" s="19" t="s">
        <v>91</v>
      </c>
      <c r="BK857" s="202">
        <f>ROUND(I857*H857,3)</f>
        <v>0</v>
      </c>
      <c r="BL857" s="19" t="s">
        <v>299</v>
      </c>
      <c r="BM857" s="200" t="s">
        <v>1048</v>
      </c>
    </row>
    <row r="858" s="14" customFormat="1">
      <c r="A858" s="14"/>
      <c r="B858" s="211"/>
      <c r="C858" s="14"/>
      <c r="D858" s="204" t="s">
        <v>213</v>
      </c>
      <c r="E858" s="212" t="s">
        <v>1</v>
      </c>
      <c r="F858" s="213" t="s">
        <v>1049</v>
      </c>
      <c r="G858" s="14"/>
      <c r="H858" s="214">
        <v>18.739999999999998</v>
      </c>
      <c r="I858" s="215"/>
      <c r="J858" s="14"/>
      <c r="K858" s="14"/>
      <c r="L858" s="211"/>
      <c r="M858" s="216"/>
      <c r="N858" s="217"/>
      <c r="O858" s="217"/>
      <c r="P858" s="217"/>
      <c r="Q858" s="217"/>
      <c r="R858" s="217"/>
      <c r="S858" s="217"/>
      <c r="T858" s="218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12" t="s">
        <v>213</v>
      </c>
      <c r="AU858" s="212" t="s">
        <v>91</v>
      </c>
      <c r="AV858" s="14" t="s">
        <v>91</v>
      </c>
      <c r="AW858" s="14" t="s">
        <v>33</v>
      </c>
      <c r="AX858" s="14" t="s">
        <v>80</v>
      </c>
      <c r="AY858" s="212" t="s">
        <v>205</v>
      </c>
    </row>
    <row r="859" s="15" customFormat="1">
      <c r="A859" s="15"/>
      <c r="B859" s="219"/>
      <c r="C859" s="15"/>
      <c r="D859" s="204" t="s">
        <v>213</v>
      </c>
      <c r="E859" s="220" t="s">
        <v>1</v>
      </c>
      <c r="F859" s="221" t="s">
        <v>216</v>
      </c>
      <c r="G859" s="15"/>
      <c r="H859" s="222">
        <v>18.739999999999998</v>
      </c>
      <c r="I859" s="223"/>
      <c r="J859" s="15"/>
      <c r="K859" s="15"/>
      <c r="L859" s="219"/>
      <c r="M859" s="224"/>
      <c r="N859" s="225"/>
      <c r="O859" s="225"/>
      <c r="P859" s="225"/>
      <c r="Q859" s="225"/>
      <c r="R859" s="225"/>
      <c r="S859" s="225"/>
      <c r="T859" s="226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20" t="s">
        <v>213</v>
      </c>
      <c r="AU859" s="220" t="s">
        <v>91</v>
      </c>
      <c r="AV859" s="15" t="s">
        <v>211</v>
      </c>
      <c r="AW859" s="15" t="s">
        <v>33</v>
      </c>
      <c r="AX859" s="15" t="s">
        <v>87</v>
      </c>
      <c r="AY859" s="220" t="s">
        <v>205</v>
      </c>
    </row>
    <row r="860" s="2" customFormat="1" ht="24.15" customHeight="1">
      <c r="A860" s="38"/>
      <c r="B860" s="188"/>
      <c r="C860" s="227" t="s">
        <v>1050</v>
      </c>
      <c r="D860" s="227" t="s">
        <v>276</v>
      </c>
      <c r="E860" s="228" t="s">
        <v>1051</v>
      </c>
      <c r="F860" s="229" t="s">
        <v>1052</v>
      </c>
      <c r="G860" s="230" t="s">
        <v>265</v>
      </c>
      <c r="H860" s="231">
        <v>21.550999999999998</v>
      </c>
      <c r="I860" s="232"/>
      <c r="J860" s="231">
        <f>ROUND(I860*H860,3)</f>
        <v>0</v>
      </c>
      <c r="K860" s="233"/>
      <c r="L860" s="234"/>
      <c r="M860" s="235" t="s">
        <v>1</v>
      </c>
      <c r="N860" s="236" t="s">
        <v>46</v>
      </c>
      <c r="O860" s="82"/>
      <c r="P860" s="198">
        <f>O860*H860</f>
        <v>0</v>
      </c>
      <c r="Q860" s="198">
        <v>0.0019</v>
      </c>
      <c r="R860" s="198">
        <f>Q860*H860</f>
        <v>0.040946899999999994</v>
      </c>
      <c r="S860" s="198">
        <v>0</v>
      </c>
      <c r="T860" s="199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00" t="s">
        <v>401</v>
      </c>
      <c r="AT860" s="200" t="s">
        <v>276</v>
      </c>
      <c r="AU860" s="200" t="s">
        <v>91</v>
      </c>
      <c r="AY860" s="19" t="s">
        <v>205</v>
      </c>
      <c r="BE860" s="201">
        <f>IF(N860="základná",J860,0)</f>
        <v>0</v>
      </c>
      <c r="BF860" s="201">
        <f>IF(N860="znížená",J860,0)</f>
        <v>0</v>
      </c>
      <c r="BG860" s="201">
        <f>IF(N860="zákl. prenesená",J860,0)</f>
        <v>0</v>
      </c>
      <c r="BH860" s="201">
        <f>IF(N860="zníž. prenesená",J860,0)</f>
        <v>0</v>
      </c>
      <c r="BI860" s="201">
        <f>IF(N860="nulová",J860,0)</f>
        <v>0</v>
      </c>
      <c r="BJ860" s="19" t="s">
        <v>91</v>
      </c>
      <c r="BK860" s="202">
        <f>ROUND(I860*H860,3)</f>
        <v>0</v>
      </c>
      <c r="BL860" s="19" t="s">
        <v>299</v>
      </c>
      <c r="BM860" s="200" t="s">
        <v>1053</v>
      </c>
    </row>
    <row r="861" s="2" customFormat="1" ht="21.75" customHeight="1">
      <c r="A861" s="38"/>
      <c r="B861" s="188"/>
      <c r="C861" s="227" t="s">
        <v>1054</v>
      </c>
      <c r="D861" s="227" t="s">
        <v>276</v>
      </c>
      <c r="E861" s="228" t="s">
        <v>1055</v>
      </c>
      <c r="F861" s="229" t="s">
        <v>1056</v>
      </c>
      <c r="G861" s="230" t="s">
        <v>348</v>
      </c>
      <c r="H861" s="231">
        <v>58.844000000000001</v>
      </c>
      <c r="I861" s="232"/>
      <c r="J861" s="231">
        <f>ROUND(I861*H861,3)</f>
        <v>0</v>
      </c>
      <c r="K861" s="233"/>
      <c r="L861" s="234"/>
      <c r="M861" s="235" t="s">
        <v>1</v>
      </c>
      <c r="N861" s="236" t="s">
        <v>46</v>
      </c>
      <c r="O861" s="82"/>
      <c r="P861" s="198">
        <f>O861*H861</f>
        <v>0</v>
      </c>
      <c r="Q861" s="198">
        <v>0.00014999999999999999</v>
      </c>
      <c r="R861" s="198">
        <f>Q861*H861</f>
        <v>0.0088265999999999987</v>
      </c>
      <c r="S861" s="198">
        <v>0</v>
      </c>
      <c r="T861" s="199">
        <f>S861*H861</f>
        <v>0</v>
      </c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R861" s="200" t="s">
        <v>401</v>
      </c>
      <c r="AT861" s="200" t="s">
        <v>276</v>
      </c>
      <c r="AU861" s="200" t="s">
        <v>91</v>
      </c>
      <c r="AY861" s="19" t="s">
        <v>205</v>
      </c>
      <c r="BE861" s="201">
        <f>IF(N861="základná",J861,0)</f>
        <v>0</v>
      </c>
      <c r="BF861" s="201">
        <f>IF(N861="znížená",J861,0)</f>
        <v>0</v>
      </c>
      <c r="BG861" s="201">
        <f>IF(N861="zákl. prenesená",J861,0)</f>
        <v>0</v>
      </c>
      <c r="BH861" s="201">
        <f>IF(N861="zníž. prenesená",J861,0)</f>
        <v>0</v>
      </c>
      <c r="BI861" s="201">
        <f>IF(N861="nulová",J861,0)</f>
        <v>0</v>
      </c>
      <c r="BJ861" s="19" t="s">
        <v>91</v>
      </c>
      <c r="BK861" s="202">
        <f>ROUND(I861*H861,3)</f>
        <v>0</v>
      </c>
      <c r="BL861" s="19" t="s">
        <v>299</v>
      </c>
      <c r="BM861" s="200" t="s">
        <v>1057</v>
      </c>
    </row>
    <row r="862" s="2" customFormat="1" ht="24.15" customHeight="1">
      <c r="A862" s="38"/>
      <c r="B862" s="188"/>
      <c r="C862" s="189" t="s">
        <v>1058</v>
      </c>
      <c r="D862" s="189" t="s">
        <v>207</v>
      </c>
      <c r="E862" s="190" t="s">
        <v>1059</v>
      </c>
      <c r="F862" s="191" t="s">
        <v>1060</v>
      </c>
      <c r="G862" s="192" t="s">
        <v>284</v>
      </c>
      <c r="H862" s="193">
        <v>230</v>
      </c>
      <c r="I862" s="194"/>
      <c r="J862" s="193">
        <f>ROUND(I862*H862,3)</f>
        <v>0</v>
      </c>
      <c r="K862" s="195"/>
      <c r="L862" s="39"/>
      <c r="M862" s="196" t="s">
        <v>1</v>
      </c>
      <c r="N862" s="197" t="s">
        <v>46</v>
      </c>
      <c r="O862" s="82"/>
      <c r="P862" s="198">
        <f>O862*H862</f>
        <v>0</v>
      </c>
      <c r="Q862" s="198">
        <v>2.0000000000000002E-05</v>
      </c>
      <c r="R862" s="198">
        <f>Q862*H862</f>
        <v>0.0046000000000000008</v>
      </c>
      <c r="S862" s="198">
        <v>0</v>
      </c>
      <c r="T862" s="199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00" t="s">
        <v>299</v>
      </c>
      <c r="AT862" s="200" t="s">
        <v>207</v>
      </c>
      <c r="AU862" s="200" t="s">
        <v>91</v>
      </c>
      <c r="AY862" s="19" t="s">
        <v>205</v>
      </c>
      <c r="BE862" s="201">
        <f>IF(N862="základná",J862,0)</f>
        <v>0</v>
      </c>
      <c r="BF862" s="201">
        <f>IF(N862="znížená",J862,0)</f>
        <v>0</v>
      </c>
      <c r="BG862" s="201">
        <f>IF(N862="zákl. prenesená",J862,0)</f>
        <v>0</v>
      </c>
      <c r="BH862" s="201">
        <f>IF(N862="zníž. prenesená",J862,0)</f>
        <v>0</v>
      </c>
      <c r="BI862" s="201">
        <f>IF(N862="nulová",J862,0)</f>
        <v>0</v>
      </c>
      <c r="BJ862" s="19" t="s">
        <v>91</v>
      </c>
      <c r="BK862" s="202">
        <f>ROUND(I862*H862,3)</f>
        <v>0</v>
      </c>
      <c r="BL862" s="19" t="s">
        <v>299</v>
      </c>
      <c r="BM862" s="200" t="s">
        <v>1061</v>
      </c>
    </row>
    <row r="863" s="14" customFormat="1">
      <c r="A863" s="14"/>
      <c r="B863" s="211"/>
      <c r="C863" s="14"/>
      <c r="D863" s="204" t="s">
        <v>213</v>
      </c>
      <c r="E863" s="212" t="s">
        <v>1</v>
      </c>
      <c r="F863" s="213" t="s">
        <v>1062</v>
      </c>
      <c r="G863" s="14"/>
      <c r="H863" s="214">
        <v>10.9</v>
      </c>
      <c r="I863" s="215"/>
      <c r="J863" s="14"/>
      <c r="K863" s="14"/>
      <c r="L863" s="211"/>
      <c r="M863" s="216"/>
      <c r="N863" s="217"/>
      <c r="O863" s="217"/>
      <c r="P863" s="217"/>
      <c r="Q863" s="217"/>
      <c r="R863" s="217"/>
      <c r="S863" s="217"/>
      <c r="T863" s="218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12" t="s">
        <v>213</v>
      </c>
      <c r="AU863" s="212" t="s">
        <v>91</v>
      </c>
      <c r="AV863" s="14" t="s">
        <v>91</v>
      </c>
      <c r="AW863" s="14" t="s">
        <v>33</v>
      </c>
      <c r="AX863" s="14" t="s">
        <v>80</v>
      </c>
      <c r="AY863" s="212" t="s">
        <v>205</v>
      </c>
    </row>
    <row r="864" s="14" customFormat="1">
      <c r="A864" s="14"/>
      <c r="B864" s="211"/>
      <c r="C864" s="14"/>
      <c r="D864" s="204" t="s">
        <v>213</v>
      </c>
      <c r="E864" s="212" t="s">
        <v>1</v>
      </c>
      <c r="F864" s="213" t="s">
        <v>1063</v>
      </c>
      <c r="G864" s="14"/>
      <c r="H864" s="214">
        <v>10.9</v>
      </c>
      <c r="I864" s="215"/>
      <c r="J864" s="14"/>
      <c r="K864" s="14"/>
      <c r="L864" s="211"/>
      <c r="M864" s="216"/>
      <c r="N864" s="217"/>
      <c r="O864" s="217"/>
      <c r="P864" s="217"/>
      <c r="Q864" s="217"/>
      <c r="R864" s="217"/>
      <c r="S864" s="217"/>
      <c r="T864" s="218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12" t="s">
        <v>213</v>
      </c>
      <c r="AU864" s="212" t="s">
        <v>91</v>
      </c>
      <c r="AV864" s="14" t="s">
        <v>91</v>
      </c>
      <c r="AW864" s="14" t="s">
        <v>33</v>
      </c>
      <c r="AX864" s="14" t="s">
        <v>80</v>
      </c>
      <c r="AY864" s="212" t="s">
        <v>205</v>
      </c>
    </row>
    <row r="865" s="14" customFormat="1">
      <c r="A865" s="14"/>
      <c r="B865" s="211"/>
      <c r="C865" s="14"/>
      <c r="D865" s="204" t="s">
        <v>213</v>
      </c>
      <c r="E865" s="212" t="s">
        <v>1</v>
      </c>
      <c r="F865" s="213" t="s">
        <v>1064</v>
      </c>
      <c r="G865" s="14"/>
      <c r="H865" s="214">
        <v>12</v>
      </c>
      <c r="I865" s="215"/>
      <c r="J865" s="14"/>
      <c r="K865" s="14"/>
      <c r="L865" s="211"/>
      <c r="M865" s="216"/>
      <c r="N865" s="217"/>
      <c r="O865" s="217"/>
      <c r="P865" s="217"/>
      <c r="Q865" s="217"/>
      <c r="R865" s="217"/>
      <c r="S865" s="217"/>
      <c r="T865" s="218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12" t="s">
        <v>213</v>
      </c>
      <c r="AU865" s="212" t="s">
        <v>91</v>
      </c>
      <c r="AV865" s="14" t="s">
        <v>91</v>
      </c>
      <c r="AW865" s="14" t="s">
        <v>33</v>
      </c>
      <c r="AX865" s="14" t="s">
        <v>80</v>
      </c>
      <c r="AY865" s="212" t="s">
        <v>205</v>
      </c>
    </row>
    <row r="866" s="14" customFormat="1">
      <c r="A866" s="14"/>
      <c r="B866" s="211"/>
      <c r="C866" s="14"/>
      <c r="D866" s="204" t="s">
        <v>213</v>
      </c>
      <c r="E866" s="212" t="s">
        <v>1</v>
      </c>
      <c r="F866" s="213" t="s">
        <v>1065</v>
      </c>
      <c r="G866" s="14"/>
      <c r="H866" s="214">
        <v>196.19999999999999</v>
      </c>
      <c r="I866" s="215"/>
      <c r="J866" s="14"/>
      <c r="K866" s="14"/>
      <c r="L866" s="211"/>
      <c r="M866" s="216"/>
      <c r="N866" s="217"/>
      <c r="O866" s="217"/>
      <c r="P866" s="217"/>
      <c r="Q866" s="217"/>
      <c r="R866" s="217"/>
      <c r="S866" s="217"/>
      <c r="T866" s="218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12" t="s">
        <v>213</v>
      </c>
      <c r="AU866" s="212" t="s">
        <v>91</v>
      </c>
      <c r="AV866" s="14" t="s">
        <v>91</v>
      </c>
      <c r="AW866" s="14" t="s">
        <v>33</v>
      </c>
      <c r="AX866" s="14" t="s">
        <v>80</v>
      </c>
      <c r="AY866" s="212" t="s">
        <v>205</v>
      </c>
    </row>
    <row r="867" s="15" customFormat="1">
      <c r="A867" s="15"/>
      <c r="B867" s="219"/>
      <c r="C867" s="15"/>
      <c r="D867" s="204" t="s">
        <v>213</v>
      </c>
      <c r="E867" s="220" t="s">
        <v>1</v>
      </c>
      <c r="F867" s="221" t="s">
        <v>216</v>
      </c>
      <c r="G867" s="15"/>
      <c r="H867" s="222">
        <v>230</v>
      </c>
      <c r="I867" s="223"/>
      <c r="J867" s="15"/>
      <c r="K867" s="15"/>
      <c r="L867" s="219"/>
      <c r="M867" s="224"/>
      <c r="N867" s="225"/>
      <c r="O867" s="225"/>
      <c r="P867" s="225"/>
      <c r="Q867" s="225"/>
      <c r="R867" s="225"/>
      <c r="S867" s="225"/>
      <c r="T867" s="226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20" t="s">
        <v>213</v>
      </c>
      <c r="AU867" s="220" t="s">
        <v>91</v>
      </c>
      <c r="AV867" s="15" t="s">
        <v>211</v>
      </c>
      <c r="AW867" s="15" t="s">
        <v>33</v>
      </c>
      <c r="AX867" s="15" t="s">
        <v>87</v>
      </c>
      <c r="AY867" s="220" t="s">
        <v>205</v>
      </c>
    </row>
    <row r="868" s="2" customFormat="1" ht="33" customHeight="1">
      <c r="A868" s="38"/>
      <c r="B868" s="188"/>
      <c r="C868" s="227" t="s">
        <v>1066</v>
      </c>
      <c r="D868" s="227" t="s">
        <v>276</v>
      </c>
      <c r="E868" s="228" t="s">
        <v>1067</v>
      </c>
      <c r="F868" s="229" t="s">
        <v>1068</v>
      </c>
      <c r="G868" s="230" t="s">
        <v>284</v>
      </c>
      <c r="H868" s="231">
        <v>241.5</v>
      </c>
      <c r="I868" s="232"/>
      <c r="J868" s="231">
        <f>ROUND(I868*H868,3)</f>
        <v>0</v>
      </c>
      <c r="K868" s="233"/>
      <c r="L868" s="234"/>
      <c r="M868" s="235" t="s">
        <v>1</v>
      </c>
      <c r="N868" s="236" t="s">
        <v>46</v>
      </c>
      <c r="O868" s="82"/>
      <c r="P868" s="198">
        <f>O868*H868</f>
        <v>0</v>
      </c>
      <c r="Q868" s="198">
        <v>0.00069999999999999999</v>
      </c>
      <c r="R868" s="198">
        <f>Q868*H868</f>
        <v>0.16905000000000001</v>
      </c>
      <c r="S868" s="198">
        <v>0</v>
      </c>
      <c r="T868" s="199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00" t="s">
        <v>401</v>
      </c>
      <c r="AT868" s="200" t="s">
        <v>276</v>
      </c>
      <c r="AU868" s="200" t="s">
        <v>91</v>
      </c>
      <c r="AY868" s="19" t="s">
        <v>205</v>
      </c>
      <c r="BE868" s="201">
        <f>IF(N868="základná",J868,0)</f>
        <v>0</v>
      </c>
      <c r="BF868" s="201">
        <f>IF(N868="znížená",J868,0)</f>
        <v>0</v>
      </c>
      <c r="BG868" s="201">
        <f>IF(N868="zákl. prenesená",J868,0)</f>
        <v>0</v>
      </c>
      <c r="BH868" s="201">
        <f>IF(N868="zníž. prenesená",J868,0)</f>
        <v>0</v>
      </c>
      <c r="BI868" s="201">
        <f>IF(N868="nulová",J868,0)</f>
        <v>0</v>
      </c>
      <c r="BJ868" s="19" t="s">
        <v>91</v>
      </c>
      <c r="BK868" s="202">
        <f>ROUND(I868*H868,3)</f>
        <v>0</v>
      </c>
      <c r="BL868" s="19" t="s">
        <v>299</v>
      </c>
      <c r="BM868" s="200" t="s">
        <v>1069</v>
      </c>
    </row>
    <row r="869" s="14" customFormat="1">
      <c r="A869" s="14"/>
      <c r="B869" s="211"/>
      <c r="C869" s="14"/>
      <c r="D869" s="204" t="s">
        <v>213</v>
      </c>
      <c r="E869" s="14"/>
      <c r="F869" s="213" t="s">
        <v>1070</v>
      </c>
      <c r="G869" s="14"/>
      <c r="H869" s="214">
        <v>241.5</v>
      </c>
      <c r="I869" s="215"/>
      <c r="J869" s="14"/>
      <c r="K869" s="14"/>
      <c r="L869" s="211"/>
      <c r="M869" s="216"/>
      <c r="N869" s="217"/>
      <c r="O869" s="217"/>
      <c r="P869" s="217"/>
      <c r="Q869" s="217"/>
      <c r="R869" s="217"/>
      <c r="S869" s="217"/>
      <c r="T869" s="218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12" t="s">
        <v>213</v>
      </c>
      <c r="AU869" s="212" t="s">
        <v>91</v>
      </c>
      <c r="AV869" s="14" t="s">
        <v>91</v>
      </c>
      <c r="AW869" s="14" t="s">
        <v>3</v>
      </c>
      <c r="AX869" s="14" t="s">
        <v>87</v>
      </c>
      <c r="AY869" s="212" t="s">
        <v>205</v>
      </c>
    </row>
    <row r="870" s="2" customFormat="1" ht="33" customHeight="1">
      <c r="A870" s="38"/>
      <c r="B870" s="188"/>
      <c r="C870" s="189" t="s">
        <v>1071</v>
      </c>
      <c r="D870" s="189" t="s">
        <v>207</v>
      </c>
      <c r="E870" s="190" t="s">
        <v>1072</v>
      </c>
      <c r="F870" s="191" t="s">
        <v>1073</v>
      </c>
      <c r="G870" s="192" t="s">
        <v>284</v>
      </c>
      <c r="H870" s="193">
        <v>21.800000000000001</v>
      </c>
      <c r="I870" s="194"/>
      <c r="J870" s="193">
        <f>ROUND(I870*H870,3)</f>
        <v>0</v>
      </c>
      <c r="K870" s="195"/>
      <c r="L870" s="39"/>
      <c r="M870" s="196" t="s">
        <v>1</v>
      </c>
      <c r="N870" s="197" t="s">
        <v>46</v>
      </c>
      <c r="O870" s="82"/>
      <c r="P870" s="198">
        <f>O870*H870</f>
        <v>0</v>
      </c>
      <c r="Q870" s="198">
        <v>3.0000000000000001E-05</v>
      </c>
      <c r="R870" s="198">
        <f>Q870*H870</f>
        <v>0.00065400000000000007</v>
      </c>
      <c r="S870" s="198">
        <v>0</v>
      </c>
      <c r="T870" s="199">
        <f>S870*H870</f>
        <v>0</v>
      </c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R870" s="200" t="s">
        <v>299</v>
      </c>
      <c r="AT870" s="200" t="s">
        <v>207</v>
      </c>
      <c r="AU870" s="200" t="s">
        <v>91</v>
      </c>
      <c r="AY870" s="19" t="s">
        <v>205</v>
      </c>
      <c r="BE870" s="201">
        <f>IF(N870="základná",J870,0)</f>
        <v>0</v>
      </c>
      <c r="BF870" s="201">
        <f>IF(N870="znížená",J870,0)</f>
        <v>0</v>
      </c>
      <c r="BG870" s="201">
        <f>IF(N870="zákl. prenesená",J870,0)</f>
        <v>0</v>
      </c>
      <c r="BH870" s="201">
        <f>IF(N870="zníž. prenesená",J870,0)</f>
        <v>0</v>
      </c>
      <c r="BI870" s="201">
        <f>IF(N870="nulová",J870,0)</f>
        <v>0</v>
      </c>
      <c r="BJ870" s="19" t="s">
        <v>91</v>
      </c>
      <c r="BK870" s="202">
        <f>ROUND(I870*H870,3)</f>
        <v>0</v>
      </c>
      <c r="BL870" s="19" t="s">
        <v>299</v>
      </c>
      <c r="BM870" s="200" t="s">
        <v>1074</v>
      </c>
    </row>
    <row r="871" s="14" customFormat="1">
      <c r="A871" s="14"/>
      <c r="B871" s="211"/>
      <c r="C871" s="14"/>
      <c r="D871" s="204" t="s">
        <v>213</v>
      </c>
      <c r="E871" s="212" t="s">
        <v>1</v>
      </c>
      <c r="F871" s="213" t="s">
        <v>1062</v>
      </c>
      <c r="G871" s="14"/>
      <c r="H871" s="214">
        <v>10.9</v>
      </c>
      <c r="I871" s="215"/>
      <c r="J871" s="14"/>
      <c r="K871" s="14"/>
      <c r="L871" s="211"/>
      <c r="M871" s="216"/>
      <c r="N871" s="217"/>
      <c r="O871" s="217"/>
      <c r="P871" s="217"/>
      <c r="Q871" s="217"/>
      <c r="R871" s="217"/>
      <c r="S871" s="217"/>
      <c r="T871" s="218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12" t="s">
        <v>213</v>
      </c>
      <c r="AU871" s="212" t="s">
        <v>91</v>
      </c>
      <c r="AV871" s="14" t="s">
        <v>91</v>
      </c>
      <c r="AW871" s="14" t="s">
        <v>33</v>
      </c>
      <c r="AX871" s="14" t="s">
        <v>80</v>
      </c>
      <c r="AY871" s="212" t="s">
        <v>205</v>
      </c>
    </row>
    <row r="872" s="14" customFormat="1">
      <c r="A872" s="14"/>
      <c r="B872" s="211"/>
      <c r="C872" s="14"/>
      <c r="D872" s="204" t="s">
        <v>213</v>
      </c>
      <c r="E872" s="212" t="s">
        <v>1</v>
      </c>
      <c r="F872" s="213" t="s">
        <v>1063</v>
      </c>
      <c r="G872" s="14"/>
      <c r="H872" s="214">
        <v>10.9</v>
      </c>
      <c r="I872" s="215"/>
      <c r="J872" s="14"/>
      <c r="K872" s="14"/>
      <c r="L872" s="211"/>
      <c r="M872" s="216"/>
      <c r="N872" s="217"/>
      <c r="O872" s="217"/>
      <c r="P872" s="217"/>
      <c r="Q872" s="217"/>
      <c r="R872" s="217"/>
      <c r="S872" s="217"/>
      <c r="T872" s="218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12" t="s">
        <v>213</v>
      </c>
      <c r="AU872" s="212" t="s">
        <v>91</v>
      </c>
      <c r="AV872" s="14" t="s">
        <v>91</v>
      </c>
      <c r="AW872" s="14" t="s">
        <v>33</v>
      </c>
      <c r="AX872" s="14" t="s">
        <v>80</v>
      </c>
      <c r="AY872" s="212" t="s">
        <v>205</v>
      </c>
    </row>
    <row r="873" s="15" customFormat="1">
      <c r="A873" s="15"/>
      <c r="B873" s="219"/>
      <c r="C873" s="15"/>
      <c r="D873" s="204" t="s">
        <v>213</v>
      </c>
      <c r="E873" s="220" t="s">
        <v>1</v>
      </c>
      <c r="F873" s="221" t="s">
        <v>216</v>
      </c>
      <c r="G873" s="15"/>
      <c r="H873" s="222">
        <v>21.800000000000001</v>
      </c>
      <c r="I873" s="223"/>
      <c r="J873" s="15"/>
      <c r="K873" s="15"/>
      <c r="L873" s="219"/>
      <c r="M873" s="224"/>
      <c r="N873" s="225"/>
      <c r="O873" s="225"/>
      <c r="P873" s="225"/>
      <c r="Q873" s="225"/>
      <c r="R873" s="225"/>
      <c r="S873" s="225"/>
      <c r="T873" s="226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T873" s="220" t="s">
        <v>213</v>
      </c>
      <c r="AU873" s="220" t="s">
        <v>91</v>
      </c>
      <c r="AV873" s="15" t="s">
        <v>211</v>
      </c>
      <c r="AW873" s="15" t="s">
        <v>33</v>
      </c>
      <c r="AX873" s="15" t="s">
        <v>87</v>
      </c>
      <c r="AY873" s="220" t="s">
        <v>205</v>
      </c>
    </row>
    <row r="874" s="2" customFormat="1" ht="16.5" customHeight="1">
      <c r="A874" s="38"/>
      <c r="B874" s="188"/>
      <c r="C874" s="227" t="s">
        <v>1075</v>
      </c>
      <c r="D874" s="227" t="s">
        <v>276</v>
      </c>
      <c r="E874" s="228" t="s">
        <v>1076</v>
      </c>
      <c r="F874" s="229" t="s">
        <v>1077</v>
      </c>
      <c r="G874" s="230" t="s">
        <v>348</v>
      </c>
      <c r="H874" s="231">
        <v>174.40000000000001</v>
      </c>
      <c r="I874" s="232"/>
      <c r="J874" s="231">
        <f>ROUND(I874*H874,3)</f>
        <v>0</v>
      </c>
      <c r="K874" s="233"/>
      <c r="L874" s="234"/>
      <c r="M874" s="235" t="s">
        <v>1</v>
      </c>
      <c r="N874" s="236" t="s">
        <v>46</v>
      </c>
      <c r="O874" s="82"/>
      <c r="P874" s="198">
        <f>O874*H874</f>
        <v>0</v>
      </c>
      <c r="Q874" s="198">
        <v>0.00010000000000000001</v>
      </c>
      <c r="R874" s="198">
        <f>Q874*H874</f>
        <v>0.017440000000000001</v>
      </c>
      <c r="S874" s="198">
        <v>0</v>
      </c>
      <c r="T874" s="199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00" t="s">
        <v>401</v>
      </c>
      <c r="AT874" s="200" t="s">
        <v>276</v>
      </c>
      <c r="AU874" s="200" t="s">
        <v>91</v>
      </c>
      <c r="AY874" s="19" t="s">
        <v>205</v>
      </c>
      <c r="BE874" s="201">
        <f>IF(N874="základná",J874,0)</f>
        <v>0</v>
      </c>
      <c r="BF874" s="201">
        <f>IF(N874="znížená",J874,0)</f>
        <v>0</v>
      </c>
      <c r="BG874" s="201">
        <f>IF(N874="zákl. prenesená",J874,0)</f>
        <v>0</v>
      </c>
      <c r="BH874" s="201">
        <f>IF(N874="zníž. prenesená",J874,0)</f>
        <v>0</v>
      </c>
      <c r="BI874" s="201">
        <f>IF(N874="nulová",J874,0)</f>
        <v>0</v>
      </c>
      <c r="BJ874" s="19" t="s">
        <v>91</v>
      </c>
      <c r="BK874" s="202">
        <f>ROUND(I874*H874,3)</f>
        <v>0</v>
      </c>
      <c r="BL874" s="19" t="s">
        <v>299</v>
      </c>
      <c r="BM874" s="200" t="s">
        <v>1078</v>
      </c>
    </row>
    <row r="875" s="2" customFormat="1" ht="16.5" customHeight="1">
      <c r="A875" s="38"/>
      <c r="B875" s="188"/>
      <c r="C875" s="227" t="s">
        <v>1079</v>
      </c>
      <c r="D875" s="227" t="s">
        <v>276</v>
      </c>
      <c r="E875" s="228" t="s">
        <v>1080</v>
      </c>
      <c r="F875" s="229" t="s">
        <v>1081</v>
      </c>
      <c r="G875" s="230" t="s">
        <v>265</v>
      </c>
      <c r="H875" s="231">
        <v>8.9380000000000006</v>
      </c>
      <c r="I875" s="232"/>
      <c r="J875" s="231">
        <f>ROUND(I875*H875,3)</f>
        <v>0</v>
      </c>
      <c r="K875" s="233"/>
      <c r="L875" s="234"/>
      <c r="M875" s="235" t="s">
        <v>1</v>
      </c>
      <c r="N875" s="236" t="s">
        <v>46</v>
      </c>
      <c r="O875" s="82"/>
      <c r="P875" s="198">
        <f>O875*H875</f>
        <v>0</v>
      </c>
      <c r="Q875" s="198">
        <v>0.00792</v>
      </c>
      <c r="R875" s="198">
        <f>Q875*H875</f>
        <v>0.070788959999999998</v>
      </c>
      <c r="S875" s="198">
        <v>0</v>
      </c>
      <c r="T875" s="199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200" t="s">
        <v>401</v>
      </c>
      <c r="AT875" s="200" t="s">
        <v>276</v>
      </c>
      <c r="AU875" s="200" t="s">
        <v>91</v>
      </c>
      <c r="AY875" s="19" t="s">
        <v>205</v>
      </c>
      <c r="BE875" s="201">
        <f>IF(N875="základná",J875,0)</f>
        <v>0</v>
      </c>
      <c r="BF875" s="201">
        <f>IF(N875="znížená",J875,0)</f>
        <v>0</v>
      </c>
      <c r="BG875" s="201">
        <f>IF(N875="zákl. prenesená",J875,0)</f>
        <v>0</v>
      </c>
      <c r="BH875" s="201">
        <f>IF(N875="zníž. prenesená",J875,0)</f>
        <v>0</v>
      </c>
      <c r="BI875" s="201">
        <f>IF(N875="nulová",J875,0)</f>
        <v>0</v>
      </c>
      <c r="BJ875" s="19" t="s">
        <v>91</v>
      </c>
      <c r="BK875" s="202">
        <f>ROUND(I875*H875,3)</f>
        <v>0</v>
      </c>
      <c r="BL875" s="19" t="s">
        <v>299</v>
      </c>
      <c r="BM875" s="200" t="s">
        <v>1082</v>
      </c>
    </row>
    <row r="876" s="2" customFormat="1" ht="33" customHeight="1">
      <c r="A876" s="38"/>
      <c r="B876" s="188"/>
      <c r="C876" s="189" t="s">
        <v>1083</v>
      </c>
      <c r="D876" s="189" t="s">
        <v>207</v>
      </c>
      <c r="E876" s="190" t="s">
        <v>1084</v>
      </c>
      <c r="F876" s="191" t="s">
        <v>1085</v>
      </c>
      <c r="G876" s="192" t="s">
        <v>284</v>
      </c>
      <c r="H876" s="193">
        <v>58.399999999999999</v>
      </c>
      <c r="I876" s="194"/>
      <c r="J876" s="193">
        <f>ROUND(I876*H876,3)</f>
        <v>0</v>
      </c>
      <c r="K876" s="195"/>
      <c r="L876" s="39"/>
      <c r="M876" s="196" t="s">
        <v>1</v>
      </c>
      <c r="N876" s="197" t="s">
        <v>46</v>
      </c>
      <c r="O876" s="82"/>
      <c r="P876" s="198">
        <f>O876*H876</f>
        <v>0</v>
      </c>
      <c r="Q876" s="198">
        <v>3.0000000000000001E-05</v>
      </c>
      <c r="R876" s="198">
        <f>Q876*H876</f>
        <v>0.0017520000000000001</v>
      </c>
      <c r="S876" s="198">
        <v>0</v>
      </c>
      <c r="T876" s="199">
        <f>S876*H876</f>
        <v>0</v>
      </c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R876" s="200" t="s">
        <v>299</v>
      </c>
      <c r="AT876" s="200" t="s">
        <v>207</v>
      </c>
      <c r="AU876" s="200" t="s">
        <v>91</v>
      </c>
      <c r="AY876" s="19" t="s">
        <v>205</v>
      </c>
      <c r="BE876" s="201">
        <f>IF(N876="základná",J876,0)</f>
        <v>0</v>
      </c>
      <c r="BF876" s="201">
        <f>IF(N876="znížená",J876,0)</f>
        <v>0</v>
      </c>
      <c r="BG876" s="201">
        <f>IF(N876="zákl. prenesená",J876,0)</f>
        <v>0</v>
      </c>
      <c r="BH876" s="201">
        <f>IF(N876="zníž. prenesená",J876,0)</f>
        <v>0</v>
      </c>
      <c r="BI876" s="201">
        <f>IF(N876="nulová",J876,0)</f>
        <v>0</v>
      </c>
      <c r="BJ876" s="19" t="s">
        <v>91</v>
      </c>
      <c r="BK876" s="202">
        <f>ROUND(I876*H876,3)</f>
        <v>0</v>
      </c>
      <c r="BL876" s="19" t="s">
        <v>299</v>
      </c>
      <c r="BM876" s="200" t="s">
        <v>1086</v>
      </c>
    </row>
    <row r="877" s="14" customFormat="1">
      <c r="A877" s="14"/>
      <c r="B877" s="211"/>
      <c r="C877" s="14"/>
      <c r="D877" s="204" t="s">
        <v>213</v>
      </c>
      <c r="E877" s="212" t="s">
        <v>1</v>
      </c>
      <c r="F877" s="213" t="s">
        <v>1087</v>
      </c>
      <c r="G877" s="14"/>
      <c r="H877" s="214">
        <v>58.399999999999999</v>
      </c>
      <c r="I877" s="215"/>
      <c r="J877" s="14"/>
      <c r="K877" s="14"/>
      <c r="L877" s="211"/>
      <c r="M877" s="216"/>
      <c r="N877" s="217"/>
      <c r="O877" s="217"/>
      <c r="P877" s="217"/>
      <c r="Q877" s="217"/>
      <c r="R877" s="217"/>
      <c r="S877" s="217"/>
      <c r="T877" s="218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12" t="s">
        <v>213</v>
      </c>
      <c r="AU877" s="212" t="s">
        <v>91</v>
      </c>
      <c r="AV877" s="14" t="s">
        <v>91</v>
      </c>
      <c r="AW877" s="14" t="s">
        <v>33</v>
      </c>
      <c r="AX877" s="14" t="s">
        <v>80</v>
      </c>
      <c r="AY877" s="212" t="s">
        <v>205</v>
      </c>
    </row>
    <row r="878" s="15" customFormat="1">
      <c r="A878" s="15"/>
      <c r="B878" s="219"/>
      <c r="C878" s="15"/>
      <c r="D878" s="204" t="s">
        <v>213</v>
      </c>
      <c r="E878" s="220" t="s">
        <v>1</v>
      </c>
      <c r="F878" s="221" t="s">
        <v>216</v>
      </c>
      <c r="G878" s="15"/>
      <c r="H878" s="222">
        <v>58.399999999999999</v>
      </c>
      <c r="I878" s="223"/>
      <c r="J878" s="15"/>
      <c r="K878" s="15"/>
      <c r="L878" s="219"/>
      <c r="M878" s="224"/>
      <c r="N878" s="225"/>
      <c r="O878" s="225"/>
      <c r="P878" s="225"/>
      <c r="Q878" s="225"/>
      <c r="R878" s="225"/>
      <c r="S878" s="225"/>
      <c r="T878" s="226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20" t="s">
        <v>213</v>
      </c>
      <c r="AU878" s="220" t="s">
        <v>91</v>
      </c>
      <c r="AV878" s="15" t="s">
        <v>211</v>
      </c>
      <c r="AW878" s="15" t="s">
        <v>33</v>
      </c>
      <c r="AX878" s="15" t="s">
        <v>87</v>
      </c>
      <c r="AY878" s="220" t="s">
        <v>205</v>
      </c>
    </row>
    <row r="879" s="2" customFormat="1" ht="16.5" customHeight="1">
      <c r="A879" s="38"/>
      <c r="B879" s="188"/>
      <c r="C879" s="227" t="s">
        <v>1088</v>
      </c>
      <c r="D879" s="227" t="s">
        <v>276</v>
      </c>
      <c r="E879" s="228" t="s">
        <v>1076</v>
      </c>
      <c r="F879" s="229" t="s">
        <v>1077</v>
      </c>
      <c r="G879" s="230" t="s">
        <v>348</v>
      </c>
      <c r="H879" s="231">
        <v>467.19999999999999</v>
      </c>
      <c r="I879" s="232"/>
      <c r="J879" s="231">
        <f>ROUND(I879*H879,3)</f>
        <v>0</v>
      </c>
      <c r="K879" s="233"/>
      <c r="L879" s="234"/>
      <c r="M879" s="235" t="s">
        <v>1</v>
      </c>
      <c r="N879" s="236" t="s">
        <v>46</v>
      </c>
      <c r="O879" s="82"/>
      <c r="P879" s="198">
        <f>O879*H879</f>
        <v>0</v>
      </c>
      <c r="Q879" s="198">
        <v>0.00010000000000000001</v>
      </c>
      <c r="R879" s="198">
        <f>Q879*H879</f>
        <v>0.046719999999999998</v>
      </c>
      <c r="S879" s="198">
        <v>0</v>
      </c>
      <c r="T879" s="199">
        <f>S879*H879</f>
        <v>0</v>
      </c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R879" s="200" t="s">
        <v>401</v>
      </c>
      <c r="AT879" s="200" t="s">
        <v>276</v>
      </c>
      <c r="AU879" s="200" t="s">
        <v>91</v>
      </c>
      <c r="AY879" s="19" t="s">
        <v>205</v>
      </c>
      <c r="BE879" s="201">
        <f>IF(N879="základná",J879,0)</f>
        <v>0</v>
      </c>
      <c r="BF879" s="201">
        <f>IF(N879="znížená",J879,0)</f>
        <v>0</v>
      </c>
      <c r="BG879" s="201">
        <f>IF(N879="zákl. prenesená",J879,0)</f>
        <v>0</v>
      </c>
      <c r="BH879" s="201">
        <f>IF(N879="zníž. prenesená",J879,0)</f>
        <v>0</v>
      </c>
      <c r="BI879" s="201">
        <f>IF(N879="nulová",J879,0)</f>
        <v>0</v>
      </c>
      <c r="BJ879" s="19" t="s">
        <v>91</v>
      </c>
      <c r="BK879" s="202">
        <f>ROUND(I879*H879,3)</f>
        <v>0</v>
      </c>
      <c r="BL879" s="19" t="s">
        <v>299</v>
      </c>
      <c r="BM879" s="200" t="s">
        <v>1089</v>
      </c>
    </row>
    <row r="880" s="2" customFormat="1" ht="16.5" customHeight="1">
      <c r="A880" s="38"/>
      <c r="B880" s="188"/>
      <c r="C880" s="227" t="s">
        <v>1090</v>
      </c>
      <c r="D880" s="227" t="s">
        <v>276</v>
      </c>
      <c r="E880" s="228" t="s">
        <v>1080</v>
      </c>
      <c r="F880" s="229" t="s">
        <v>1081</v>
      </c>
      <c r="G880" s="230" t="s">
        <v>265</v>
      </c>
      <c r="H880" s="231">
        <v>47.304000000000002</v>
      </c>
      <c r="I880" s="232"/>
      <c r="J880" s="231">
        <f>ROUND(I880*H880,3)</f>
        <v>0</v>
      </c>
      <c r="K880" s="233"/>
      <c r="L880" s="234"/>
      <c r="M880" s="235" t="s">
        <v>1</v>
      </c>
      <c r="N880" s="236" t="s">
        <v>46</v>
      </c>
      <c r="O880" s="82"/>
      <c r="P880" s="198">
        <f>O880*H880</f>
        <v>0</v>
      </c>
      <c r="Q880" s="198">
        <v>0.00792</v>
      </c>
      <c r="R880" s="198">
        <f>Q880*H880</f>
        <v>0.37464768000000004</v>
      </c>
      <c r="S880" s="198">
        <v>0</v>
      </c>
      <c r="T880" s="199">
        <f>S880*H880</f>
        <v>0</v>
      </c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R880" s="200" t="s">
        <v>401</v>
      </c>
      <c r="AT880" s="200" t="s">
        <v>276</v>
      </c>
      <c r="AU880" s="200" t="s">
        <v>91</v>
      </c>
      <c r="AY880" s="19" t="s">
        <v>205</v>
      </c>
      <c r="BE880" s="201">
        <f>IF(N880="základná",J880,0)</f>
        <v>0</v>
      </c>
      <c r="BF880" s="201">
        <f>IF(N880="znížená",J880,0)</f>
        <v>0</v>
      </c>
      <c r="BG880" s="201">
        <f>IF(N880="zákl. prenesená",J880,0)</f>
        <v>0</v>
      </c>
      <c r="BH880" s="201">
        <f>IF(N880="zníž. prenesená",J880,0)</f>
        <v>0</v>
      </c>
      <c r="BI880" s="201">
        <f>IF(N880="nulová",J880,0)</f>
        <v>0</v>
      </c>
      <c r="BJ880" s="19" t="s">
        <v>91</v>
      </c>
      <c r="BK880" s="202">
        <f>ROUND(I880*H880,3)</f>
        <v>0</v>
      </c>
      <c r="BL880" s="19" t="s">
        <v>299</v>
      </c>
      <c r="BM880" s="200" t="s">
        <v>1091</v>
      </c>
    </row>
    <row r="881" s="2" customFormat="1" ht="24.15" customHeight="1">
      <c r="A881" s="38"/>
      <c r="B881" s="188"/>
      <c r="C881" s="189" t="s">
        <v>1092</v>
      </c>
      <c r="D881" s="189" t="s">
        <v>207</v>
      </c>
      <c r="E881" s="190" t="s">
        <v>1093</v>
      </c>
      <c r="F881" s="191" t="s">
        <v>1094</v>
      </c>
      <c r="G881" s="192" t="s">
        <v>313</v>
      </c>
      <c r="H881" s="193">
        <v>6.4349999999999996</v>
      </c>
      <c r="I881" s="194"/>
      <c r="J881" s="193">
        <f>ROUND(I881*H881,3)</f>
        <v>0</v>
      </c>
      <c r="K881" s="195"/>
      <c r="L881" s="39"/>
      <c r="M881" s="196" t="s">
        <v>1</v>
      </c>
      <c r="N881" s="197" t="s">
        <v>46</v>
      </c>
      <c r="O881" s="82"/>
      <c r="P881" s="198">
        <f>O881*H881</f>
        <v>0</v>
      </c>
      <c r="Q881" s="198">
        <v>0</v>
      </c>
      <c r="R881" s="198">
        <f>Q881*H881</f>
        <v>0</v>
      </c>
      <c r="S881" s="198">
        <v>0</v>
      </c>
      <c r="T881" s="199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200" t="s">
        <v>299</v>
      </c>
      <c r="AT881" s="200" t="s">
        <v>207</v>
      </c>
      <c r="AU881" s="200" t="s">
        <v>91</v>
      </c>
      <c r="AY881" s="19" t="s">
        <v>205</v>
      </c>
      <c r="BE881" s="201">
        <f>IF(N881="základná",J881,0)</f>
        <v>0</v>
      </c>
      <c r="BF881" s="201">
        <f>IF(N881="znížená",J881,0)</f>
        <v>0</v>
      </c>
      <c r="BG881" s="201">
        <f>IF(N881="zákl. prenesená",J881,0)</f>
        <v>0</v>
      </c>
      <c r="BH881" s="201">
        <f>IF(N881="zníž. prenesená",J881,0)</f>
        <v>0</v>
      </c>
      <c r="BI881" s="201">
        <f>IF(N881="nulová",J881,0)</f>
        <v>0</v>
      </c>
      <c r="BJ881" s="19" t="s">
        <v>91</v>
      </c>
      <c r="BK881" s="202">
        <f>ROUND(I881*H881,3)</f>
        <v>0</v>
      </c>
      <c r="BL881" s="19" t="s">
        <v>299</v>
      </c>
      <c r="BM881" s="200" t="s">
        <v>1095</v>
      </c>
    </row>
    <row r="882" s="12" customFormat="1" ht="22.8" customHeight="1">
      <c r="A882" s="12"/>
      <c r="B882" s="175"/>
      <c r="C882" s="12"/>
      <c r="D882" s="176" t="s">
        <v>79</v>
      </c>
      <c r="E882" s="186" t="s">
        <v>1096</v>
      </c>
      <c r="F882" s="186" t="s">
        <v>1097</v>
      </c>
      <c r="G882" s="12"/>
      <c r="H882" s="12"/>
      <c r="I882" s="178"/>
      <c r="J882" s="187">
        <f>BK882</f>
        <v>0</v>
      </c>
      <c r="K882" s="12"/>
      <c r="L882" s="175"/>
      <c r="M882" s="180"/>
      <c r="N882" s="181"/>
      <c r="O882" s="181"/>
      <c r="P882" s="182">
        <f>SUM(P883:P985)</f>
        <v>0</v>
      </c>
      <c r="Q882" s="181"/>
      <c r="R882" s="182">
        <f>SUM(R883:R985)</f>
        <v>5.7825298699999994</v>
      </c>
      <c r="S882" s="181"/>
      <c r="T882" s="183">
        <f>SUM(T883:T985)</f>
        <v>0</v>
      </c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R882" s="176" t="s">
        <v>91</v>
      </c>
      <c r="AT882" s="184" t="s">
        <v>79</v>
      </c>
      <c r="AU882" s="184" t="s">
        <v>87</v>
      </c>
      <c r="AY882" s="176" t="s">
        <v>205</v>
      </c>
      <c r="BK882" s="185">
        <f>SUM(BK883:BK985)</f>
        <v>0</v>
      </c>
    </row>
    <row r="883" s="2" customFormat="1" ht="24.15" customHeight="1">
      <c r="A883" s="38"/>
      <c r="B883" s="188"/>
      <c r="C883" s="189" t="s">
        <v>1098</v>
      </c>
      <c r="D883" s="189" t="s">
        <v>207</v>
      </c>
      <c r="E883" s="190" t="s">
        <v>1099</v>
      </c>
      <c r="F883" s="191" t="s">
        <v>1100</v>
      </c>
      <c r="G883" s="192" t="s">
        <v>265</v>
      </c>
      <c r="H883" s="193">
        <v>422.25200000000001</v>
      </c>
      <c r="I883" s="194"/>
      <c r="J883" s="193">
        <f>ROUND(I883*H883,3)</f>
        <v>0</v>
      </c>
      <c r="K883" s="195"/>
      <c r="L883" s="39"/>
      <c r="M883" s="196" t="s">
        <v>1</v>
      </c>
      <c r="N883" s="197" t="s">
        <v>46</v>
      </c>
      <c r="O883" s="82"/>
      <c r="P883" s="198">
        <f>O883*H883</f>
        <v>0</v>
      </c>
      <c r="Q883" s="198">
        <v>0</v>
      </c>
      <c r="R883" s="198">
        <f>Q883*H883</f>
        <v>0</v>
      </c>
      <c r="S883" s="198">
        <v>0</v>
      </c>
      <c r="T883" s="199">
        <f>S883*H883</f>
        <v>0</v>
      </c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R883" s="200" t="s">
        <v>299</v>
      </c>
      <c r="AT883" s="200" t="s">
        <v>207</v>
      </c>
      <c r="AU883" s="200" t="s">
        <v>91</v>
      </c>
      <c r="AY883" s="19" t="s">
        <v>205</v>
      </c>
      <c r="BE883" s="201">
        <f>IF(N883="základná",J883,0)</f>
        <v>0</v>
      </c>
      <c r="BF883" s="201">
        <f>IF(N883="znížená",J883,0)</f>
        <v>0</v>
      </c>
      <c r="BG883" s="201">
        <f>IF(N883="zákl. prenesená",J883,0)</f>
        <v>0</v>
      </c>
      <c r="BH883" s="201">
        <f>IF(N883="zníž. prenesená",J883,0)</f>
        <v>0</v>
      </c>
      <c r="BI883" s="201">
        <f>IF(N883="nulová",J883,0)</f>
        <v>0</v>
      </c>
      <c r="BJ883" s="19" t="s">
        <v>91</v>
      </c>
      <c r="BK883" s="202">
        <f>ROUND(I883*H883,3)</f>
        <v>0</v>
      </c>
      <c r="BL883" s="19" t="s">
        <v>299</v>
      </c>
      <c r="BM883" s="200" t="s">
        <v>1101</v>
      </c>
    </row>
    <row r="884" s="13" customFormat="1">
      <c r="A884" s="13"/>
      <c r="B884" s="203"/>
      <c r="C884" s="13"/>
      <c r="D884" s="204" t="s">
        <v>213</v>
      </c>
      <c r="E884" s="205" t="s">
        <v>1</v>
      </c>
      <c r="F884" s="206" t="s">
        <v>1102</v>
      </c>
      <c r="G884" s="13"/>
      <c r="H884" s="205" t="s">
        <v>1</v>
      </c>
      <c r="I884" s="207"/>
      <c r="J884" s="13"/>
      <c r="K884" s="13"/>
      <c r="L884" s="203"/>
      <c r="M884" s="208"/>
      <c r="N884" s="209"/>
      <c r="O884" s="209"/>
      <c r="P884" s="209"/>
      <c r="Q884" s="209"/>
      <c r="R884" s="209"/>
      <c r="S884" s="209"/>
      <c r="T884" s="210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5" t="s">
        <v>213</v>
      </c>
      <c r="AU884" s="205" t="s">
        <v>91</v>
      </c>
      <c r="AV884" s="13" t="s">
        <v>87</v>
      </c>
      <c r="AW884" s="13" t="s">
        <v>33</v>
      </c>
      <c r="AX884" s="13" t="s">
        <v>80</v>
      </c>
      <c r="AY884" s="205" t="s">
        <v>205</v>
      </c>
    </row>
    <row r="885" s="14" customFormat="1">
      <c r="A885" s="14"/>
      <c r="B885" s="211"/>
      <c r="C885" s="14"/>
      <c r="D885" s="204" t="s">
        <v>213</v>
      </c>
      <c r="E885" s="212" t="s">
        <v>1</v>
      </c>
      <c r="F885" s="213" t="s">
        <v>807</v>
      </c>
      <c r="G885" s="14"/>
      <c r="H885" s="214">
        <v>11.140000000000001</v>
      </c>
      <c r="I885" s="215"/>
      <c r="J885" s="14"/>
      <c r="K885" s="14"/>
      <c r="L885" s="211"/>
      <c r="M885" s="216"/>
      <c r="N885" s="217"/>
      <c r="O885" s="217"/>
      <c r="P885" s="217"/>
      <c r="Q885" s="217"/>
      <c r="R885" s="217"/>
      <c r="S885" s="217"/>
      <c r="T885" s="218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12" t="s">
        <v>213</v>
      </c>
      <c r="AU885" s="212" t="s">
        <v>91</v>
      </c>
      <c r="AV885" s="14" t="s">
        <v>91</v>
      </c>
      <c r="AW885" s="14" t="s">
        <v>33</v>
      </c>
      <c r="AX885" s="14" t="s">
        <v>80</v>
      </c>
      <c r="AY885" s="212" t="s">
        <v>205</v>
      </c>
    </row>
    <row r="886" s="14" customFormat="1">
      <c r="A886" s="14"/>
      <c r="B886" s="211"/>
      <c r="C886" s="14"/>
      <c r="D886" s="204" t="s">
        <v>213</v>
      </c>
      <c r="E886" s="212" t="s">
        <v>1</v>
      </c>
      <c r="F886" s="213" t="s">
        <v>808</v>
      </c>
      <c r="G886" s="14"/>
      <c r="H886" s="214">
        <v>5.2560000000000002</v>
      </c>
      <c r="I886" s="215"/>
      <c r="J886" s="14"/>
      <c r="K886" s="14"/>
      <c r="L886" s="211"/>
      <c r="M886" s="216"/>
      <c r="N886" s="217"/>
      <c r="O886" s="217"/>
      <c r="P886" s="217"/>
      <c r="Q886" s="217"/>
      <c r="R886" s="217"/>
      <c r="S886" s="217"/>
      <c r="T886" s="218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12" t="s">
        <v>213</v>
      </c>
      <c r="AU886" s="212" t="s">
        <v>91</v>
      </c>
      <c r="AV886" s="14" t="s">
        <v>91</v>
      </c>
      <c r="AW886" s="14" t="s">
        <v>33</v>
      </c>
      <c r="AX886" s="14" t="s">
        <v>80</v>
      </c>
      <c r="AY886" s="212" t="s">
        <v>205</v>
      </c>
    </row>
    <row r="887" s="14" customFormat="1">
      <c r="A887" s="14"/>
      <c r="B887" s="211"/>
      <c r="C887" s="14"/>
      <c r="D887" s="204" t="s">
        <v>213</v>
      </c>
      <c r="E887" s="212" t="s">
        <v>1</v>
      </c>
      <c r="F887" s="213" t="s">
        <v>809</v>
      </c>
      <c r="G887" s="14"/>
      <c r="H887" s="214">
        <v>15.25</v>
      </c>
      <c r="I887" s="215"/>
      <c r="J887" s="14"/>
      <c r="K887" s="14"/>
      <c r="L887" s="211"/>
      <c r="M887" s="216"/>
      <c r="N887" s="217"/>
      <c r="O887" s="217"/>
      <c r="P887" s="217"/>
      <c r="Q887" s="217"/>
      <c r="R887" s="217"/>
      <c r="S887" s="217"/>
      <c r="T887" s="218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12" t="s">
        <v>213</v>
      </c>
      <c r="AU887" s="212" t="s">
        <v>91</v>
      </c>
      <c r="AV887" s="14" t="s">
        <v>91</v>
      </c>
      <c r="AW887" s="14" t="s">
        <v>33</v>
      </c>
      <c r="AX887" s="14" t="s">
        <v>80</v>
      </c>
      <c r="AY887" s="212" t="s">
        <v>205</v>
      </c>
    </row>
    <row r="888" s="14" customFormat="1">
      <c r="A888" s="14"/>
      <c r="B888" s="211"/>
      <c r="C888" s="14"/>
      <c r="D888" s="204" t="s">
        <v>213</v>
      </c>
      <c r="E888" s="212" t="s">
        <v>1</v>
      </c>
      <c r="F888" s="213" t="s">
        <v>810</v>
      </c>
      <c r="G888" s="14"/>
      <c r="H888" s="214">
        <v>51.880000000000003</v>
      </c>
      <c r="I888" s="215"/>
      <c r="J888" s="14"/>
      <c r="K888" s="14"/>
      <c r="L888" s="211"/>
      <c r="M888" s="216"/>
      <c r="N888" s="217"/>
      <c r="O888" s="217"/>
      <c r="P888" s="217"/>
      <c r="Q888" s="217"/>
      <c r="R888" s="217"/>
      <c r="S888" s="217"/>
      <c r="T888" s="218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12" t="s">
        <v>213</v>
      </c>
      <c r="AU888" s="212" t="s">
        <v>91</v>
      </c>
      <c r="AV888" s="14" t="s">
        <v>91</v>
      </c>
      <c r="AW888" s="14" t="s">
        <v>33</v>
      </c>
      <c r="AX888" s="14" t="s">
        <v>80</v>
      </c>
      <c r="AY888" s="212" t="s">
        <v>205</v>
      </c>
    </row>
    <row r="889" s="14" customFormat="1">
      <c r="A889" s="14"/>
      <c r="B889" s="211"/>
      <c r="C889" s="14"/>
      <c r="D889" s="204" t="s">
        <v>213</v>
      </c>
      <c r="E889" s="212" t="s">
        <v>1</v>
      </c>
      <c r="F889" s="213" t="s">
        <v>811</v>
      </c>
      <c r="G889" s="14"/>
      <c r="H889" s="214">
        <v>3.2999999999999998</v>
      </c>
      <c r="I889" s="215"/>
      <c r="J889" s="14"/>
      <c r="K889" s="14"/>
      <c r="L889" s="211"/>
      <c r="M889" s="216"/>
      <c r="N889" s="217"/>
      <c r="O889" s="217"/>
      <c r="P889" s="217"/>
      <c r="Q889" s="217"/>
      <c r="R889" s="217"/>
      <c r="S889" s="217"/>
      <c r="T889" s="218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12" t="s">
        <v>213</v>
      </c>
      <c r="AU889" s="212" t="s">
        <v>91</v>
      </c>
      <c r="AV889" s="14" t="s">
        <v>91</v>
      </c>
      <c r="AW889" s="14" t="s">
        <v>33</v>
      </c>
      <c r="AX889" s="14" t="s">
        <v>80</v>
      </c>
      <c r="AY889" s="212" t="s">
        <v>205</v>
      </c>
    </row>
    <row r="890" s="14" customFormat="1">
      <c r="A890" s="14"/>
      <c r="B890" s="211"/>
      <c r="C890" s="14"/>
      <c r="D890" s="204" t="s">
        <v>213</v>
      </c>
      <c r="E890" s="212" t="s">
        <v>1</v>
      </c>
      <c r="F890" s="213" t="s">
        <v>812</v>
      </c>
      <c r="G890" s="14"/>
      <c r="H890" s="214">
        <v>8.7300000000000004</v>
      </c>
      <c r="I890" s="215"/>
      <c r="J890" s="14"/>
      <c r="K890" s="14"/>
      <c r="L890" s="211"/>
      <c r="M890" s="216"/>
      <c r="N890" s="217"/>
      <c r="O890" s="217"/>
      <c r="P890" s="217"/>
      <c r="Q890" s="217"/>
      <c r="R890" s="217"/>
      <c r="S890" s="217"/>
      <c r="T890" s="218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12" t="s">
        <v>213</v>
      </c>
      <c r="AU890" s="212" t="s">
        <v>91</v>
      </c>
      <c r="AV890" s="14" t="s">
        <v>91</v>
      </c>
      <c r="AW890" s="14" t="s">
        <v>33</v>
      </c>
      <c r="AX890" s="14" t="s">
        <v>80</v>
      </c>
      <c r="AY890" s="212" t="s">
        <v>205</v>
      </c>
    </row>
    <row r="891" s="14" customFormat="1">
      <c r="A891" s="14"/>
      <c r="B891" s="211"/>
      <c r="C891" s="14"/>
      <c r="D891" s="204" t="s">
        <v>213</v>
      </c>
      <c r="E891" s="212" t="s">
        <v>1</v>
      </c>
      <c r="F891" s="213" t="s">
        <v>813</v>
      </c>
      <c r="G891" s="14"/>
      <c r="H891" s="214">
        <v>23.739999999999998</v>
      </c>
      <c r="I891" s="215"/>
      <c r="J891" s="14"/>
      <c r="K891" s="14"/>
      <c r="L891" s="211"/>
      <c r="M891" s="216"/>
      <c r="N891" s="217"/>
      <c r="O891" s="217"/>
      <c r="P891" s="217"/>
      <c r="Q891" s="217"/>
      <c r="R891" s="217"/>
      <c r="S891" s="217"/>
      <c r="T891" s="218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12" t="s">
        <v>213</v>
      </c>
      <c r="AU891" s="212" t="s">
        <v>91</v>
      </c>
      <c r="AV891" s="14" t="s">
        <v>91</v>
      </c>
      <c r="AW891" s="14" t="s">
        <v>33</v>
      </c>
      <c r="AX891" s="14" t="s">
        <v>80</v>
      </c>
      <c r="AY891" s="212" t="s">
        <v>205</v>
      </c>
    </row>
    <row r="892" s="14" customFormat="1">
      <c r="A892" s="14"/>
      <c r="B892" s="211"/>
      <c r="C892" s="14"/>
      <c r="D892" s="204" t="s">
        <v>213</v>
      </c>
      <c r="E892" s="212" t="s">
        <v>1</v>
      </c>
      <c r="F892" s="213" t="s">
        <v>814</v>
      </c>
      <c r="G892" s="14"/>
      <c r="H892" s="214">
        <v>8.0600000000000005</v>
      </c>
      <c r="I892" s="215"/>
      <c r="J892" s="14"/>
      <c r="K892" s="14"/>
      <c r="L892" s="211"/>
      <c r="M892" s="216"/>
      <c r="N892" s="217"/>
      <c r="O892" s="217"/>
      <c r="P892" s="217"/>
      <c r="Q892" s="217"/>
      <c r="R892" s="217"/>
      <c r="S892" s="217"/>
      <c r="T892" s="218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12" t="s">
        <v>213</v>
      </c>
      <c r="AU892" s="212" t="s">
        <v>91</v>
      </c>
      <c r="AV892" s="14" t="s">
        <v>91</v>
      </c>
      <c r="AW892" s="14" t="s">
        <v>33</v>
      </c>
      <c r="AX892" s="14" t="s">
        <v>80</v>
      </c>
      <c r="AY892" s="212" t="s">
        <v>205</v>
      </c>
    </row>
    <row r="893" s="14" customFormat="1">
      <c r="A893" s="14"/>
      <c r="B893" s="211"/>
      <c r="C893" s="14"/>
      <c r="D893" s="204" t="s">
        <v>213</v>
      </c>
      <c r="E893" s="212" t="s">
        <v>1</v>
      </c>
      <c r="F893" s="213" t="s">
        <v>815</v>
      </c>
      <c r="G893" s="14"/>
      <c r="H893" s="214">
        <v>15.720000000000001</v>
      </c>
      <c r="I893" s="215"/>
      <c r="J893" s="14"/>
      <c r="K893" s="14"/>
      <c r="L893" s="211"/>
      <c r="M893" s="216"/>
      <c r="N893" s="217"/>
      <c r="O893" s="217"/>
      <c r="P893" s="217"/>
      <c r="Q893" s="217"/>
      <c r="R893" s="217"/>
      <c r="S893" s="217"/>
      <c r="T893" s="218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12" t="s">
        <v>213</v>
      </c>
      <c r="AU893" s="212" t="s">
        <v>91</v>
      </c>
      <c r="AV893" s="14" t="s">
        <v>91</v>
      </c>
      <c r="AW893" s="14" t="s">
        <v>33</v>
      </c>
      <c r="AX893" s="14" t="s">
        <v>80</v>
      </c>
      <c r="AY893" s="212" t="s">
        <v>205</v>
      </c>
    </row>
    <row r="894" s="14" customFormat="1">
      <c r="A894" s="14"/>
      <c r="B894" s="211"/>
      <c r="C894" s="14"/>
      <c r="D894" s="204" t="s">
        <v>213</v>
      </c>
      <c r="E894" s="212" t="s">
        <v>1</v>
      </c>
      <c r="F894" s="213" t="s">
        <v>816</v>
      </c>
      <c r="G894" s="14"/>
      <c r="H894" s="214">
        <v>6.9000000000000004</v>
      </c>
      <c r="I894" s="215"/>
      <c r="J894" s="14"/>
      <c r="K894" s="14"/>
      <c r="L894" s="211"/>
      <c r="M894" s="216"/>
      <c r="N894" s="217"/>
      <c r="O894" s="217"/>
      <c r="P894" s="217"/>
      <c r="Q894" s="217"/>
      <c r="R894" s="217"/>
      <c r="S894" s="217"/>
      <c r="T894" s="218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12" t="s">
        <v>213</v>
      </c>
      <c r="AU894" s="212" t="s">
        <v>91</v>
      </c>
      <c r="AV894" s="14" t="s">
        <v>91</v>
      </c>
      <c r="AW894" s="14" t="s">
        <v>33</v>
      </c>
      <c r="AX894" s="14" t="s">
        <v>80</v>
      </c>
      <c r="AY894" s="212" t="s">
        <v>205</v>
      </c>
    </row>
    <row r="895" s="14" customFormat="1">
      <c r="A895" s="14"/>
      <c r="B895" s="211"/>
      <c r="C895" s="14"/>
      <c r="D895" s="204" t="s">
        <v>213</v>
      </c>
      <c r="E895" s="212" t="s">
        <v>1</v>
      </c>
      <c r="F895" s="213" t="s">
        <v>817</v>
      </c>
      <c r="G895" s="14"/>
      <c r="H895" s="214">
        <v>6.46</v>
      </c>
      <c r="I895" s="215"/>
      <c r="J895" s="14"/>
      <c r="K895" s="14"/>
      <c r="L895" s="211"/>
      <c r="M895" s="216"/>
      <c r="N895" s="217"/>
      <c r="O895" s="217"/>
      <c r="P895" s="217"/>
      <c r="Q895" s="217"/>
      <c r="R895" s="217"/>
      <c r="S895" s="217"/>
      <c r="T895" s="218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12" t="s">
        <v>213</v>
      </c>
      <c r="AU895" s="212" t="s">
        <v>91</v>
      </c>
      <c r="AV895" s="14" t="s">
        <v>91</v>
      </c>
      <c r="AW895" s="14" t="s">
        <v>33</v>
      </c>
      <c r="AX895" s="14" t="s">
        <v>80</v>
      </c>
      <c r="AY895" s="212" t="s">
        <v>205</v>
      </c>
    </row>
    <row r="896" s="14" customFormat="1">
      <c r="A896" s="14"/>
      <c r="B896" s="211"/>
      <c r="C896" s="14"/>
      <c r="D896" s="204" t="s">
        <v>213</v>
      </c>
      <c r="E896" s="212" t="s">
        <v>1</v>
      </c>
      <c r="F896" s="213" t="s">
        <v>818</v>
      </c>
      <c r="G896" s="14"/>
      <c r="H896" s="214">
        <v>15.359999999999999</v>
      </c>
      <c r="I896" s="215"/>
      <c r="J896" s="14"/>
      <c r="K896" s="14"/>
      <c r="L896" s="211"/>
      <c r="M896" s="216"/>
      <c r="N896" s="217"/>
      <c r="O896" s="217"/>
      <c r="P896" s="217"/>
      <c r="Q896" s="217"/>
      <c r="R896" s="217"/>
      <c r="S896" s="217"/>
      <c r="T896" s="218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12" t="s">
        <v>213</v>
      </c>
      <c r="AU896" s="212" t="s">
        <v>91</v>
      </c>
      <c r="AV896" s="14" t="s">
        <v>91</v>
      </c>
      <c r="AW896" s="14" t="s">
        <v>33</v>
      </c>
      <c r="AX896" s="14" t="s">
        <v>80</v>
      </c>
      <c r="AY896" s="212" t="s">
        <v>205</v>
      </c>
    </row>
    <row r="897" s="14" customFormat="1">
      <c r="A897" s="14"/>
      <c r="B897" s="211"/>
      <c r="C897" s="14"/>
      <c r="D897" s="204" t="s">
        <v>213</v>
      </c>
      <c r="E897" s="212" t="s">
        <v>1</v>
      </c>
      <c r="F897" s="213" t="s">
        <v>819</v>
      </c>
      <c r="G897" s="14"/>
      <c r="H897" s="214">
        <v>7.5599999999999996</v>
      </c>
      <c r="I897" s="215"/>
      <c r="J897" s="14"/>
      <c r="K897" s="14"/>
      <c r="L897" s="211"/>
      <c r="M897" s="216"/>
      <c r="N897" s="217"/>
      <c r="O897" s="217"/>
      <c r="P897" s="217"/>
      <c r="Q897" s="217"/>
      <c r="R897" s="217"/>
      <c r="S897" s="217"/>
      <c r="T897" s="218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12" t="s">
        <v>213</v>
      </c>
      <c r="AU897" s="212" t="s">
        <v>91</v>
      </c>
      <c r="AV897" s="14" t="s">
        <v>91</v>
      </c>
      <c r="AW897" s="14" t="s">
        <v>33</v>
      </c>
      <c r="AX897" s="14" t="s">
        <v>80</v>
      </c>
      <c r="AY897" s="212" t="s">
        <v>205</v>
      </c>
    </row>
    <row r="898" s="14" customFormat="1">
      <c r="A898" s="14"/>
      <c r="B898" s="211"/>
      <c r="C898" s="14"/>
      <c r="D898" s="204" t="s">
        <v>213</v>
      </c>
      <c r="E898" s="212" t="s">
        <v>1</v>
      </c>
      <c r="F898" s="213" t="s">
        <v>820</v>
      </c>
      <c r="G898" s="14"/>
      <c r="H898" s="214">
        <v>23.739999999999998</v>
      </c>
      <c r="I898" s="215"/>
      <c r="J898" s="14"/>
      <c r="K898" s="14"/>
      <c r="L898" s="211"/>
      <c r="M898" s="216"/>
      <c r="N898" s="217"/>
      <c r="O898" s="217"/>
      <c r="P898" s="217"/>
      <c r="Q898" s="217"/>
      <c r="R898" s="217"/>
      <c r="S898" s="217"/>
      <c r="T898" s="218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12" t="s">
        <v>213</v>
      </c>
      <c r="AU898" s="212" t="s">
        <v>91</v>
      </c>
      <c r="AV898" s="14" t="s">
        <v>91</v>
      </c>
      <c r="AW898" s="14" t="s">
        <v>33</v>
      </c>
      <c r="AX898" s="14" t="s">
        <v>80</v>
      </c>
      <c r="AY898" s="212" t="s">
        <v>205</v>
      </c>
    </row>
    <row r="899" s="14" customFormat="1">
      <c r="A899" s="14"/>
      <c r="B899" s="211"/>
      <c r="C899" s="14"/>
      <c r="D899" s="204" t="s">
        <v>213</v>
      </c>
      <c r="E899" s="212" t="s">
        <v>1</v>
      </c>
      <c r="F899" s="213" t="s">
        <v>821</v>
      </c>
      <c r="G899" s="14"/>
      <c r="H899" s="214">
        <v>8.0299999999999994</v>
      </c>
      <c r="I899" s="215"/>
      <c r="J899" s="14"/>
      <c r="K899" s="14"/>
      <c r="L899" s="211"/>
      <c r="M899" s="216"/>
      <c r="N899" s="217"/>
      <c r="O899" s="217"/>
      <c r="P899" s="217"/>
      <c r="Q899" s="217"/>
      <c r="R899" s="217"/>
      <c r="S899" s="217"/>
      <c r="T899" s="218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12" t="s">
        <v>213</v>
      </c>
      <c r="AU899" s="212" t="s">
        <v>91</v>
      </c>
      <c r="AV899" s="14" t="s">
        <v>91</v>
      </c>
      <c r="AW899" s="14" t="s">
        <v>33</v>
      </c>
      <c r="AX899" s="14" t="s">
        <v>80</v>
      </c>
      <c r="AY899" s="212" t="s">
        <v>205</v>
      </c>
    </row>
    <row r="900" s="13" customFormat="1">
      <c r="A900" s="13"/>
      <c r="B900" s="203"/>
      <c r="C900" s="13"/>
      <c r="D900" s="204" t="s">
        <v>213</v>
      </c>
      <c r="E900" s="205" t="s">
        <v>1</v>
      </c>
      <c r="F900" s="206" t="s">
        <v>342</v>
      </c>
      <c r="G900" s="13"/>
      <c r="H900" s="205" t="s">
        <v>1</v>
      </c>
      <c r="I900" s="207"/>
      <c r="J900" s="13"/>
      <c r="K900" s="13"/>
      <c r="L900" s="203"/>
      <c r="M900" s="208"/>
      <c r="N900" s="209"/>
      <c r="O900" s="209"/>
      <c r="P900" s="209"/>
      <c r="Q900" s="209"/>
      <c r="R900" s="209"/>
      <c r="S900" s="209"/>
      <c r="T900" s="210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05" t="s">
        <v>213</v>
      </c>
      <c r="AU900" s="205" t="s">
        <v>91</v>
      </c>
      <c r="AV900" s="13" t="s">
        <v>87</v>
      </c>
      <c r="AW900" s="13" t="s">
        <v>33</v>
      </c>
      <c r="AX900" s="13" t="s">
        <v>80</v>
      </c>
      <c r="AY900" s="205" t="s">
        <v>205</v>
      </c>
    </row>
    <row r="901" s="14" customFormat="1">
      <c r="A901" s="14"/>
      <c r="B901" s="211"/>
      <c r="C901" s="14"/>
      <c r="D901" s="204" t="s">
        <v>213</v>
      </c>
      <c r="E901" s="212" t="s">
        <v>1</v>
      </c>
      <c r="F901" s="213" t="s">
        <v>822</v>
      </c>
      <c r="G901" s="14"/>
      <c r="H901" s="214">
        <v>11.140000000000001</v>
      </c>
      <c r="I901" s="215"/>
      <c r="J901" s="14"/>
      <c r="K901" s="14"/>
      <c r="L901" s="211"/>
      <c r="M901" s="216"/>
      <c r="N901" s="217"/>
      <c r="O901" s="217"/>
      <c r="P901" s="217"/>
      <c r="Q901" s="217"/>
      <c r="R901" s="217"/>
      <c r="S901" s="217"/>
      <c r="T901" s="218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12" t="s">
        <v>213</v>
      </c>
      <c r="AU901" s="212" t="s">
        <v>91</v>
      </c>
      <c r="AV901" s="14" t="s">
        <v>91</v>
      </c>
      <c r="AW901" s="14" t="s">
        <v>33</v>
      </c>
      <c r="AX901" s="14" t="s">
        <v>80</v>
      </c>
      <c r="AY901" s="212" t="s">
        <v>205</v>
      </c>
    </row>
    <row r="902" s="14" customFormat="1">
      <c r="A902" s="14"/>
      <c r="B902" s="211"/>
      <c r="C902" s="14"/>
      <c r="D902" s="204" t="s">
        <v>213</v>
      </c>
      <c r="E902" s="212" t="s">
        <v>1</v>
      </c>
      <c r="F902" s="213" t="s">
        <v>823</v>
      </c>
      <c r="G902" s="14"/>
      <c r="H902" s="214">
        <v>5.2560000000000002</v>
      </c>
      <c r="I902" s="215"/>
      <c r="J902" s="14"/>
      <c r="K902" s="14"/>
      <c r="L902" s="211"/>
      <c r="M902" s="216"/>
      <c r="N902" s="217"/>
      <c r="O902" s="217"/>
      <c r="P902" s="217"/>
      <c r="Q902" s="217"/>
      <c r="R902" s="217"/>
      <c r="S902" s="217"/>
      <c r="T902" s="218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12" t="s">
        <v>213</v>
      </c>
      <c r="AU902" s="212" t="s">
        <v>91</v>
      </c>
      <c r="AV902" s="14" t="s">
        <v>91</v>
      </c>
      <c r="AW902" s="14" t="s">
        <v>33</v>
      </c>
      <c r="AX902" s="14" t="s">
        <v>80</v>
      </c>
      <c r="AY902" s="212" t="s">
        <v>205</v>
      </c>
    </row>
    <row r="903" s="14" customFormat="1">
      <c r="A903" s="14"/>
      <c r="B903" s="211"/>
      <c r="C903" s="14"/>
      <c r="D903" s="204" t="s">
        <v>213</v>
      </c>
      <c r="E903" s="212" t="s">
        <v>1</v>
      </c>
      <c r="F903" s="213" t="s">
        <v>824</v>
      </c>
      <c r="G903" s="14"/>
      <c r="H903" s="214">
        <v>15.25</v>
      </c>
      <c r="I903" s="215"/>
      <c r="J903" s="14"/>
      <c r="K903" s="14"/>
      <c r="L903" s="211"/>
      <c r="M903" s="216"/>
      <c r="N903" s="217"/>
      <c r="O903" s="217"/>
      <c r="P903" s="217"/>
      <c r="Q903" s="217"/>
      <c r="R903" s="217"/>
      <c r="S903" s="217"/>
      <c r="T903" s="218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12" t="s">
        <v>213</v>
      </c>
      <c r="AU903" s="212" t="s">
        <v>91</v>
      </c>
      <c r="AV903" s="14" t="s">
        <v>91</v>
      </c>
      <c r="AW903" s="14" t="s">
        <v>33</v>
      </c>
      <c r="AX903" s="14" t="s">
        <v>80</v>
      </c>
      <c r="AY903" s="212" t="s">
        <v>205</v>
      </c>
    </row>
    <row r="904" s="14" customFormat="1">
      <c r="A904" s="14"/>
      <c r="B904" s="211"/>
      <c r="C904" s="14"/>
      <c r="D904" s="204" t="s">
        <v>213</v>
      </c>
      <c r="E904" s="212" t="s">
        <v>1</v>
      </c>
      <c r="F904" s="213" t="s">
        <v>825</v>
      </c>
      <c r="G904" s="14"/>
      <c r="H904" s="214">
        <v>51.880000000000003</v>
      </c>
      <c r="I904" s="215"/>
      <c r="J904" s="14"/>
      <c r="K904" s="14"/>
      <c r="L904" s="211"/>
      <c r="M904" s="216"/>
      <c r="N904" s="217"/>
      <c r="O904" s="217"/>
      <c r="P904" s="217"/>
      <c r="Q904" s="217"/>
      <c r="R904" s="217"/>
      <c r="S904" s="217"/>
      <c r="T904" s="218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12" t="s">
        <v>213</v>
      </c>
      <c r="AU904" s="212" t="s">
        <v>91</v>
      </c>
      <c r="AV904" s="14" t="s">
        <v>91</v>
      </c>
      <c r="AW904" s="14" t="s">
        <v>33</v>
      </c>
      <c r="AX904" s="14" t="s">
        <v>80</v>
      </c>
      <c r="AY904" s="212" t="s">
        <v>205</v>
      </c>
    </row>
    <row r="905" s="14" customFormat="1">
      <c r="A905" s="14"/>
      <c r="B905" s="211"/>
      <c r="C905" s="14"/>
      <c r="D905" s="204" t="s">
        <v>213</v>
      </c>
      <c r="E905" s="212" t="s">
        <v>1</v>
      </c>
      <c r="F905" s="213" t="s">
        <v>826</v>
      </c>
      <c r="G905" s="14"/>
      <c r="H905" s="214">
        <v>3.2999999999999998</v>
      </c>
      <c r="I905" s="215"/>
      <c r="J905" s="14"/>
      <c r="K905" s="14"/>
      <c r="L905" s="211"/>
      <c r="M905" s="216"/>
      <c r="N905" s="217"/>
      <c r="O905" s="217"/>
      <c r="P905" s="217"/>
      <c r="Q905" s="217"/>
      <c r="R905" s="217"/>
      <c r="S905" s="217"/>
      <c r="T905" s="218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12" t="s">
        <v>213</v>
      </c>
      <c r="AU905" s="212" t="s">
        <v>91</v>
      </c>
      <c r="AV905" s="14" t="s">
        <v>91</v>
      </c>
      <c r="AW905" s="14" t="s">
        <v>33</v>
      </c>
      <c r="AX905" s="14" t="s">
        <v>80</v>
      </c>
      <c r="AY905" s="212" t="s">
        <v>205</v>
      </c>
    </row>
    <row r="906" s="14" customFormat="1">
      <c r="A906" s="14"/>
      <c r="B906" s="211"/>
      <c r="C906" s="14"/>
      <c r="D906" s="204" t="s">
        <v>213</v>
      </c>
      <c r="E906" s="212" t="s">
        <v>1</v>
      </c>
      <c r="F906" s="213" t="s">
        <v>827</v>
      </c>
      <c r="G906" s="14"/>
      <c r="H906" s="214">
        <v>8.7300000000000004</v>
      </c>
      <c r="I906" s="215"/>
      <c r="J906" s="14"/>
      <c r="K906" s="14"/>
      <c r="L906" s="211"/>
      <c r="M906" s="216"/>
      <c r="N906" s="217"/>
      <c r="O906" s="217"/>
      <c r="P906" s="217"/>
      <c r="Q906" s="217"/>
      <c r="R906" s="217"/>
      <c r="S906" s="217"/>
      <c r="T906" s="218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12" t="s">
        <v>213</v>
      </c>
      <c r="AU906" s="212" t="s">
        <v>91</v>
      </c>
      <c r="AV906" s="14" t="s">
        <v>91</v>
      </c>
      <c r="AW906" s="14" t="s">
        <v>33</v>
      </c>
      <c r="AX906" s="14" t="s">
        <v>80</v>
      </c>
      <c r="AY906" s="212" t="s">
        <v>205</v>
      </c>
    </row>
    <row r="907" s="14" customFormat="1">
      <c r="A907" s="14"/>
      <c r="B907" s="211"/>
      <c r="C907" s="14"/>
      <c r="D907" s="204" t="s">
        <v>213</v>
      </c>
      <c r="E907" s="212" t="s">
        <v>1</v>
      </c>
      <c r="F907" s="213" t="s">
        <v>828</v>
      </c>
      <c r="G907" s="14"/>
      <c r="H907" s="214">
        <v>23.739999999999998</v>
      </c>
      <c r="I907" s="215"/>
      <c r="J907" s="14"/>
      <c r="K907" s="14"/>
      <c r="L907" s="211"/>
      <c r="M907" s="216"/>
      <c r="N907" s="217"/>
      <c r="O907" s="217"/>
      <c r="P907" s="217"/>
      <c r="Q907" s="217"/>
      <c r="R907" s="217"/>
      <c r="S907" s="217"/>
      <c r="T907" s="218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12" t="s">
        <v>213</v>
      </c>
      <c r="AU907" s="212" t="s">
        <v>91</v>
      </c>
      <c r="AV907" s="14" t="s">
        <v>91</v>
      </c>
      <c r="AW907" s="14" t="s">
        <v>33</v>
      </c>
      <c r="AX907" s="14" t="s">
        <v>80</v>
      </c>
      <c r="AY907" s="212" t="s">
        <v>205</v>
      </c>
    </row>
    <row r="908" s="14" customFormat="1">
      <c r="A908" s="14"/>
      <c r="B908" s="211"/>
      <c r="C908" s="14"/>
      <c r="D908" s="204" t="s">
        <v>213</v>
      </c>
      <c r="E908" s="212" t="s">
        <v>1</v>
      </c>
      <c r="F908" s="213" t="s">
        <v>829</v>
      </c>
      <c r="G908" s="14"/>
      <c r="H908" s="214">
        <v>8.0600000000000005</v>
      </c>
      <c r="I908" s="215"/>
      <c r="J908" s="14"/>
      <c r="K908" s="14"/>
      <c r="L908" s="211"/>
      <c r="M908" s="216"/>
      <c r="N908" s="217"/>
      <c r="O908" s="217"/>
      <c r="P908" s="217"/>
      <c r="Q908" s="217"/>
      <c r="R908" s="217"/>
      <c r="S908" s="217"/>
      <c r="T908" s="218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12" t="s">
        <v>213</v>
      </c>
      <c r="AU908" s="212" t="s">
        <v>91</v>
      </c>
      <c r="AV908" s="14" t="s">
        <v>91</v>
      </c>
      <c r="AW908" s="14" t="s">
        <v>33</v>
      </c>
      <c r="AX908" s="14" t="s">
        <v>80</v>
      </c>
      <c r="AY908" s="212" t="s">
        <v>205</v>
      </c>
    </row>
    <row r="909" s="14" customFormat="1">
      <c r="A909" s="14"/>
      <c r="B909" s="211"/>
      <c r="C909" s="14"/>
      <c r="D909" s="204" t="s">
        <v>213</v>
      </c>
      <c r="E909" s="212" t="s">
        <v>1</v>
      </c>
      <c r="F909" s="213" t="s">
        <v>830</v>
      </c>
      <c r="G909" s="14"/>
      <c r="H909" s="214">
        <v>15.720000000000001</v>
      </c>
      <c r="I909" s="215"/>
      <c r="J909" s="14"/>
      <c r="K909" s="14"/>
      <c r="L909" s="211"/>
      <c r="M909" s="216"/>
      <c r="N909" s="217"/>
      <c r="O909" s="217"/>
      <c r="P909" s="217"/>
      <c r="Q909" s="217"/>
      <c r="R909" s="217"/>
      <c r="S909" s="217"/>
      <c r="T909" s="218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12" t="s">
        <v>213</v>
      </c>
      <c r="AU909" s="212" t="s">
        <v>91</v>
      </c>
      <c r="AV909" s="14" t="s">
        <v>91</v>
      </c>
      <c r="AW909" s="14" t="s">
        <v>33</v>
      </c>
      <c r="AX909" s="14" t="s">
        <v>80</v>
      </c>
      <c r="AY909" s="212" t="s">
        <v>205</v>
      </c>
    </row>
    <row r="910" s="14" customFormat="1">
      <c r="A910" s="14"/>
      <c r="B910" s="211"/>
      <c r="C910" s="14"/>
      <c r="D910" s="204" t="s">
        <v>213</v>
      </c>
      <c r="E910" s="212" t="s">
        <v>1</v>
      </c>
      <c r="F910" s="213" t="s">
        <v>831</v>
      </c>
      <c r="G910" s="14"/>
      <c r="H910" s="214">
        <v>6.9000000000000004</v>
      </c>
      <c r="I910" s="215"/>
      <c r="J910" s="14"/>
      <c r="K910" s="14"/>
      <c r="L910" s="211"/>
      <c r="M910" s="216"/>
      <c r="N910" s="217"/>
      <c r="O910" s="217"/>
      <c r="P910" s="217"/>
      <c r="Q910" s="217"/>
      <c r="R910" s="217"/>
      <c r="S910" s="217"/>
      <c r="T910" s="218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12" t="s">
        <v>213</v>
      </c>
      <c r="AU910" s="212" t="s">
        <v>91</v>
      </c>
      <c r="AV910" s="14" t="s">
        <v>91</v>
      </c>
      <c r="AW910" s="14" t="s">
        <v>33</v>
      </c>
      <c r="AX910" s="14" t="s">
        <v>80</v>
      </c>
      <c r="AY910" s="212" t="s">
        <v>205</v>
      </c>
    </row>
    <row r="911" s="14" customFormat="1">
      <c r="A911" s="14"/>
      <c r="B911" s="211"/>
      <c r="C911" s="14"/>
      <c r="D911" s="204" t="s">
        <v>213</v>
      </c>
      <c r="E911" s="212" t="s">
        <v>1</v>
      </c>
      <c r="F911" s="213" t="s">
        <v>832</v>
      </c>
      <c r="G911" s="14"/>
      <c r="H911" s="214">
        <v>6.46</v>
      </c>
      <c r="I911" s="215"/>
      <c r="J911" s="14"/>
      <c r="K911" s="14"/>
      <c r="L911" s="211"/>
      <c r="M911" s="216"/>
      <c r="N911" s="217"/>
      <c r="O911" s="217"/>
      <c r="P911" s="217"/>
      <c r="Q911" s="217"/>
      <c r="R911" s="217"/>
      <c r="S911" s="217"/>
      <c r="T911" s="218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12" t="s">
        <v>213</v>
      </c>
      <c r="AU911" s="212" t="s">
        <v>91</v>
      </c>
      <c r="AV911" s="14" t="s">
        <v>91</v>
      </c>
      <c r="AW911" s="14" t="s">
        <v>33</v>
      </c>
      <c r="AX911" s="14" t="s">
        <v>80</v>
      </c>
      <c r="AY911" s="212" t="s">
        <v>205</v>
      </c>
    </row>
    <row r="912" s="14" customFormat="1">
      <c r="A912" s="14"/>
      <c r="B912" s="211"/>
      <c r="C912" s="14"/>
      <c r="D912" s="204" t="s">
        <v>213</v>
      </c>
      <c r="E912" s="212" t="s">
        <v>1</v>
      </c>
      <c r="F912" s="213" t="s">
        <v>833</v>
      </c>
      <c r="G912" s="14"/>
      <c r="H912" s="214">
        <v>15.359999999999999</v>
      </c>
      <c r="I912" s="215"/>
      <c r="J912" s="14"/>
      <c r="K912" s="14"/>
      <c r="L912" s="211"/>
      <c r="M912" s="216"/>
      <c r="N912" s="217"/>
      <c r="O912" s="217"/>
      <c r="P912" s="217"/>
      <c r="Q912" s="217"/>
      <c r="R912" s="217"/>
      <c r="S912" s="217"/>
      <c r="T912" s="218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12" t="s">
        <v>213</v>
      </c>
      <c r="AU912" s="212" t="s">
        <v>91</v>
      </c>
      <c r="AV912" s="14" t="s">
        <v>91</v>
      </c>
      <c r="AW912" s="14" t="s">
        <v>33</v>
      </c>
      <c r="AX912" s="14" t="s">
        <v>80</v>
      </c>
      <c r="AY912" s="212" t="s">
        <v>205</v>
      </c>
    </row>
    <row r="913" s="14" customFormat="1">
      <c r="A913" s="14"/>
      <c r="B913" s="211"/>
      <c r="C913" s="14"/>
      <c r="D913" s="204" t="s">
        <v>213</v>
      </c>
      <c r="E913" s="212" t="s">
        <v>1</v>
      </c>
      <c r="F913" s="213" t="s">
        <v>834</v>
      </c>
      <c r="G913" s="14"/>
      <c r="H913" s="214">
        <v>7.5599999999999996</v>
      </c>
      <c r="I913" s="215"/>
      <c r="J913" s="14"/>
      <c r="K913" s="14"/>
      <c r="L913" s="211"/>
      <c r="M913" s="216"/>
      <c r="N913" s="217"/>
      <c r="O913" s="217"/>
      <c r="P913" s="217"/>
      <c r="Q913" s="217"/>
      <c r="R913" s="217"/>
      <c r="S913" s="217"/>
      <c r="T913" s="218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12" t="s">
        <v>213</v>
      </c>
      <c r="AU913" s="212" t="s">
        <v>91</v>
      </c>
      <c r="AV913" s="14" t="s">
        <v>91</v>
      </c>
      <c r="AW913" s="14" t="s">
        <v>33</v>
      </c>
      <c r="AX913" s="14" t="s">
        <v>80</v>
      </c>
      <c r="AY913" s="212" t="s">
        <v>205</v>
      </c>
    </row>
    <row r="914" s="14" customFormat="1">
      <c r="A914" s="14"/>
      <c r="B914" s="211"/>
      <c r="C914" s="14"/>
      <c r="D914" s="204" t="s">
        <v>213</v>
      </c>
      <c r="E914" s="212" t="s">
        <v>1</v>
      </c>
      <c r="F914" s="213" t="s">
        <v>835</v>
      </c>
      <c r="G914" s="14"/>
      <c r="H914" s="214">
        <v>23.739999999999998</v>
      </c>
      <c r="I914" s="215"/>
      <c r="J914" s="14"/>
      <c r="K914" s="14"/>
      <c r="L914" s="211"/>
      <c r="M914" s="216"/>
      <c r="N914" s="217"/>
      <c r="O914" s="217"/>
      <c r="P914" s="217"/>
      <c r="Q914" s="217"/>
      <c r="R914" s="217"/>
      <c r="S914" s="217"/>
      <c r="T914" s="218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12" t="s">
        <v>213</v>
      </c>
      <c r="AU914" s="212" t="s">
        <v>91</v>
      </c>
      <c r="AV914" s="14" t="s">
        <v>91</v>
      </c>
      <c r="AW914" s="14" t="s">
        <v>33</v>
      </c>
      <c r="AX914" s="14" t="s">
        <v>80</v>
      </c>
      <c r="AY914" s="212" t="s">
        <v>205</v>
      </c>
    </row>
    <row r="915" s="14" customFormat="1">
      <c r="A915" s="14"/>
      <c r="B915" s="211"/>
      <c r="C915" s="14"/>
      <c r="D915" s="204" t="s">
        <v>213</v>
      </c>
      <c r="E915" s="212" t="s">
        <v>1</v>
      </c>
      <c r="F915" s="213" t="s">
        <v>836</v>
      </c>
      <c r="G915" s="14"/>
      <c r="H915" s="214">
        <v>8.0299999999999994</v>
      </c>
      <c r="I915" s="215"/>
      <c r="J915" s="14"/>
      <c r="K915" s="14"/>
      <c r="L915" s="211"/>
      <c r="M915" s="216"/>
      <c r="N915" s="217"/>
      <c r="O915" s="217"/>
      <c r="P915" s="217"/>
      <c r="Q915" s="217"/>
      <c r="R915" s="217"/>
      <c r="S915" s="217"/>
      <c r="T915" s="218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12" t="s">
        <v>213</v>
      </c>
      <c r="AU915" s="212" t="s">
        <v>91</v>
      </c>
      <c r="AV915" s="14" t="s">
        <v>91</v>
      </c>
      <c r="AW915" s="14" t="s">
        <v>33</v>
      </c>
      <c r="AX915" s="14" t="s">
        <v>80</v>
      </c>
      <c r="AY915" s="212" t="s">
        <v>205</v>
      </c>
    </row>
    <row r="916" s="15" customFormat="1">
      <c r="A916" s="15"/>
      <c r="B916" s="219"/>
      <c r="C916" s="15"/>
      <c r="D916" s="204" t="s">
        <v>213</v>
      </c>
      <c r="E916" s="220" t="s">
        <v>1</v>
      </c>
      <c r="F916" s="221" t="s">
        <v>216</v>
      </c>
      <c r="G916" s="15"/>
      <c r="H916" s="222">
        <v>422.25200000000012</v>
      </c>
      <c r="I916" s="223"/>
      <c r="J916" s="15"/>
      <c r="K916" s="15"/>
      <c r="L916" s="219"/>
      <c r="M916" s="224"/>
      <c r="N916" s="225"/>
      <c r="O916" s="225"/>
      <c r="P916" s="225"/>
      <c r="Q916" s="225"/>
      <c r="R916" s="225"/>
      <c r="S916" s="225"/>
      <c r="T916" s="226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20" t="s">
        <v>213</v>
      </c>
      <c r="AU916" s="220" t="s">
        <v>91</v>
      </c>
      <c r="AV916" s="15" t="s">
        <v>211</v>
      </c>
      <c r="AW916" s="15" t="s">
        <v>33</v>
      </c>
      <c r="AX916" s="15" t="s">
        <v>87</v>
      </c>
      <c r="AY916" s="220" t="s">
        <v>205</v>
      </c>
    </row>
    <row r="917" s="2" customFormat="1" ht="24.15" customHeight="1">
      <c r="A917" s="38"/>
      <c r="B917" s="188"/>
      <c r="C917" s="227" t="s">
        <v>1103</v>
      </c>
      <c r="D917" s="227" t="s">
        <v>276</v>
      </c>
      <c r="E917" s="228" t="s">
        <v>1104</v>
      </c>
      <c r="F917" s="229" t="s">
        <v>1105</v>
      </c>
      <c r="G917" s="230" t="s">
        <v>265</v>
      </c>
      <c r="H917" s="231">
        <v>430.697</v>
      </c>
      <c r="I917" s="232"/>
      <c r="J917" s="231">
        <f>ROUND(I917*H917,3)</f>
        <v>0</v>
      </c>
      <c r="K917" s="233"/>
      <c r="L917" s="234"/>
      <c r="M917" s="235" t="s">
        <v>1</v>
      </c>
      <c r="N917" s="236" t="s">
        <v>46</v>
      </c>
      <c r="O917" s="82"/>
      <c r="P917" s="198">
        <f>O917*H917</f>
        <v>0</v>
      </c>
      <c r="Q917" s="198">
        <v>0.0028999999999999998</v>
      </c>
      <c r="R917" s="198">
        <f>Q917*H917</f>
        <v>1.2490212999999999</v>
      </c>
      <c r="S917" s="198">
        <v>0</v>
      </c>
      <c r="T917" s="199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00" t="s">
        <v>401</v>
      </c>
      <c r="AT917" s="200" t="s">
        <v>276</v>
      </c>
      <c r="AU917" s="200" t="s">
        <v>91</v>
      </c>
      <c r="AY917" s="19" t="s">
        <v>205</v>
      </c>
      <c r="BE917" s="201">
        <f>IF(N917="základná",J917,0)</f>
        <v>0</v>
      </c>
      <c r="BF917" s="201">
        <f>IF(N917="znížená",J917,0)</f>
        <v>0</v>
      </c>
      <c r="BG917" s="201">
        <f>IF(N917="zákl. prenesená",J917,0)</f>
        <v>0</v>
      </c>
      <c r="BH917" s="201">
        <f>IF(N917="zníž. prenesená",J917,0)</f>
        <v>0</v>
      </c>
      <c r="BI917" s="201">
        <f>IF(N917="nulová",J917,0)</f>
        <v>0</v>
      </c>
      <c r="BJ917" s="19" t="s">
        <v>91</v>
      </c>
      <c r="BK917" s="202">
        <f>ROUND(I917*H917,3)</f>
        <v>0</v>
      </c>
      <c r="BL917" s="19" t="s">
        <v>299</v>
      </c>
      <c r="BM917" s="200" t="s">
        <v>1106</v>
      </c>
    </row>
    <row r="918" s="14" customFormat="1">
      <c r="A918" s="14"/>
      <c r="B918" s="211"/>
      <c r="C918" s="14"/>
      <c r="D918" s="204" t="s">
        <v>213</v>
      </c>
      <c r="E918" s="14"/>
      <c r="F918" s="213" t="s">
        <v>1107</v>
      </c>
      <c r="G918" s="14"/>
      <c r="H918" s="214">
        <v>430.697</v>
      </c>
      <c r="I918" s="215"/>
      <c r="J918" s="14"/>
      <c r="K918" s="14"/>
      <c r="L918" s="211"/>
      <c r="M918" s="216"/>
      <c r="N918" s="217"/>
      <c r="O918" s="217"/>
      <c r="P918" s="217"/>
      <c r="Q918" s="217"/>
      <c r="R918" s="217"/>
      <c r="S918" s="217"/>
      <c r="T918" s="218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12" t="s">
        <v>213</v>
      </c>
      <c r="AU918" s="212" t="s">
        <v>91</v>
      </c>
      <c r="AV918" s="14" t="s">
        <v>91</v>
      </c>
      <c r="AW918" s="14" t="s">
        <v>3</v>
      </c>
      <c r="AX918" s="14" t="s">
        <v>87</v>
      </c>
      <c r="AY918" s="212" t="s">
        <v>205</v>
      </c>
    </row>
    <row r="919" s="2" customFormat="1" ht="24.15" customHeight="1">
      <c r="A919" s="38"/>
      <c r="B919" s="188"/>
      <c r="C919" s="189" t="s">
        <v>1108</v>
      </c>
      <c r="D919" s="189" t="s">
        <v>207</v>
      </c>
      <c r="E919" s="190" t="s">
        <v>1109</v>
      </c>
      <c r="F919" s="191" t="s">
        <v>1110</v>
      </c>
      <c r="G919" s="192" t="s">
        <v>265</v>
      </c>
      <c r="H919" s="193">
        <v>111.59</v>
      </c>
      <c r="I919" s="194"/>
      <c r="J919" s="193">
        <f>ROUND(I919*H919,3)</f>
        <v>0</v>
      </c>
      <c r="K919" s="195"/>
      <c r="L919" s="39"/>
      <c r="M919" s="196" t="s">
        <v>1</v>
      </c>
      <c r="N919" s="197" t="s">
        <v>46</v>
      </c>
      <c r="O919" s="82"/>
      <c r="P919" s="198">
        <f>O919*H919</f>
        <v>0</v>
      </c>
      <c r="Q919" s="198">
        <v>0</v>
      </c>
      <c r="R919" s="198">
        <f>Q919*H919</f>
        <v>0</v>
      </c>
      <c r="S919" s="198">
        <v>0</v>
      </c>
      <c r="T919" s="199">
        <f>S919*H919</f>
        <v>0</v>
      </c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R919" s="200" t="s">
        <v>299</v>
      </c>
      <c r="AT919" s="200" t="s">
        <v>207</v>
      </c>
      <c r="AU919" s="200" t="s">
        <v>91</v>
      </c>
      <c r="AY919" s="19" t="s">
        <v>205</v>
      </c>
      <c r="BE919" s="201">
        <f>IF(N919="základná",J919,0)</f>
        <v>0</v>
      </c>
      <c r="BF919" s="201">
        <f>IF(N919="znížená",J919,0)</f>
        <v>0</v>
      </c>
      <c r="BG919" s="201">
        <f>IF(N919="zákl. prenesená",J919,0)</f>
        <v>0</v>
      </c>
      <c r="BH919" s="201">
        <f>IF(N919="zníž. prenesená",J919,0)</f>
        <v>0</v>
      </c>
      <c r="BI919" s="201">
        <f>IF(N919="nulová",J919,0)</f>
        <v>0</v>
      </c>
      <c r="BJ919" s="19" t="s">
        <v>91</v>
      </c>
      <c r="BK919" s="202">
        <f>ROUND(I919*H919,3)</f>
        <v>0</v>
      </c>
      <c r="BL919" s="19" t="s">
        <v>299</v>
      </c>
      <c r="BM919" s="200" t="s">
        <v>1111</v>
      </c>
    </row>
    <row r="920" s="13" customFormat="1">
      <c r="A920" s="13"/>
      <c r="B920" s="203"/>
      <c r="C920" s="13"/>
      <c r="D920" s="204" t="s">
        <v>213</v>
      </c>
      <c r="E920" s="205" t="s">
        <v>1</v>
      </c>
      <c r="F920" s="206" t="s">
        <v>1112</v>
      </c>
      <c r="G920" s="13"/>
      <c r="H920" s="205" t="s">
        <v>1</v>
      </c>
      <c r="I920" s="207"/>
      <c r="J920" s="13"/>
      <c r="K920" s="13"/>
      <c r="L920" s="203"/>
      <c r="M920" s="208"/>
      <c r="N920" s="209"/>
      <c r="O920" s="209"/>
      <c r="P920" s="209"/>
      <c r="Q920" s="209"/>
      <c r="R920" s="209"/>
      <c r="S920" s="209"/>
      <c r="T920" s="210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05" t="s">
        <v>213</v>
      </c>
      <c r="AU920" s="205" t="s">
        <v>91</v>
      </c>
      <c r="AV920" s="13" t="s">
        <v>87</v>
      </c>
      <c r="AW920" s="13" t="s">
        <v>33</v>
      </c>
      <c r="AX920" s="13" t="s">
        <v>80</v>
      </c>
      <c r="AY920" s="205" t="s">
        <v>205</v>
      </c>
    </row>
    <row r="921" s="14" customFormat="1">
      <c r="A921" s="14"/>
      <c r="B921" s="211"/>
      <c r="C921" s="14"/>
      <c r="D921" s="204" t="s">
        <v>213</v>
      </c>
      <c r="E921" s="212" t="s">
        <v>1</v>
      </c>
      <c r="F921" s="213" t="s">
        <v>797</v>
      </c>
      <c r="G921" s="14"/>
      <c r="H921" s="214">
        <v>22.800000000000001</v>
      </c>
      <c r="I921" s="215"/>
      <c r="J921" s="14"/>
      <c r="K921" s="14"/>
      <c r="L921" s="211"/>
      <c r="M921" s="216"/>
      <c r="N921" s="217"/>
      <c r="O921" s="217"/>
      <c r="P921" s="217"/>
      <c r="Q921" s="217"/>
      <c r="R921" s="217"/>
      <c r="S921" s="217"/>
      <c r="T921" s="218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12" t="s">
        <v>213</v>
      </c>
      <c r="AU921" s="212" t="s">
        <v>91</v>
      </c>
      <c r="AV921" s="14" t="s">
        <v>91</v>
      </c>
      <c r="AW921" s="14" t="s">
        <v>33</v>
      </c>
      <c r="AX921" s="14" t="s">
        <v>80</v>
      </c>
      <c r="AY921" s="212" t="s">
        <v>205</v>
      </c>
    </row>
    <row r="922" s="14" customFormat="1">
      <c r="A922" s="14"/>
      <c r="B922" s="211"/>
      <c r="C922" s="14"/>
      <c r="D922" s="204" t="s">
        <v>213</v>
      </c>
      <c r="E922" s="212" t="s">
        <v>1</v>
      </c>
      <c r="F922" s="213" t="s">
        <v>798</v>
      </c>
      <c r="G922" s="14"/>
      <c r="H922" s="214">
        <v>21.780000000000001</v>
      </c>
      <c r="I922" s="215"/>
      <c r="J922" s="14"/>
      <c r="K922" s="14"/>
      <c r="L922" s="211"/>
      <c r="M922" s="216"/>
      <c r="N922" s="217"/>
      <c r="O922" s="217"/>
      <c r="P922" s="217"/>
      <c r="Q922" s="217"/>
      <c r="R922" s="217"/>
      <c r="S922" s="217"/>
      <c r="T922" s="218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12" t="s">
        <v>213</v>
      </c>
      <c r="AU922" s="212" t="s">
        <v>91</v>
      </c>
      <c r="AV922" s="14" t="s">
        <v>91</v>
      </c>
      <c r="AW922" s="14" t="s">
        <v>33</v>
      </c>
      <c r="AX922" s="14" t="s">
        <v>80</v>
      </c>
      <c r="AY922" s="212" t="s">
        <v>205</v>
      </c>
    </row>
    <row r="923" s="14" customFormat="1">
      <c r="A923" s="14"/>
      <c r="B923" s="211"/>
      <c r="C923" s="14"/>
      <c r="D923" s="204" t="s">
        <v>213</v>
      </c>
      <c r="E923" s="212" t="s">
        <v>1</v>
      </c>
      <c r="F923" s="213" t="s">
        <v>799</v>
      </c>
      <c r="G923" s="14"/>
      <c r="H923" s="214">
        <v>3.48</v>
      </c>
      <c r="I923" s="215"/>
      <c r="J923" s="14"/>
      <c r="K923" s="14"/>
      <c r="L923" s="211"/>
      <c r="M923" s="216"/>
      <c r="N923" s="217"/>
      <c r="O923" s="217"/>
      <c r="P923" s="217"/>
      <c r="Q923" s="217"/>
      <c r="R923" s="217"/>
      <c r="S923" s="217"/>
      <c r="T923" s="218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12" t="s">
        <v>213</v>
      </c>
      <c r="AU923" s="212" t="s">
        <v>91</v>
      </c>
      <c r="AV923" s="14" t="s">
        <v>91</v>
      </c>
      <c r="AW923" s="14" t="s">
        <v>33</v>
      </c>
      <c r="AX923" s="14" t="s">
        <v>80</v>
      </c>
      <c r="AY923" s="212" t="s">
        <v>205</v>
      </c>
    </row>
    <row r="924" s="14" customFormat="1">
      <c r="A924" s="14"/>
      <c r="B924" s="211"/>
      <c r="C924" s="14"/>
      <c r="D924" s="204" t="s">
        <v>213</v>
      </c>
      <c r="E924" s="212" t="s">
        <v>1</v>
      </c>
      <c r="F924" s="213" t="s">
        <v>800</v>
      </c>
      <c r="G924" s="14"/>
      <c r="H924" s="214">
        <v>2.6699999999999999</v>
      </c>
      <c r="I924" s="215"/>
      <c r="J924" s="14"/>
      <c r="K924" s="14"/>
      <c r="L924" s="211"/>
      <c r="M924" s="216"/>
      <c r="N924" s="217"/>
      <c r="O924" s="217"/>
      <c r="P924" s="217"/>
      <c r="Q924" s="217"/>
      <c r="R924" s="217"/>
      <c r="S924" s="217"/>
      <c r="T924" s="218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12" t="s">
        <v>213</v>
      </c>
      <c r="AU924" s="212" t="s">
        <v>91</v>
      </c>
      <c r="AV924" s="14" t="s">
        <v>91</v>
      </c>
      <c r="AW924" s="14" t="s">
        <v>33</v>
      </c>
      <c r="AX924" s="14" t="s">
        <v>80</v>
      </c>
      <c r="AY924" s="212" t="s">
        <v>205</v>
      </c>
    </row>
    <row r="925" s="14" customFormat="1">
      <c r="A925" s="14"/>
      <c r="B925" s="211"/>
      <c r="C925" s="14"/>
      <c r="D925" s="204" t="s">
        <v>213</v>
      </c>
      <c r="E925" s="212" t="s">
        <v>1</v>
      </c>
      <c r="F925" s="213" t="s">
        <v>801</v>
      </c>
      <c r="G925" s="14"/>
      <c r="H925" s="214">
        <v>1.9099999999999999</v>
      </c>
      <c r="I925" s="215"/>
      <c r="J925" s="14"/>
      <c r="K925" s="14"/>
      <c r="L925" s="211"/>
      <c r="M925" s="216"/>
      <c r="N925" s="217"/>
      <c r="O925" s="217"/>
      <c r="P925" s="217"/>
      <c r="Q925" s="217"/>
      <c r="R925" s="217"/>
      <c r="S925" s="217"/>
      <c r="T925" s="218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12" t="s">
        <v>213</v>
      </c>
      <c r="AU925" s="212" t="s">
        <v>91</v>
      </c>
      <c r="AV925" s="14" t="s">
        <v>91</v>
      </c>
      <c r="AW925" s="14" t="s">
        <v>33</v>
      </c>
      <c r="AX925" s="14" t="s">
        <v>80</v>
      </c>
      <c r="AY925" s="212" t="s">
        <v>205</v>
      </c>
    </row>
    <row r="926" s="14" customFormat="1">
      <c r="A926" s="14"/>
      <c r="B926" s="211"/>
      <c r="C926" s="14"/>
      <c r="D926" s="204" t="s">
        <v>213</v>
      </c>
      <c r="E926" s="212" t="s">
        <v>1</v>
      </c>
      <c r="F926" s="213" t="s">
        <v>802</v>
      </c>
      <c r="G926" s="14"/>
      <c r="H926" s="214">
        <v>3.4399999999999999</v>
      </c>
      <c r="I926" s="215"/>
      <c r="J926" s="14"/>
      <c r="K926" s="14"/>
      <c r="L926" s="211"/>
      <c r="M926" s="216"/>
      <c r="N926" s="217"/>
      <c r="O926" s="217"/>
      <c r="P926" s="217"/>
      <c r="Q926" s="217"/>
      <c r="R926" s="217"/>
      <c r="S926" s="217"/>
      <c r="T926" s="218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12" t="s">
        <v>213</v>
      </c>
      <c r="AU926" s="212" t="s">
        <v>91</v>
      </c>
      <c r="AV926" s="14" t="s">
        <v>91</v>
      </c>
      <c r="AW926" s="14" t="s">
        <v>33</v>
      </c>
      <c r="AX926" s="14" t="s">
        <v>80</v>
      </c>
      <c r="AY926" s="212" t="s">
        <v>205</v>
      </c>
    </row>
    <row r="927" s="14" customFormat="1">
      <c r="A927" s="14"/>
      <c r="B927" s="211"/>
      <c r="C927" s="14"/>
      <c r="D927" s="204" t="s">
        <v>213</v>
      </c>
      <c r="E927" s="212" t="s">
        <v>1</v>
      </c>
      <c r="F927" s="213" t="s">
        <v>803</v>
      </c>
      <c r="G927" s="14"/>
      <c r="H927" s="214">
        <v>7.4100000000000001</v>
      </c>
      <c r="I927" s="215"/>
      <c r="J927" s="14"/>
      <c r="K927" s="14"/>
      <c r="L927" s="211"/>
      <c r="M927" s="216"/>
      <c r="N927" s="217"/>
      <c r="O927" s="217"/>
      <c r="P927" s="217"/>
      <c r="Q927" s="217"/>
      <c r="R927" s="217"/>
      <c r="S927" s="217"/>
      <c r="T927" s="218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12" t="s">
        <v>213</v>
      </c>
      <c r="AU927" s="212" t="s">
        <v>91</v>
      </c>
      <c r="AV927" s="14" t="s">
        <v>91</v>
      </c>
      <c r="AW927" s="14" t="s">
        <v>33</v>
      </c>
      <c r="AX927" s="14" t="s">
        <v>80</v>
      </c>
      <c r="AY927" s="212" t="s">
        <v>205</v>
      </c>
    </row>
    <row r="928" s="14" customFormat="1">
      <c r="A928" s="14"/>
      <c r="B928" s="211"/>
      <c r="C928" s="14"/>
      <c r="D928" s="204" t="s">
        <v>213</v>
      </c>
      <c r="E928" s="212" t="s">
        <v>1</v>
      </c>
      <c r="F928" s="213" t="s">
        <v>804</v>
      </c>
      <c r="G928" s="14"/>
      <c r="H928" s="214">
        <v>11.17</v>
      </c>
      <c r="I928" s="215"/>
      <c r="J928" s="14"/>
      <c r="K928" s="14"/>
      <c r="L928" s="211"/>
      <c r="M928" s="216"/>
      <c r="N928" s="217"/>
      <c r="O928" s="217"/>
      <c r="P928" s="217"/>
      <c r="Q928" s="217"/>
      <c r="R928" s="217"/>
      <c r="S928" s="217"/>
      <c r="T928" s="218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12" t="s">
        <v>213</v>
      </c>
      <c r="AU928" s="212" t="s">
        <v>91</v>
      </c>
      <c r="AV928" s="14" t="s">
        <v>91</v>
      </c>
      <c r="AW928" s="14" t="s">
        <v>33</v>
      </c>
      <c r="AX928" s="14" t="s">
        <v>80</v>
      </c>
      <c r="AY928" s="212" t="s">
        <v>205</v>
      </c>
    </row>
    <row r="929" s="14" customFormat="1">
      <c r="A929" s="14"/>
      <c r="B929" s="211"/>
      <c r="C929" s="14"/>
      <c r="D929" s="204" t="s">
        <v>213</v>
      </c>
      <c r="E929" s="212" t="s">
        <v>1</v>
      </c>
      <c r="F929" s="213" t="s">
        <v>805</v>
      </c>
      <c r="G929" s="14"/>
      <c r="H929" s="214">
        <v>17.800000000000001</v>
      </c>
      <c r="I929" s="215"/>
      <c r="J929" s="14"/>
      <c r="K929" s="14"/>
      <c r="L929" s="211"/>
      <c r="M929" s="216"/>
      <c r="N929" s="217"/>
      <c r="O929" s="217"/>
      <c r="P929" s="217"/>
      <c r="Q929" s="217"/>
      <c r="R929" s="217"/>
      <c r="S929" s="217"/>
      <c r="T929" s="218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12" t="s">
        <v>213</v>
      </c>
      <c r="AU929" s="212" t="s">
        <v>91</v>
      </c>
      <c r="AV929" s="14" t="s">
        <v>91</v>
      </c>
      <c r="AW929" s="14" t="s">
        <v>33</v>
      </c>
      <c r="AX929" s="14" t="s">
        <v>80</v>
      </c>
      <c r="AY929" s="212" t="s">
        <v>205</v>
      </c>
    </row>
    <row r="930" s="14" customFormat="1">
      <c r="A930" s="14"/>
      <c r="B930" s="211"/>
      <c r="C930" s="14"/>
      <c r="D930" s="204" t="s">
        <v>213</v>
      </c>
      <c r="E930" s="212" t="s">
        <v>1</v>
      </c>
      <c r="F930" s="213" t="s">
        <v>806</v>
      </c>
      <c r="G930" s="14"/>
      <c r="H930" s="214">
        <v>19.129999999999999</v>
      </c>
      <c r="I930" s="215"/>
      <c r="J930" s="14"/>
      <c r="K930" s="14"/>
      <c r="L930" s="211"/>
      <c r="M930" s="216"/>
      <c r="N930" s="217"/>
      <c r="O930" s="217"/>
      <c r="P930" s="217"/>
      <c r="Q930" s="217"/>
      <c r="R930" s="217"/>
      <c r="S930" s="217"/>
      <c r="T930" s="218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12" t="s">
        <v>213</v>
      </c>
      <c r="AU930" s="212" t="s">
        <v>91</v>
      </c>
      <c r="AV930" s="14" t="s">
        <v>91</v>
      </c>
      <c r="AW930" s="14" t="s">
        <v>33</v>
      </c>
      <c r="AX930" s="14" t="s">
        <v>80</v>
      </c>
      <c r="AY930" s="212" t="s">
        <v>205</v>
      </c>
    </row>
    <row r="931" s="15" customFormat="1">
      <c r="A931" s="15"/>
      <c r="B931" s="219"/>
      <c r="C931" s="15"/>
      <c r="D931" s="204" t="s">
        <v>213</v>
      </c>
      <c r="E931" s="220" t="s">
        <v>1</v>
      </c>
      <c r="F931" s="221" t="s">
        <v>216</v>
      </c>
      <c r="G931" s="15"/>
      <c r="H931" s="222">
        <v>111.58999999999999</v>
      </c>
      <c r="I931" s="223"/>
      <c r="J931" s="15"/>
      <c r="K931" s="15"/>
      <c r="L931" s="219"/>
      <c r="M931" s="224"/>
      <c r="N931" s="225"/>
      <c r="O931" s="225"/>
      <c r="P931" s="225"/>
      <c r="Q931" s="225"/>
      <c r="R931" s="225"/>
      <c r="S931" s="225"/>
      <c r="T931" s="226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T931" s="220" t="s">
        <v>213</v>
      </c>
      <c r="AU931" s="220" t="s">
        <v>91</v>
      </c>
      <c r="AV931" s="15" t="s">
        <v>211</v>
      </c>
      <c r="AW931" s="15" t="s">
        <v>33</v>
      </c>
      <c r="AX931" s="15" t="s">
        <v>87</v>
      </c>
      <c r="AY931" s="220" t="s">
        <v>205</v>
      </c>
    </row>
    <row r="932" s="2" customFormat="1" ht="24.15" customHeight="1">
      <c r="A932" s="38"/>
      <c r="B932" s="188"/>
      <c r="C932" s="227" t="s">
        <v>1113</v>
      </c>
      <c r="D932" s="227" t="s">
        <v>276</v>
      </c>
      <c r="E932" s="228" t="s">
        <v>1114</v>
      </c>
      <c r="F932" s="229" t="s">
        <v>1115</v>
      </c>
      <c r="G932" s="230" t="s">
        <v>265</v>
      </c>
      <c r="H932" s="231">
        <v>113.822</v>
      </c>
      <c r="I932" s="232"/>
      <c r="J932" s="231">
        <f>ROUND(I932*H932,3)</f>
        <v>0</v>
      </c>
      <c r="K932" s="233"/>
      <c r="L932" s="234"/>
      <c r="M932" s="235" t="s">
        <v>1</v>
      </c>
      <c r="N932" s="236" t="s">
        <v>46</v>
      </c>
      <c r="O932" s="82"/>
      <c r="P932" s="198">
        <f>O932*H932</f>
        <v>0</v>
      </c>
      <c r="Q932" s="198">
        <v>0.00174</v>
      </c>
      <c r="R932" s="198">
        <f>Q932*H932</f>
        <v>0.19805028</v>
      </c>
      <c r="S932" s="198">
        <v>0</v>
      </c>
      <c r="T932" s="199">
        <f>S932*H932</f>
        <v>0</v>
      </c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R932" s="200" t="s">
        <v>401</v>
      </c>
      <c r="AT932" s="200" t="s">
        <v>276</v>
      </c>
      <c r="AU932" s="200" t="s">
        <v>91</v>
      </c>
      <c r="AY932" s="19" t="s">
        <v>205</v>
      </c>
      <c r="BE932" s="201">
        <f>IF(N932="základná",J932,0)</f>
        <v>0</v>
      </c>
      <c r="BF932" s="201">
        <f>IF(N932="znížená",J932,0)</f>
        <v>0</v>
      </c>
      <c r="BG932" s="201">
        <f>IF(N932="zákl. prenesená",J932,0)</f>
        <v>0</v>
      </c>
      <c r="BH932" s="201">
        <f>IF(N932="zníž. prenesená",J932,0)</f>
        <v>0</v>
      </c>
      <c r="BI932" s="201">
        <f>IF(N932="nulová",J932,0)</f>
        <v>0</v>
      </c>
      <c r="BJ932" s="19" t="s">
        <v>91</v>
      </c>
      <c r="BK932" s="202">
        <f>ROUND(I932*H932,3)</f>
        <v>0</v>
      </c>
      <c r="BL932" s="19" t="s">
        <v>299</v>
      </c>
      <c r="BM932" s="200" t="s">
        <v>1116</v>
      </c>
    </row>
    <row r="933" s="14" customFormat="1">
      <c r="A933" s="14"/>
      <c r="B933" s="211"/>
      <c r="C933" s="14"/>
      <c r="D933" s="204" t="s">
        <v>213</v>
      </c>
      <c r="E933" s="14"/>
      <c r="F933" s="213" t="s">
        <v>1117</v>
      </c>
      <c r="G933" s="14"/>
      <c r="H933" s="214">
        <v>113.822</v>
      </c>
      <c r="I933" s="215"/>
      <c r="J933" s="14"/>
      <c r="K933" s="14"/>
      <c r="L933" s="211"/>
      <c r="M933" s="216"/>
      <c r="N933" s="217"/>
      <c r="O933" s="217"/>
      <c r="P933" s="217"/>
      <c r="Q933" s="217"/>
      <c r="R933" s="217"/>
      <c r="S933" s="217"/>
      <c r="T933" s="218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12" t="s">
        <v>213</v>
      </c>
      <c r="AU933" s="212" t="s">
        <v>91</v>
      </c>
      <c r="AV933" s="14" t="s">
        <v>91</v>
      </c>
      <c r="AW933" s="14" t="s">
        <v>3</v>
      </c>
      <c r="AX933" s="14" t="s">
        <v>87</v>
      </c>
      <c r="AY933" s="212" t="s">
        <v>205</v>
      </c>
    </row>
    <row r="934" s="2" customFormat="1" ht="24.15" customHeight="1">
      <c r="A934" s="38"/>
      <c r="B934" s="188"/>
      <c r="C934" s="227" t="s">
        <v>1118</v>
      </c>
      <c r="D934" s="227" t="s">
        <v>276</v>
      </c>
      <c r="E934" s="228" t="s">
        <v>1119</v>
      </c>
      <c r="F934" s="229" t="s">
        <v>1120</v>
      </c>
      <c r="G934" s="230" t="s">
        <v>265</v>
      </c>
      <c r="H934" s="231">
        <v>113.822</v>
      </c>
      <c r="I934" s="232"/>
      <c r="J934" s="231">
        <f>ROUND(I934*H934,3)</f>
        <v>0</v>
      </c>
      <c r="K934" s="233"/>
      <c r="L934" s="234"/>
      <c r="M934" s="235" t="s">
        <v>1</v>
      </c>
      <c r="N934" s="236" t="s">
        <v>46</v>
      </c>
      <c r="O934" s="82"/>
      <c r="P934" s="198">
        <f>O934*H934</f>
        <v>0</v>
      </c>
      <c r="Q934" s="198">
        <v>0.00232</v>
      </c>
      <c r="R934" s="198">
        <f>Q934*H934</f>
        <v>0.26406704000000003</v>
      </c>
      <c r="S934" s="198">
        <v>0</v>
      </c>
      <c r="T934" s="199">
        <f>S934*H934</f>
        <v>0</v>
      </c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R934" s="200" t="s">
        <v>401</v>
      </c>
      <c r="AT934" s="200" t="s">
        <v>276</v>
      </c>
      <c r="AU934" s="200" t="s">
        <v>91</v>
      </c>
      <c r="AY934" s="19" t="s">
        <v>205</v>
      </c>
      <c r="BE934" s="201">
        <f>IF(N934="základná",J934,0)</f>
        <v>0</v>
      </c>
      <c r="BF934" s="201">
        <f>IF(N934="znížená",J934,0)</f>
        <v>0</v>
      </c>
      <c r="BG934" s="201">
        <f>IF(N934="zákl. prenesená",J934,0)</f>
        <v>0</v>
      </c>
      <c r="BH934" s="201">
        <f>IF(N934="zníž. prenesená",J934,0)</f>
        <v>0</v>
      </c>
      <c r="BI934" s="201">
        <f>IF(N934="nulová",J934,0)</f>
        <v>0</v>
      </c>
      <c r="BJ934" s="19" t="s">
        <v>91</v>
      </c>
      <c r="BK934" s="202">
        <f>ROUND(I934*H934,3)</f>
        <v>0</v>
      </c>
      <c r="BL934" s="19" t="s">
        <v>299</v>
      </c>
      <c r="BM934" s="200" t="s">
        <v>1121</v>
      </c>
    </row>
    <row r="935" s="14" customFormat="1">
      <c r="A935" s="14"/>
      <c r="B935" s="211"/>
      <c r="C935" s="14"/>
      <c r="D935" s="204" t="s">
        <v>213</v>
      </c>
      <c r="E935" s="14"/>
      <c r="F935" s="213" t="s">
        <v>1117</v>
      </c>
      <c r="G935" s="14"/>
      <c r="H935" s="214">
        <v>113.822</v>
      </c>
      <c r="I935" s="215"/>
      <c r="J935" s="14"/>
      <c r="K935" s="14"/>
      <c r="L935" s="211"/>
      <c r="M935" s="216"/>
      <c r="N935" s="217"/>
      <c r="O935" s="217"/>
      <c r="P935" s="217"/>
      <c r="Q935" s="217"/>
      <c r="R935" s="217"/>
      <c r="S935" s="217"/>
      <c r="T935" s="218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12" t="s">
        <v>213</v>
      </c>
      <c r="AU935" s="212" t="s">
        <v>91</v>
      </c>
      <c r="AV935" s="14" t="s">
        <v>91</v>
      </c>
      <c r="AW935" s="14" t="s">
        <v>3</v>
      </c>
      <c r="AX935" s="14" t="s">
        <v>87</v>
      </c>
      <c r="AY935" s="212" t="s">
        <v>205</v>
      </c>
    </row>
    <row r="936" s="2" customFormat="1" ht="33" customHeight="1">
      <c r="A936" s="38"/>
      <c r="B936" s="188"/>
      <c r="C936" s="189" t="s">
        <v>1122</v>
      </c>
      <c r="D936" s="189" t="s">
        <v>207</v>
      </c>
      <c r="E936" s="190" t="s">
        <v>1123</v>
      </c>
      <c r="F936" s="191" t="s">
        <v>1124</v>
      </c>
      <c r="G936" s="192" t="s">
        <v>265</v>
      </c>
      <c r="H936" s="193">
        <v>8.75</v>
      </c>
      <c r="I936" s="194"/>
      <c r="J936" s="193">
        <f>ROUND(I936*H936,3)</f>
        <v>0</v>
      </c>
      <c r="K936" s="195"/>
      <c r="L936" s="39"/>
      <c r="M936" s="196" t="s">
        <v>1</v>
      </c>
      <c r="N936" s="197" t="s">
        <v>46</v>
      </c>
      <c r="O936" s="82"/>
      <c r="P936" s="198">
        <f>O936*H936</f>
        <v>0</v>
      </c>
      <c r="Q936" s="198">
        <v>0.00012</v>
      </c>
      <c r="R936" s="198">
        <f>Q936*H936</f>
        <v>0.0010499999999999999</v>
      </c>
      <c r="S936" s="198">
        <v>0</v>
      </c>
      <c r="T936" s="199">
        <f>S936*H936</f>
        <v>0</v>
      </c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R936" s="200" t="s">
        <v>299</v>
      </c>
      <c r="AT936" s="200" t="s">
        <v>207</v>
      </c>
      <c r="AU936" s="200" t="s">
        <v>91</v>
      </c>
      <c r="AY936" s="19" t="s">
        <v>205</v>
      </c>
      <c r="BE936" s="201">
        <f>IF(N936="základná",J936,0)</f>
        <v>0</v>
      </c>
      <c r="BF936" s="201">
        <f>IF(N936="znížená",J936,0)</f>
        <v>0</v>
      </c>
      <c r="BG936" s="201">
        <f>IF(N936="zákl. prenesená",J936,0)</f>
        <v>0</v>
      </c>
      <c r="BH936" s="201">
        <f>IF(N936="zníž. prenesená",J936,0)</f>
        <v>0</v>
      </c>
      <c r="BI936" s="201">
        <f>IF(N936="nulová",J936,0)</f>
        <v>0</v>
      </c>
      <c r="BJ936" s="19" t="s">
        <v>91</v>
      </c>
      <c r="BK936" s="202">
        <f>ROUND(I936*H936,3)</f>
        <v>0</v>
      </c>
      <c r="BL936" s="19" t="s">
        <v>299</v>
      </c>
      <c r="BM936" s="200" t="s">
        <v>1125</v>
      </c>
    </row>
    <row r="937" s="14" customFormat="1">
      <c r="A937" s="14"/>
      <c r="B937" s="211"/>
      <c r="C937" s="14"/>
      <c r="D937" s="204" t="s">
        <v>213</v>
      </c>
      <c r="E937" s="212" t="s">
        <v>1</v>
      </c>
      <c r="F937" s="213" t="s">
        <v>1035</v>
      </c>
      <c r="G937" s="14"/>
      <c r="H937" s="214">
        <v>8.75</v>
      </c>
      <c r="I937" s="215"/>
      <c r="J937" s="14"/>
      <c r="K937" s="14"/>
      <c r="L937" s="211"/>
      <c r="M937" s="216"/>
      <c r="N937" s="217"/>
      <c r="O937" s="217"/>
      <c r="P937" s="217"/>
      <c r="Q937" s="217"/>
      <c r="R937" s="217"/>
      <c r="S937" s="217"/>
      <c r="T937" s="218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12" t="s">
        <v>213</v>
      </c>
      <c r="AU937" s="212" t="s">
        <v>91</v>
      </c>
      <c r="AV937" s="14" t="s">
        <v>91</v>
      </c>
      <c r="AW937" s="14" t="s">
        <v>33</v>
      </c>
      <c r="AX937" s="14" t="s">
        <v>87</v>
      </c>
      <c r="AY937" s="212" t="s">
        <v>205</v>
      </c>
    </row>
    <row r="938" s="2" customFormat="1" ht="24.15" customHeight="1">
      <c r="A938" s="38"/>
      <c r="B938" s="188"/>
      <c r="C938" s="227" t="s">
        <v>1126</v>
      </c>
      <c r="D938" s="227" t="s">
        <v>276</v>
      </c>
      <c r="E938" s="228" t="s">
        <v>1127</v>
      </c>
      <c r="F938" s="229" t="s">
        <v>1128</v>
      </c>
      <c r="G938" s="230" t="s">
        <v>265</v>
      </c>
      <c r="H938" s="231">
        <v>8.9250000000000007</v>
      </c>
      <c r="I938" s="232"/>
      <c r="J938" s="231">
        <f>ROUND(I938*H938,3)</f>
        <v>0</v>
      </c>
      <c r="K938" s="233"/>
      <c r="L938" s="234"/>
      <c r="M938" s="235" t="s">
        <v>1</v>
      </c>
      <c r="N938" s="236" t="s">
        <v>46</v>
      </c>
      <c r="O938" s="82"/>
      <c r="P938" s="198">
        <f>O938*H938</f>
        <v>0</v>
      </c>
      <c r="Q938" s="198">
        <v>0.0028999999999999998</v>
      </c>
      <c r="R938" s="198">
        <f>Q938*H938</f>
        <v>0.025882499999999999</v>
      </c>
      <c r="S938" s="198">
        <v>0</v>
      </c>
      <c r="T938" s="199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00" t="s">
        <v>401</v>
      </c>
      <c r="AT938" s="200" t="s">
        <v>276</v>
      </c>
      <c r="AU938" s="200" t="s">
        <v>91</v>
      </c>
      <c r="AY938" s="19" t="s">
        <v>205</v>
      </c>
      <c r="BE938" s="201">
        <f>IF(N938="základná",J938,0)</f>
        <v>0</v>
      </c>
      <c r="BF938" s="201">
        <f>IF(N938="znížená",J938,0)</f>
        <v>0</v>
      </c>
      <c r="BG938" s="201">
        <f>IF(N938="zákl. prenesená",J938,0)</f>
        <v>0</v>
      </c>
      <c r="BH938" s="201">
        <f>IF(N938="zníž. prenesená",J938,0)</f>
        <v>0</v>
      </c>
      <c r="BI938" s="201">
        <f>IF(N938="nulová",J938,0)</f>
        <v>0</v>
      </c>
      <c r="BJ938" s="19" t="s">
        <v>91</v>
      </c>
      <c r="BK938" s="202">
        <f>ROUND(I938*H938,3)</f>
        <v>0</v>
      </c>
      <c r="BL938" s="19" t="s">
        <v>299</v>
      </c>
      <c r="BM938" s="200" t="s">
        <v>1129</v>
      </c>
    </row>
    <row r="939" s="14" customFormat="1">
      <c r="A939" s="14"/>
      <c r="B939" s="211"/>
      <c r="C939" s="14"/>
      <c r="D939" s="204" t="s">
        <v>213</v>
      </c>
      <c r="E939" s="14"/>
      <c r="F939" s="213" t="s">
        <v>1130</v>
      </c>
      <c r="G939" s="14"/>
      <c r="H939" s="214">
        <v>8.9250000000000007</v>
      </c>
      <c r="I939" s="215"/>
      <c r="J939" s="14"/>
      <c r="K939" s="14"/>
      <c r="L939" s="211"/>
      <c r="M939" s="216"/>
      <c r="N939" s="217"/>
      <c r="O939" s="217"/>
      <c r="P939" s="217"/>
      <c r="Q939" s="217"/>
      <c r="R939" s="217"/>
      <c r="S939" s="217"/>
      <c r="T939" s="218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12" t="s">
        <v>213</v>
      </c>
      <c r="AU939" s="212" t="s">
        <v>91</v>
      </c>
      <c r="AV939" s="14" t="s">
        <v>91</v>
      </c>
      <c r="AW939" s="14" t="s">
        <v>3</v>
      </c>
      <c r="AX939" s="14" t="s">
        <v>87</v>
      </c>
      <c r="AY939" s="212" t="s">
        <v>205</v>
      </c>
    </row>
    <row r="940" s="2" customFormat="1" ht="33" customHeight="1">
      <c r="A940" s="38"/>
      <c r="B940" s="188"/>
      <c r="C940" s="189" t="s">
        <v>1131</v>
      </c>
      <c r="D940" s="189" t="s">
        <v>207</v>
      </c>
      <c r="E940" s="190" t="s">
        <v>1132</v>
      </c>
      <c r="F940" s="191" t="s">
        <v>1133</v>
      </c>
      <c r="G940" s="192" t="s">
        <v>265</v>
      </c>
      <c r="H940" s="193">
        <v>282.69</v>
      </c>
      <c r="I940" s="194"/>
      <c r="J940" s="193">
        <f>ROUND(I940*H940,3)</f>
        <v>0</v>
      </c>
      <c r="K940" s="195"/>
      <c r="L940" s="39"/>
      <c r="M940" s="196" t="s">
        <v>1</v>
      </c>
      <c r="N940" s="197" t="s">
        <v>46</v>
      </c>
      <c r="O940" s="82"/>
      <c r="P940" s="198">
        <f>O940*H940</f>
        <v>0</v>
      </c>
      <c r="Q940" s="198">
        <v>0</v>
      </c>
      <c r="R940" s="198">
        <f>Q940*H940</f>
        <v>0</v>
      </c>
      <c r="S940" s="198">
        <v>0</v>
      </c>
      <c r="T940" s="199">
        <f>S940*H940</f>
        <v>0</v>
      </c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R940" s="200" t="s">
        <v>299</v>
      </c>
      <c r="AT940" s="200" t="s">
        <v>207</v>
      </c>
      <c r="AU940" s="200" t="s">
        <v>91</v>
      </c>
      <c r="AY940" s="19" t="s">
        <v>205</v>
      </c>
      <c r="BE940" s="201">
        <f>IF(N940="základná",J940,0)</f>
        <v>0</v>
      </c>
      <c r="BF940" s="201">
        <f>IF(N940="znížená",J940,0)</f>
        <v>0</v>
      </c>
      <c r="BG940" s="201">
        <f>IF(N940="zákl. prenesená",J940,0)</f>
        <v>0</v>
      </c>
      <c r="BH940" s="201">
        <f>IF(N940="zníž. prenesená",J940,0)</f>
        <v>0</v>
      </c>
      <c r="BI940" s="201">
        <f>IF(N940="nulová",J940,0)</f>
        <v>0</v>
      </c>
      <c r="BJ940" s="19" t="s">
        <v>91</v>
      </c>
      <c r="BK940" s="202">
        <f>ROUND(I940*H940,3)</f>
        <v>0</v>
      </c>
      <c r="BL940" s="19" t="s">
        <v>299</v>
      </c>
      <c r="BM940" s="200" t="s">
        <v>1134</v>
      </c>
    </row>
    <row r="941" s="14" customFormat="1">
      <c r="A941" s="14"/>
      <c r="B941" s="211"/>
      <c r="C941" s="14"/>
      <c r="D941" s="204" t="s">
        <v>213</v>
      </c>
      <c r="E941" s="212" t="s">
        <v>1</v>
      </c>
      <c r="F941" s="213" t="s">
        <v>1135</v>
      </c>
      <c r="G941" s="14"/>
      <c r="H941" s="214">
        <v>13.65</v>
      </c>
      <c r="I941" s="215"/>
      <c r="J941" s="14"/>
      <c r="K941" s="14"/>
      <c r="L941" s="211"/>
      <c r="M941" s="216"/>
      <c r="N941" s="217"/>
      <c r="O941" s="217"/>
      <c r="P941" s="217"/>
      <c r="Q941" s="217"/>
      <c r="R941" s="217"/>
      <c r="S941" s="217"/>
      <c r="T941" s="218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12" t="s">
        <v>213</v>
      </c>
      <c r="AU941" s="212" t="s">
        <v>91</v>
      </c>
      <c r="AV941" s="14" t="s">
        <v>91</v>
      </c>
      <c r="AW941" s="14" t="s">
        <v>33</v>
      </c>
      <c r="AX941" s="14" t="s">
        <v>80</v>
      </c>
      <c r="AY941" s="212" t="s">
        <v>205</v>
      </c>
    </row>
    <row r="942" s="14" customFormat="1">
      <c r="A942" s="14"/>
      <c r="B942" s="211"/>
      <c r="C942" s="14"/>
      <c r="D942" s="204" t="s">
        <v>213</v>
      </c>
      <c r="E942" s="212" t="s">
        <v>1</v>
      </c>
      <c r="F942" s="213" t="s">
        <v>1136</v>
      </c>
      <c r="G942" s="14"/>
      <c r="H942" s="214">
        <v>13.65</v>
      </c>
      <c r="I942" s="215"/>
      <c r="J942" s="14"/>
      <c r="K942" s="14"/>
      <c r="L942" s="211"/>
      <c r="M942" s="216"/>
      <c r="N942" s="217"/>
      <c r="O942" s="217"/>
      <c r="P942" s="217"/>
      <c r="Q942" s="217"/>
      <c r="R942" s="217"/>
      <c r="S942" s="217"/>
      <c r="T942" s="218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12" t="s">
        <v>213</v>
      </c>
      <c r="AU942" s="212" t="s">
        <v>91</v>
      </c>
      <c r="AV942" s="14" t="s">
        <v>91</v>
      </c>
      <c r="AW942" s="14" t="s">
        <v>33</v>
      </c>
      <c r="AX942" s="14" t="s">
        <v>80</v>
      </c>
      <c r="AY942" s="212" t="s">
        <v>205</v>
      </c>
    </row>
    <row r="943" s="16" customFormat="1">
      <c r="A943" s="16"/>
      <c r="B943" s="237"/>
      <c r="C943" s="16"/>
      <c r="D943" s="204" t="s">
        <v>213</v>
      </c>
      <c r="E943" s="238" t="s">
        <v>1</v>
      </c>
      <c r="F943" s="239" t="s">
        <v>709</v>
      </c>
      <c r="G943" s="16"/>
      <c r="H943" s="240">
        <v>27.300000000000001</v>
      </c>
      <c r="I943" s="241"/>
      <c r="J943" s="16"/>
      <c r="K943" s="16"/>
      <c r="L943" s="237"/>
      <c r="M943" s="242"/>
      <c r="N943" s="243"/>
      <c r="O943" s="243"/>
      <c r="P943" s="243"/>
      <c r="Q943" s="243"/>
      <c r="R943" s="243"/>
      <c r="S943" s="243"/>
      <c r="T943" s="244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238" t="s">
        <v>213</v>
      </c>
      <c r="AU943" s="238" t="s">
        <v>91</v>
      </c>
      <c r="AV943" s="16" t="s">
        <v>221</v>
      </c>
      <c r="AW943" s="16" t="s">
        <v>33</v>
      </c>
      <c r="AX943" s="16" t="s">
        <v>80</v>
      </c>
      <c r="AY943" s="238" t="s">
        <v>205</v>
      </c>
    </row>
    <row r="944" s="14" customFormat="1">
      <c r="A944" s="14"/>
      <c r="B944" s="211"/>
      <c r="C944" s="14"/>
      <c r="D944" s="204" t="s">
        <v>213</v>
      </c>
      <c r="E944" s="212" t="s">
        <v>1</v>
      </c>
      <c r="F944" s="213" t="s">
        <v>1035</v>
      </c>
      <c r="G944" s="14"/>
      <c r="H944" s="214">
        <v>8.75</v>
      </c>
      <c r="I944" s="215"/>
      <c r="J944" s="14"/>
      <c r="K944" s="14"/>
      <c r="L944" s="211"/>
      <c r="M944" s="216"/>
      <c r="N944" s="217"/>
      <c r="O944" s="217"/>
      <c r="P944" s="217"/>
      <c r="Q944" s="217"/>
      <c r="R944" s="217"/>
      <c r="S944" s="217"/>
      <c r="T944" s="218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12" t="s">
        <v>213</v>
      </c>
      <c r="AU944" s="212" t="s">
        <v>91</v>
      </c>
      <c r="AV944" s="14" t="s">
        <v>91</v>
      </c>
      <c r="AW944" s="14" t="s">
        <v>33</v>
      </c>
      <c r="AX944" s="14" t="s">
        <v>80</v>
      </c>
      <c r="AY944" s="212" t="s">
        <v>205</v>
      </c>
    </row>
    <row r="945" s="14" customFormat="1">
      <c r="A945" s="14"/>
      <c r="B945" s="211"/>
      <c r="C945" s="14"/>
      <c r="D945" s="204" t="s">
        <v>213</v>
      </c>
      <c r="E945" s="212" t="s">
        <v>1</v>
      </c>
      <c r="F945" s="213" t="s">
        <v>1137</v>
      </c>
      <c r="G945" s="14"/>
      <c r="H945" s="214">
        <v>246.63999999999999</v>
      </c>
      <c r="I945" s="215"/>
      <c r="J945" s="14"/>
      <c r="K945" s="14"/>
      <c r="L945" s="211"/>
      <c r="M945" s="216"/>
      <c r="N945" s="217"/>
      <c r="O945" s="217"/>
      <c r="P945" s="217"/>
      <c r="Q945" s="217"/>
      <c r="R945" s="217"/>
      <c r="S945" s="217"/>
      <c r="T945" s="218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12" t="s">
        <v>213</v>
      </c>
      <c r="AU945" s="212" t="s">
        <v>91</v>
      </c>
      <c r="AV945" s="14" t="s">
        <v>91</v>
      </c>
      <c r="AW945" s="14" t="s">
        <v>33</v>
      </c>
      <c r="AX945" s="14" t="s">
        <v>80</v>
      </c>
      <c r="AY945" s="212" t="s">
        <v>205</v>
      </c>
    </row>
    <row r="946" s="16" customFormat="1">
      <c r="A946" s="16"/>
      <c r="B946" s="237"/>
      <c r="C946" s="16"/>
      <c r="D946" s="204" t="s">
        <v>213</v>
      </c>
      <c r="E946" s="238" t="s">
        <v>1</v>
      </c>
      <c r="F946" s="239" t="s">
        <v>709</v>
      </c>
      <c r="G946" s="16"/>
      <c r="H946" s="240">
        <v>255.38999999999999</v>
      </c>
      <c r="I946" s="241"/>
      <c r="J946" s="16"/>
      <c r="K946" s="16"/>
      <c r="L946" s="237"/>
      <c r="M946" s="242"/>
      <c r="N946" s="243"/>
      <c r="O946" s="243"/>
      <c r="P946" s="243"/>
      <c r="Q946" s="243"/>
      <c r="R946" s="243"/>
      <c r="S946" s="243"/>
      <c r="T946" s="244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T946" s="238" t="s">
        <v>213</v>
      </c>
      <c r="AU946" s="238" t="s">
        <v>91</v>
      </c>
      <c r="AV946" s="16" t="s">
        <v>221</v>
      </c>
      <c r="AW946" s="16" t="s">
        <v>33</v>
      </c>
      <c r="AX946" s="16" t="s">
        <v>80</v>
      </c>
      <c r="AY946" s="238" t="s">
        <v>205</v>
      </c>
    </row>
    <row r="947" s="15" customFormat="1">
      <c r="A947" s="15"/>
      <c r="B947" s="219"/>
      <c r="C947" s="15"/>
      <c r="D947" s="204" t="s">
        <v>213</v>
      </c>
      <c r="E947" s="220" t="s">
        <v>1</v>
      </c>
      <c r="F947" s="221" t="s">
        <v>216</v>
      </c>
      <c r="G947" s="15"/>
      <c r="H947" s="222">
        <v>282.69</v>
      </c>
      <c r="I947" s="223"/>
      <c r="J947" s="15"/>
      <c r="K947" s="15"/>
      <c r="L947" s="219"/>
      <c r="M947" s="224"/>
      <c r="N947" s="225"/>
      <c r="O947" s="225"/>
      <c r="P947" s="225"/>
      <c r="Q947" s="225"/>
      <c r="R947" s="225"/>
      <c r="S947" s="225"/>
      <c r="T947" s="226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20" t="s">
        <v>213</v>
      </c>
      <c r="AU947" s="220" t="s">
        <v>91</v>
      </c>
      <c r="AV947" s="15" t="s">
        <v>211</v>
      </c>
      <c r="AW947" s="15" t="s">
        <v>33</v>
      </c>
      <c r="AX947" s="15" t="s">
        <v>87</v>
      </c>
      <c r="AY947" s="220" t="s">
        <v>205</v>
      </c>
    </row>
    <row r="948" s="2" customFormat="1" ht="24.15" customHeight="1">
      <c r="A948" s="38"/>
      <c r="B948" s="188"/>
      <c r="C948" s="227" t="s">
        <v>1138</v>
      </c>
      <c r="D948" s="227" t="s">
        <v>276</v>
      </c>
      <c r="E948" s="228" t="s">
        <v>1139</v>
      </c>
      <c r="F948" s="229" t="s">
        <v>1140</v>
      </c>
      <c r="G948" s="230" t="s">
        <v>210</v>
      </c>
      <c r="H948" s="231">
        <v>2.7850000000000001</v>
      </c>
      <c r="I948" s="232"/>
      <c r="J948" s="231">
        <f>ROUND(I948*H948,3)</f>
        <v>0</v>
      </c>
      <c r="K948" s="233"/>
      <c r="L948" s="234"/>
      <c r="M948" s="235" t="s">
        <v>1</v>
      </c>
      <c r="N948" s="236" t="s">
        <v>46</v>
      </c>
      <c r="O948" s="82"/>
      <c r="P948" s="198">
        <f>O948*H948</f>
        <v>0</v>
      </c>
      <c r="Q948" s="198">
        <v>0.0061999999999999998</v>
      </c>
      <c r="R948" s="198">
        <f>Q948*H948</f>
        <v>0.017267000000000001</v>
      </c>
      <c r="S948" s="198">
        <v>0</v>
      </c>
      <c r="T948" s="199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00" t="s">
        <v>401</v>
      </c>
      <c r="AT948" s="200" t="s">
        <v>276</v>
      </c>
      <c r="AU948" s="200" t="s">
        <v>91</v>
      </c>
      <c r="AY948" s="19" t="s">
        <v>205</v>
      </c>
      <c r="BE948" s="201">
        <f>IF(N948="základná",J948,0)</f>
        <v>0</v>
      </c>
      <c r="BF948" s="201">
        <f>IF(N948="znížená",J948,0)</f>
        <v>0</v>
      </c>
      <c r="BG948" s="201">
        <f>IF(N948="zákl. prenesená",J948,0)</f>
        <v>0</v>
      </c>
      <c r="BH948" s="201">
        <f>IF(N948="zníž. prenesená",J948,0)</f>
        <v>0</v>
      </c>
      <c r="BI948" s="201">
        <f>IF(N948="nulová",J948,0)</f>
        <v>0</v>
      </c>
      <c r="BJ948" s="19" t="s">
        <v>91</v>
      </c>
      <c r="BK948" s="202">
        <f>ROUND(I948*H948,3)</f>
        <v>0</v>
      </c>
      <c r="BL948" s="19" t="s">
        <v>299</v>
      </c>
      <c r="BM948" s="200" t="s">
        <v>1141</v>
      </c>
    </row>
    <row r="949" s="14" customFormat="1">
      <c r="A949" s="14"/>
      <c r="B949" s="211"/>
      <c r="C949" s="14"/>
      <c r="D949" s="204" t="s">
        <v>213</v>
      </c>
      <c r="E949" s="14"/>
      <c r="F949" s="213" t="s">
        <v>1142</v>
      </c>
      <c r="G949" s="14"/>
      <c r="H949" s="214">
        <v>2.7850000000000001</v>
      </c>
      <c r="I949" s="215"/>
      <c r="J949" s="14"/>
      <c r="K949" s="14"/>
      <c r="L949" s="211"/>
      <c r="M949" s="216"/>
      <c r="N949" s="217"/>
      <c r="O949" s="217"/>
      <c r="P949" s="217"/>
      <c r="Q949" s="217"/>
      <c r="R949" s="217"/>
      <c r="S949" s="217"/>
      <c r="T949" s="218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12" t="s">
        <v>213</v>
      </c>
      <c r="AU949" s="212" t="s">
        <v>91</v>
      </c>
      <c r="AV949" s="14" t="s">
        <v>91</v>
      </c>
      <c r="AW949" s="14" t="s">
        <v>3</v>
      </c>
      <c r="AX949" s="14" t="s">
        <v>87</v>
      </c>
      <c r="AY949" s="212" t="s">
        <v>205</v>
      </c>
    </row>
    <row r="950" s="2" customFormat="1" ht="37.8" customHeight="1">
      <c r="A950" s="38"/>
      <c r="B950" s="188"/>
      <c r="C950" s="227" t="s">
        <v>1143</v>
      </c>
      <c r="D950" s="227" t="s">
        <v>276</v>
      </c>
      <c r="E950" s="228" t="s">
        <v>1144</v>
      </c>
      <c r="F950" s="229" t="s">
        <v>1145</v>
      </c>
      <c r="G950" s="230" t="s">
        <v>210</v>
      </c>
      <c r="H950" s="231">
        <v>26.050000000000001</v>
      </c>
      <c r="I950" s="232"/>
      <c r="J950" s="231">
        <f>ROUND(I950*H950,3)</f>
        <v>0</v>
      </c>
      <c r="K950" s="233"/>
      <c r="L950" s="234"/>
      <c r="M950" s="235" t="s">
        <v>1</v>
      </c>
      <c r="N950" s="236" t="s">
        <v>46</v>
      </c>
      <c r="O950" s="82"/>
      <c r="P950" s="198">
        <f>O950*H950</f>
        <v>0</v>
      </c>
      <c r="Q950" s="198">
        <v>0.029000000000000001</v>
      </c>
      <c r="R950" s="198">
        <f>Q950*H950</f>
        <v>0.75545000000000007</v>
      </c>
      <c r="S950" s="198">
        <v>0</v>
      </c>
      <c r="T950" s="199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00" t="s">
        <v>401</v>
      </c>
      <c r="AT950" s="200" t="s">
        <v>276</v>
      </c>
      <c r="AU950" s="200" t="s">
        <v>91</v>
      </c>
      <c r="AY950" s="19" t="s">
        <v>205</v>
      </c>
      <c r="BE950" s="201">
        <f>IF(N950="základná",J950,0)</f>
        <v>0</v>
      </c>
      <c r="BF950" s="201">
        <f>IF(N950="znížená",J950,0)</f>
        <v>0</v>
      </c>
      <c r="BG950" s="201">
        <f>IF(N950="zákl. prenesená",J950,0)</f>
        <v>0</v>
      </c>
      <c r="BH950" s="201">
        <f>IF(N950="zníž. prenesená",J950,0)</f>
        <v>0</v>
      </c>
      <c r="BI950" s="201">
        <f>IF(N950="nulová",J950,0)</f>
        <v>0</v>
      </c>
      <c r="BJ950" s="19" t="s">
        <v>91</v>
      </c>
      <c r="BK950" s="202">
        <f>ROUND(I950*H950,3)</f>
        <v>0</v>
      </c>
      <c r="BL950" s="19" t="s">
        <v>299</v>
      </c>
      <c r="BM950" s="200" t="s">
        <v>1146</v>
      </c>
    </row>
    <row r="951" s="14" customFormat="1">
      <c r="A951" s="14"/>
      <c r="B951" s="211"/>
      <c r="C951" s="14"/>
      <c r="D951" s="204" t="s">
        <v>213</v>
      </c>
      <c r="E951" s="14"/>
      <c r="F951" s="213" t="s">
        <v>1147</v>
      </c>
      <c r="G951" s="14"/>
      <c r="H951" s="214">
        <v>26.050000000000001</v>
      </c>
      <c r="I951" s="215"/>
      <c r="J951" s="14"/>
      <c r="K951" s="14"/>
      <c r="L951" s="211"/>
      <c r="M951" s="216"/>
      <c r="N951" s="217"/>
      <c r="O951" s="217"/>
      <c r="P951" s="217"/>
      <c r="Q951" s="217"/>
      <c r="R951" s="217"/>
      <c r="S951" s="217"/>
      <c r="T951" s="218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12" t="s">
        <v>213</v>
      </c>
      <c r="AU951" s="212" t="s">
        <v>91</v>
      </c>
      <c r="AV951" s="14" t="s">
        <v>91</v>
      </c>
      <c r="AW951" s="14" t="s">
        <v>3</v>
      </c>
      <c r="AX951" s="14" t="s">
        <v>87</v>
      </c>
      <c r="AY951" s="212" t="s">
        <v>205</v>
      </c>
    </row>
    <row r="952" s="2" customFormat="1" ht="24.15" customHeight="1">
      <c r="A952" s="38"/>
      <c r="B952" s="188"/>
      <c r="C952" s="189" t="s">
        <v>1148</v>
      </c>
      <c r="D952" s="189" t="s">
        <v>207</v>
      </c>
      <c r="E952" s="190" t="s">
        <v>1149</v>
      </c>
      <c r="F952" s="191" t="s">
        <v>1150</v>
      </c>
      <c r="G952" s="192" t="s">
        <v>265</v>
      </c>
      <c r="H952" s="193">
        <v>273.94</v>
      </c>
      <c r="I952" s="194"/>
      <c r="J952" s="193">
        <f>ROUND(I952*H952,3)</f>
        <v>0</v>
      </c>
      <c r="K952" s="195"/>
      <c r="L952" s="39"/>
      <c r="M952" s="196" t="s">
        <v>1</v>
      </c>
      <c r="N952" s="197" t="s">
        <v>46</v>
      </c>
      <c r="O952" s="82"/>
      <c r="P952" s="198">
        <f>O952*H952</f>
        <v>0</v>
      </c>
      <c r="Q952" s="198">
        <v>0</v>
      </c>
      <c r="R952" s="198">
        <f>Q952*H952</f>
        <v>0</v>
      </c>
      <c r="S952" s="198">
        <v>0</v>
      </c>
      <c r="T952" s="199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00" t="s">
        <v>299</v>
      </c>
      <c r="AT952" s="200" t="s">
        <v>207</v>
      </c>
      <c r="AU952" s="200" t="s">
        <v>91</v>
      </c>
      <c r="AY952" s="19" t="s">
        <v>205</v>
      </c>
      <c r="BE952" s="201">
        <f>IF(N952="základná",J952,0)</f>
        <v>0</v>
      </c>
      <c r="BF952" s="201">
        <f>IF(N952="znížená",J952,0)</f>
        <v>0</v>
      </c>
      <c r="BG952" s="201">
        <f>IF(N952="zákl. prenesená",J952,0)</f>
        <v>0</v>
      </c>
      <c r="BH952" s="201">
        <f>IF(N952="zníž. prenesená",J952,0)</f>
        <v>0</v>
      </c>
      <c r="BI952" s="201">
        <f>IF(N952="nulová",J952,0)</f>
        <v>0</v>
      </c>
      <c r="BJ952" s="19" t="s">
        <v>91</v>
      </c>
      <c r="BK952" s="202">
        <f>ROUND(I952*H952,3)</f>
        <v>0</v>
      </c>
      <c r="BL952" s="19" t="s">
        <v>299</v>
      </c>
      <c r="BM952" s="200" t="s">
        <v>1151</v>
      </c>
    </row>
    <row r="953" s="13" customFormat="1">
      <c r="A953" s="13"/>
      <c r="B953" s="203"/>
      <c r="C953" s="13"/>
      <c r="D953" s="204" t="s">
        <v>213</v>
      </c>
      <c r="E953" s="205" t="s">
        <v>1</v>
      </c>
      <c r="F953" s="206" t="s">
        <v>1152</v>
      </c>
      <c r="G953" s="13"/>
      <c r="H953" s="205" t="s">
        <v>1</v>
      </c>
      <c r="I953" s="207"/>
      <c r="J953" s="13"/>
      <c r="K953" s="13"/>
      <c r="L953" s="203"/>
      <c r="M953" s="208"/>
      <c r="N953" s="209"/>
      <c r="O953" s="209"/>
      <c r="P953" s="209"/>
      <c r="Q953" s="209"/>
      <c r="R953" s="209"/>
      <c r="S953" s="209"/>
      <c r="T953" s="210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05" t="s">
        <v>213</v>
      </c>
      <c r="AU953" s="205" t="s">
        <v>91</v>
      </c>
      <c r="AV953" s="13" t="s">
        <v>87</v>
      </c>
      <c r="AW953" s="13" t="s">
        <v>33</v>
      </c>
      <c r="AX953" s="13" t="s">
        <v>80</v>
      </c>
      <c r="AY953" s="205" t="s">
        <v>205</v>
      </c>
    </row>
    <row r="954" s="14" customFormat="1">
      <c r="A954" s="14"/>
      <c r="B954" s="211"/>
      <c r="C954" s="14"/>
      <c r="D954" s="204" t="s">
        <v>213</v>
      </c>
      <c r="E954" s="212" t="s">
        <v>1</v>
      </c>
      <c r="F954" s="213" t="s">
        <v>1135</v>
      </c>
      <c r="G954" s="14"/>
      <c r="H954" s="214">
        <v>13.65</v>
      </c>
      <c r="I954" s="215"/>
      <c r="J954" s="14"/>
      <c r="K954" s="14"/>
      <c r="L954" s="211"/>
      <c r="M954" s="216"/>
      <c r="N954" s="217"/>
      <c r="O954" s="217"/>
      <c r="P954" s="217"/>
      <c r="Q954" s="217"/>
      <c r="R954" s="217"/>
      <c r="S954" s="217"/>
      <c r="T954" s="218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12" t="s">
        <v>213</v>
      </c>
      <c r="AU954" s="212" t="s">
        <v>91</v>
      </c>
      <c r="AV954" s="14" t="s">
        <v>91</v>
      </c>
      <c r="AW954" s="14" t="s">
        <v>33</v>
      </c>
      <c r="AX954" s="14" t="s">
        <v>80</v>
      </c>
      <c r="AY954" s="212" t="s">
        <v>205</v>
      </c>
    </row>
    <row r="955" s="14" customFormat="1">
      <c r="A955" s="14"/>
      <c r="B955" s="211"/>
      <c r="C955" s="14"/>
      <c r="D955" s="204" t="s">
        <v>213</v>
      </c>
      <c r="E955" s="212" t="s">
        <v>1</v>
      </c>
      <c r="F955" s="213" t="s">
        <v>1136</v>
      </c>
      <c r="G955" s="14"/>
      <c r="H955" s="214">
        <v>13.65</v>
      </c>
      <c r="I955" s="215"/>
      <c r="J955" s="14"/>
      <c r="K955" s="14"/>
      <c r="L955" s="211"/>
      <c r="M955" s="216"/>
      <c r="N955" s="217"/>
      <c r="O955" s="217"/>
      <c r="P955" s="217"/>
      <c r="Q955" s="217"/>
      <c r="R955" s="217"/>
      <c r="S955" s="217"/>
      <c r="T955" s="218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12" t="s">
        <v>213</v>
      </c>
      <c r="AU955" s="212" t="s">
        <v>91</v>
      </c>
      <c r="AV955" s="14" t="s">
        <v>91</v>
      </c>
      <c r="AW955" s="14" t="s">
        <v>33</v>
      </c>
      <c r="AX955" s="14" t="s">
        <v>80</v>
      </c>
      <c r="AY955" s="212" t="s">
        <v>205</v>
      </c>
    </row>
    <row r="956" s="16" customFormat="1">
      <c r="A956" s="16"/>
      <c r="B956" s="237"/>
      <c r="C956" s="16"/>
      <c r="D956" s="204" t="s">
        <v>213</v>
      </c>
      <c r="E956" s="238" t="s">
        <v>1</v>
      </c>
      <c r="F956" s="239" t="s">
        <v>709</v>
      </c>
      <c r="G956" s="16"/>
      <c r="H956" s="240">
        <v>27.300000000000001</v>
      </c>
      <c r="I956" s="241"/>
      <c r="J956" s="16"/>
      <c r="K956" s="16"/>
      <c r="L956" s="237"/>
      <c r="M956" s="242"/>
      <c r="N956" s="243"/>
      <c r="O956" s="243"/>
      <c r="P956" s="243"/>
      <c r="Q956" s="243"/>
      <c r="R956" s="243"/>
      <c r="S956" s="243"/>
      <c r="T956" s="244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38" t="s">
        <v>213</v>
      </c>
      <c r="AU956" s="238" t="s">
        <v>91</v>
      </c>
      <c r="AV956" s="16" t="s">
        <v>221</v>
      </c>
      <c r="AW956" s="16" t="s">
        <v>33</v>
      </c>
      <c r="AX956" s="16" t="s">
        <v>80</v>
      </c>
      <c r="AY956" s="238" t="s">
        <v>205</v>
      </c>
    </row>
    <row r="957" s="13" customFormat="1">
      <c r="A957" s="13"/>
      <c r="B957" s="203"/>
      <c r="C957" s="13"/>
      <c r="D957" s="204" t="s">
        <v>213</v>
      </c>
      <c r="E957" s="205" t="s">
        <v>1</v>
      </c>
      <c r="F957" s="206" t="s">
        <v>1153</v>
      </c>
      <c r="G957" s="13"/>
      <c r="H957" s="205" t="s">
        <v>1</v>
      </c>
      <c r="I957" s="207"/>
      <c r="J957" s="13"/>
      <c r="K957" s="13"/>
      <c r="L957" s="203"/>
      <c r="M957" s="208"/>
      <c r="N957" s="209"/>
      <c r="O957" s="209"/>
      <c r="P957" s="209"/>
      <c r="Q957" s="209"/>
      <c r="R957" s="209"/>
      <c r="S957" s="209"/>
      <c r="T957" s="210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05" t="s">
        <v>213</v>
      </c>
      <c r="AU957" s="205" t="s">
        <v>91</v>
      </c>
      <c r="AV957" s="13" t="s">
        <v>87</v>
      </c>
      <c r="AW957" s="13" t="s">
        <v>33</v>
      </c>
      <c r="AX957" s="13" t="s">
        <v>80</v>
      </c>
      <c r="AY957" s="205" t="s">
        <v>205</v>
      </c>
    </row>
    <row r="958" s="14" customFormat="1">
      <c r="A958" s="14"/>
      <c r="B958" s="211"/>
      <c r="C958" s="14"/>
      <c r="D958" s="204" t="s">
        <v>213</v>
      </c>
      <c r="E958" s="212" t="s">
        <v>1</v>
      </c>
      <c r="F958" s="213" t="s">
        <v>1137</v>
      </c>
      <c r="G958" s="14"/>
      <c r="H958" s="214">
        <v>246.63999999999999</v>
      </c>
      <c r="I958" s="215"/>
      <c r="J958" s="14"/>
      <c r="K958" s="14"/>
      <c r="L958" s="211"/>
      <c r="M958" s="216"/>
      <c r="N958" s="217"/>
      <c r="O958" s="217"/>
      <c r="P958" s="217"/>
      <c r="Q958" s="217"/>
      <c r="R958" s="217"/>
      <c r="S958" s="217"/>
      <c r="T958" s="218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12" t="s">
        <v>213</v>
      </c>
      <c r="AU958" s="212" t="s">
        <v>91</v>
      </c>
      <c r="AV958" s="14" t="s">
        <v>91</v>
      </c>
      <c r="AW958" s="14" t="s">
        <v>33</v>
      </c>
      <c r="AX958" s="14" t="s">
        <v>80</v>
      </c>
      <c r="AY958" s="212" t="s">
        <v>205</v>
      </c>
    </row>
    <row r="959" s="16" customFormat="1">
      <c r="A959" s="16"/>
      <c r="B959" s="237"/>
      <c r="C959" s="16"/>
      <c r="D959" s="204" t="s">
        <v>213</v>
      </c>
      <c r="E959" s="238" t="s">
        <v>1</v>
      </c>
      <c r="F959" s="239" t="s">
        <v>709</v>
      </c>
      <c r="G959" s="16"/>
      <c r="H959" s="240">
        <v>246.63999999999999</v>
      </c>
      <c r="I959" s="241"/>
      <c r="J959" s="16"/>
      <c r="K959" s="16"/>
      <c r="L959" s="237"/>
      <c r="M959" s="242"/>
      <c r="N959" s="243"/>
      <c r="O959" s="243"/>
      <c r="P959" s="243"/>
      <c r="Q959" s="243"/>
      <c r="R959" s="243"/>
      <c r="S959" s="243"/>
      <c r="T959" s="244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T959" s="238" t="s">
        <v>213</v>
      </c>
      <c r="AU959" s="238" t="s">
        <v>91</v>
      </c>
      <c r="AV959" s="16" t="s">
        <v>221</v>
      </c>
      <c r="AW959" s="16" t="s">
        <v>33</v>
      </c>
      <c r="AX959" s="16" t="s">
        <v>80</v>
      </c>
      <c r="AY959" s="238" t="s">
        <v>205</v>
      </c>
    </row>
    <row r="960" s="15" customFormat="1">
      <c r="A960" s="15"/>
      <c r="B960" s="219"/>
      <c r="C960" s="15"/>
      <c r="D960" s="204" t="s">
        <v>213</v>
      </c>
      <c r="E960" s="220" t="s">
        <v>1</v>
      </c>
      <c r="F960" s="221" t="s">
        <v>216</v>
      </c>
      <c r="G960" s="15"/>
      <c r="H960" s="222">
        <v>273.94</v>
      </c>
      <c r="I960" s="223"/>
      <c r="J960" s="15"/>
      <c r="K960" s="15"/>
      <c r="L960" s="219"/>
      <c r="M960" s="224"/>
      <c r="N960" s="225"/>
      <c r="O960" s="225"/>
      <c r="P960" s="225"/>
      <c r="Q960" s="225"/>
      <c r="R960" s="225"/>
      <c r="S960" s="225"/>
      <c r="T960" s="226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T960" s="220" t="s">
        <v>213</v>
      </c>
      <c r="AU960" s="220" t="s">
        <v>91</v>
      </c>
      <c r="AV960" s="15" t="s">
        <v>211</v>
      </c>
      <c r="AW960" s="15" t="s">
        <v>33</v>
      </c>
      <c r="AX960" s="15" t="s">
        <v>87</v>
      </c>
      <c r="AY960" s="220" t="s">
        <v>205</v>
      </c>
    </row>
    <row r="961" s="2" customFormat="1" ht="24.15" customHeight="1">
      <c r="A961" s="38"/>
      <c r="B961" s="188"/>
      <c r="C961" s="227" t="s">
        <v>1154</v>
      </c>
      <c r="D961" s="227" t="s">
        <v>276</v>
      </c>
      <c r="E961" s="228" t="s">
        <v>1155</v>
      </c>
      <c r="F961" s="229" t="s">
        <v>1156</v>
      </c>
      <c r="G961" s="230" t="s">
        <v>265</v>
      </c>
      <c r="H961" s="231">
        <v>55.692</v>
      </c>
      <c r="I961" s="232"/>
      <c r="J961" s="231">
        <f>ROUND(I961*H961,3)</f>
        <v>0</v>
      </c>
      <c r="K961" s="233"/>
      <c r="L961" s="234"/>
      <c r="M961" s="235" t="s">
        <v>1</v>
      </c>
      <c r="N961" s="236" t="s">
        <v>46</v>
      </c>
      <c r="O961" s="82"/>
      <c r="P961" s="198">
        <f>O961*H961</f>
        <v>0</v>
      </c>
      <c r="Q961" s="198">
        <v>0.0033</v>
      </c>
      <c r="R961" s="198">
        <f>Q961*H961</f>
        <v>0.18378359999999999</v>
      </c>
      <c r="S961" s="198">
        <v>0</v>
      </c>
      <c r="T961" s="199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00" t="s">
        <v>401</v>
      </c>
      <c r="AT961" s="200" t="s">
        <v>276</v>
      </c>
      <c r="AU961" s="200" t="s">
        <v>91</v>
      </c>
      <c r="AY961" s="19" t="s">
        <v>205</v>
      </c>
      <c r="BE961" s="201">
        <f>IF(N961="základná",J961,0)</f>
        <v>0</v>
      </c>
      <c r="BF961" s="201">
        <f>IF(N961="znížená",J961,0)</f>
        <v>0</v>
      </c>
      <c r="BG961" s="201">
        <f>IF(N961="zákl. prenesená",J961,0)</f>
        <v>0</v>
      </c>
      <c r="BH961" s="201">
        <f>IF(N961="zníž. prenesená",J961,0)</f>
        <v>0</v>
      </c>
      <c r="BI961" s="201">
        <f>IF(N961="nulová",J961,0)</f>
        <v>0</v>
      </c>
      <c r="BJ961" s="19" t="s">
        <v>91</v>
      </c>
      <c r="BK961" s="202">
        <f>ROUND(I961*H961,3)</f>
        <v>0</v>
      </c>
      <c r="BL961" s="19" t="s">
        <v>299</v>
      </c>
      <c r="BM961" s="200" t="s">
        <v>1157</v>
      </c>
    </row>
    <row r="962" s="14" customFormat="1">
      <c r="A962" s="14"/>
      <c r="B962" s="211"/>
      <c r="C962" s="14"/>
      <c r="D962" s="204" t="s">
        <v>213</v>
      </c>
      <c r="E962" s="14"/>
      <c r="F962" s="213" t="s">
        <v>1158</v>
      </c>
      <c r="G962" s="14"/>
      <c r="H962" s="214">
        <v>55.692</v>
      </c>
      <c r="I962" s="215"/>
      <c r="J962" s="14"/>
      <c r="K962" s="14"/>
      <c r="L962" s="211"/>
      <c r="M962" s="216"/>
      <c r="N962" s="217"/>
      <c r="O962" s="217"/>
      <c r="P962" s="217"/>
      <c r="Q962" s="217"/>
      <c r="R962" s="217"/>
      <c r="S962" s="217"/>
      <c r="T962" s="218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12" t="s">
        <v>213</v>
      </c>
      <c r="AU962" s="212" t="s">
        <v>91</v>
      </c>
      <c r="AV962" s="14" t="s">
        <v>91</v>
      </c>
      <c r="AW962" s="14" t="s">
        <v>3</v>
      </c>
      <c r="AX962" s="14" t="s">
        <v>87</v>
      </c>
      <c r="AY962" s="212" t="s">
        <v>205</v>
      </c>
    </row>
    <row r="963" s="2" customFormat="1" ht="24.15" customHeight="1">
      <c r="A963" s="38"/>
      <c r="B963" s="188"/>
      <c r="C963" s="227" t="s">
        <v>1159</v>
      </c>
      <c r="D963" s="227" t="s">
        <v>276</v>
      </c>
      <c r="E963" s="228" t="s">
        <v>1160</v>
      </c>
      <c r="F963" s="229" t="s">
        <v>1161</v>
      </c>
      <c r="G963" s="230" t="s">
        <v>265</v>
      </c>
      <c r="H963" s="231">
        <v>251.57300000000001</v>
      </c>
      <c r="I963" s="232"/>
      <c r="J963" s="231">
        <f>ROUND(I963*H963,3)</f>
        <v>0</v>
      </c>
      <c r="K963" s="233"/>
      <c r="L963" s="234"/>
      <c r="M963" s="235" t="s">
        <v>1</v>
      </c>
      <c r="N963" s="236" t="s">
        <v>46</v>
      </c>
      <c r="O963" s="82"/>
      <c r="P963" s="198">
        <f>O963*H963</f>
        <v>0</v>
      </c>
      <c r="Q963" s="198">
        <v>0.0040600000000000002</v>
      </c>
      <c r="R963" s="198">
        <f>Q963*H963</f>
        <v>1.02138638</v>
      </c>
      <c r="S963" s="198">
        <v>0</v>
      </c>
      <c r="T963" s="199">
        <f>S963*H963</f>
        <v>0</v>
      </c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R963" s="200" t="s">
        <v>401</v>
      </c>
      <c r="AT963" s="200" t="s">
        <v>276</v>
      </c>
      <c r="AU963" s="200" t="s">
        <v>91</v>
      </c>
      <c r="AY963" s="19" t="s">
        <v>205</v>
      </c>
      <c r="BE963" s="201">
        <f>IF(N963="základná",J963,0)</f>
        <v>0</v>
      </c>
      <c r="BF963" s="201">
        <f>IF(N963="znížená",J963,0)</f>
        <v>0</v>
      </c>
      <c r="BG963" s="201">
        <f>IF(N963="zákl. prenesená",J963,0)</f>
        <v>0</v>
      </c>
      <c r="BH963" s="201">
        <f>IF(N963="zníž. prenesená",J963,0)</f>
        <v>0</v>
      </c>
      <c r="BI963" s="201">
        <f>IF(N963="nulová",J963,0)</f>
        <v>0</v>
      </c>
      <c r="BJ963" s="19" t="s">
        <v>91</v>
      </c>
      <c r="BK963" s="202">
        <f>ROUND(I963*H963,3)</f>
        <v>0</v>
      </c>
      <c r="BL963" s="19" t="s">
        <v>299</v>
      </c>
      <c r="BM963" s="200" t="s">
        <v>1162</v>
      </c>
    </row>
    <row r="964" s="14" customFormat="1">
      <c r="A964" s="14"/>
      <c r="B964" s="211"/>
      <c r="C964" s="14"/>
      <c r="D964" s="204" t="s">
        <v>213</v>
      </c>
      <c r="E964" s="14"/>
      <c r="F964" s="213" t="s">
        <v>1163</v>
      </c>
      <c r="G964" s="14"/>
      <c r="H964" s="214">
        <v>251.57300000000001</v>
      </c>
      <c r="I964" s="215"/>
      <c r="J964" s="14"/>
      <c r="K964" s="14"/>
      <c r="L964" s="211"/>
      <c r="M964" s="216"/>
      <c r="N964" s="217"/>
      <c r="O964" s="217"/>
      <c r="P964" s="217"/>
      <c r="Q964" s="217"/>
      <c r="R964" s="217"/>
      <c r="S964" s="217"/>
      <c r="T964" s="218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12" t="s">
        <v>213</v>
      </c>
      <c r="AU964" s="212" t="s">
        <v>91</v>
      </c>
      <c r="AV964" s="14" t="s">
        <v>91</v>
      </c>
      <c r="AW964" s="14" t="s">
        <v>3</v>
      </c>
      <c r="AX964" s="14" t="s">
        <v>87</v>
      </c>
      <c r="AY964" s="212" t="s">
        <v>205</v>
      </c>
    </row>
    <row r="965" s="2" customFormat="1" ht="24.15" customHeight="1">
      <c r="A965" s="38"/>
      <c r="B965" s="188"/>
      <c r="C965" s="227" t="s">
        <v>1164</v>
      </c>
      <c r="D965" s="227" t="s">
        <v>276</v>
      </c>
      <c r="E965" s="228" t="s">
        <v>1165</v>
      </c>
      <c r="F965" s="229" t="s">
        <v>1166</v>
      </c>
      <c r="G965" s="230" t="s">
        <v>265</v>
      </c>
      <c r="H965" s="231">
        <v>251.57300000000001</v>
      </c>
      <c r="I965" s="232"/>
      <c r="J965" s="231">
        <f>ROUND(I965*H965,3)</f>
        <v>0</v>
      </c>
      <c r="K965" s="233"/>
      <c r="L965" s="234"/>
      <c r="M965" s="235" t="s">
        <v>1</v>
      </c>
      <c r="N965" s="236" t="s">
        <v>46</v>
      </c>
      <c r="O965" s="82"/>
      <c r="P965" s="198">
        <f>O965*H965</f>
        <v>0</v>
      </c>
      <c r="Q965" s="198">
        <v>0.00464</v>
      </c>
      <c r="R965" s="198">
        <f>Q965*H965</f>
        <v>1.16729872</v>
      </c>
      <c r="S965" s="198">
        <v>0</v>
      </c>
      <c r="T965" s="199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00" t="s">
        <v>401</v>
      </c>
      <c r="AT965" s="200" t="s">
        <v>276</v>
      </c>
      <c r="AU965" s="200" t="s">
        <v>91</v>
      </c>
      <c r="AY965" s="19" t="s">
        <v>205</v>
      </c>
      <c r="BE965" s="201">
        <f>IF(N965="základná",J965,0)</f>
        <v>0</v>
      </c>
      <c r="BF965" s="201">
        <f>IF(N965="znížená",J965,0)</f>
        <v>0</v>
      </c>
      <c r="BG965" s="201">
        <f>IF(N965="zákl. prenesená",J965,0)</f>
        <v>0</v>
      </c>
      <c r="BH965" s="201">
        <f>IF(N965="zníž. prenesená",J965,0)</f>
        <v>0</v>
      </c>
      <c r="BI965" s="201">
        <f>IF(N965="nulová",J965,0)</f>
        <v>0</v>
      </c>
      <c r="BJ965" s="19" t="s">
        <v>91</v>
      </c>
      <c r="BK965" s="202">
        <f>ROUND(I965*H965,3)</f>
        <v>0</v>
      </c>
      <c r="BL965" s="19" t="s">
        <v>299</v>
      </c>
      <c r="BM965" s="200" t="s">
        <v>1167</v>
      </c>
    </row>
    <row r="966" s="14" customFormat="1">
      <c r="A966" s="14"/>
      <c r="B966" s="211"/>
      <c r="C966" s="14"/>
      <c r="D966" s="204" t="s">
        <v>213</v>
      </c>
      <c r="E966" s="14"/>
      <c r="F966" s="213" t="s">
        <v>1163</v>
      </c>
      <c r="G966" s="14"/>
      <c r="H966" s="214">
        <v>251.57300000000001</v>
      </c>
      <c r="I966" s="215"/>
      <c r="J966" s="14"/>
      <c r="K966" s="14"/>
      <c r="L966" s="211"/>
      <c r="M966" s="216"/>
      <c r="N966" s="217"/>
      <c r="O966" s="217"/>
      <c r="P966" s="217"/>
      <c r="Q966" s="217"/>
      <c r="R966" s="217"/>
      <c r="S966" s="217"/>
      <c r="T966" s="218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12" t="s">
        <v>213</v>
      </c>
      <c r="AU966" s="212" t="s">
        <v>91</v>
      </c>
      <c r="AV966" s="14" t="s">
        <v>91</v>
      </c>
      <c r="AW966" s="14" t="s">
        <v>3</v>
      </c>
      <c r="AX966" s="14" t="s">
        <v>87</v>
      </c>
      <c r="AY966" s="212" t="s">
        <v>205</v>
      </c>
    </row>
    <row r="967" s="2" customFormat="1" ht="21.75" customHeight="1">
      <c r="A967" s="38"/>
      <c r="B967" s="188"/>
      <c r="C967" s="189" t="s">
        <v>1168</v>
      </c>
      <c r="D967" s="189" t="s">
        <v>207</v>
      </c>
      <c r="E967" s="190" t="s">
        <v>1169</v>
      </c>
      <c r="F967" s="191" t="s">
        <v>1170</v>
      </c>
      <c r="G967" s="192" t="s">
        <v>265</v>
      </c>
      <c r="H967" s="193">
        <v>108.214</v>
      </c>
      <c r="I967" s="194"/>
      <c r="J967" s="193">
        <f>ROUND(I967*H967,3)</f>
        <v>0</v>
      </c>
      <c r="K967" s="195"/>
      <c r="L967" s="39"/>
      <c r="M967" s="196" t="s">
        <v>1</v>
      </c>
      <c r="N967" s="197" t="s">
        <v>46</v>
      </c>
      <c r="O967" s="82"/>
      <c r="P967" s="198">
        <f>O967*H967</f>
        <v>0</v>
      </c>
      <c r="Q967" s="198">
        <v>0.0040000000000000001</v>
      </c>
      <c r="R967" s="198">
        <f>Q967*H967</f>
        <v>0.43285600000000002</v>
      </c>
      <c r="S967" s="198">
        <v>0</v>
      </c>
      <c r="T967" s="199">
        <f>S967*H967</f>
        <v>0</v>
      </c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R967" s="200" t="s">
        <v>299</v>
      </c>
      <c r="AT967" s="200" t="s">
        <v>207</v>
      </c>
      <c r="AU967" s="200" t="s">
        <v>91</v>
      </c>
      <c r="AY967" s="19" t="s">
        <v>205</v>
      </c>
      <c r="BE967" s="201">
        <f>IF(N967="základná",J967,0)</f>
        <v>0</v>
      </c>
      <c r="BF967" s="201">
        <f>IF(N967="znížená",J967,0)</f>
        <v>0</v>
      </c>
      <c r="BG967" s="201">
        <f>IF(N967="zákl. prenesená",J967,0)</f>
        <v>0</v>
      </c>
      <c r="BH967" s="201">
        <f>IF(N967="zníž. prenesená",J967,0)</f>
        <v>0</v>
      </c>
      <c r="BI967" s="201">
        <f>IF(N967="nulová",J967,0)</f>
        <v>0</v>
      </c>
      <c r="BJ967" s="19" t="s">
        <v>91</v>
      </c>
      <c r="BK967" s="202">
        <f>ROUND(I967*H967,3)</f>
        <v>0</v>
      </c>
      <c r="BL967" s="19" t="s">
        <v>299</v>
      </c>
      <c r="BM967" s="200" t="s">
        <v>1171</v>
      </c>
    </row>
    <row r="968" s="13" customFormat="1">
      <c r="A968" s="13"/>
      <c r="B968" s="203"/>
      <c r="C968" s="13"/>
      <c r="D968" s="204" t="s">
        <v>213</v>
      </c>
      <c r="E968" s="205" t="s">
        <v>1</v>
      </c>
      <c r="F968" s="206" t="s">
        <v>1172</v>
      </c>
      <c r="G968" s="13"/>
      <c r="H968" s="205" t="s">
        <v>1</v>
      </c>
      <c r="I968" s="207"/>
      <c r="J968" s="13"/>
      <c r="K968" s="13"/>
      <c r="L968" s="203"/>
      <c r="M968" s="208"/>
      <c r="N968" s="209"/>
      <c r="O968" s="209"/>
      <c r="P968" s="209"/>
      <c r="Q968" s="209"/>
      <c r="R968" s="209"/>
      <c r="S968" s="209"/>
      <c r="T968" s="210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05" t="s">
        <v>213</v>
      </c>
      <c r="AU968" s="205" t="s">
        <v>91</v>
      </c>
      <c r="AV968" s="13" t="s">
        <v>87</v>
      </c>
      <c r="AW968" s="13" t="s">
        <v>33</v>
      </c>
      <c r="AX968" s="13" t="s">
        <v>80</v>
      </c>
      <c r="AY968" s="205" t="s">
        <v>205</v>
      </c>
    </row>
    <row r="969" s="14" customFormat="1">
      <c r="A969" s="14"/>
      <c r="B969" s="211"/>
      <c r="C969" s="14"/>
      <c r="D969" s="204" t="s">
        <v>213</v>
      </c>
      <c r="E969" s="212" t="s">
        <v>1</v>
      </c>
      <c r="F969" s="213" t="s">
        <v>1173</v>
      </c>
      <c r="G969" s="14"/>
      <c r="H969" s="214">
        <v>4.6870000000000003</v>
      </c>
      <c r="I969" s="215"/>
      <c r="J969" s="14"/>
      <c r="K969" s="14"/>
      <c r="L969" s="211"/>
      <c r="M969" s="216"/>
      <c r="N969" s="217"/>
      <c r="O969" s="217"/>
      <c r="P969" s="217"/>
      <c r="Q969" s="217"/>
      <c r="R969" s="217"/>
      <c r="S969" s="217"/>
      <c r="T969" s="218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12" t="s">
        <v>213</v>
      </c>
      <c r="AU969" s="212" t="s">
        <v>91</v>
      </c>
      <c r="AV969" s="14" t="s">
        <v>91</v>
      </c>
      <c r="AW969" s="14" t="s">
        <v>33</v>
      </c>
      <c r="AX969" s="14" t="s">
        <v>80</v>
      </c>
      <c r="AY969" s="212" t="s">
        <v>205</v>
      </c>
    </row>
    <row r="970" s="14" customFormat="1">
      <c r="A970" s="14"/>
      <c r="B970" s="211"/>
      <c r="C970" s="14"/>
      <c r="D970" s="204" t="s">
        <v>213</v>
      </c>
      <c r="E970" s="212" t="s">
        <v>1</v>
      </c>
      <c r="F970" s="213" t="s">
        <v>1174</v>
      </c>
      <c r="G970" s="14"/>
      <c r="H970" s="214">
        <v>4.6870000000000003</v>
      </c>
      <c r="I970" s="215"/>
      <c r="J970" s="14"/>
      <c r="K970" s="14"/>
      <c r="L970" s="211"/>
      <c r="M970" s="216"/>
      <c r="N970" s="217"/>
      <c r="O970" s="217"/>
      <c r="P970" s="217"/>
      <c r="Q970" s="217"/>
      <c r="R970" s="217"/>
      <c r="S970" s="217"/>
      <c r="T970" s="218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12" t="s">
        <v>213</v>
      </c>
      <c r="AU970" s="212" t="s">
        <v>91</v>
      </c>
      <c r="AV970" s="14" t="s">
        <v>91</v>
      </c>
      <c r="AW970" s="14" t="s">
        <v>33</v>
      </c>
      <c r="AX970" s="14" t="s">
        <v>80</v>
      </c>
      <c r="AY970" s="212" t="s">
        <v>205</v>
      </c>
    </row>
    <row r="971" s="16" customFormat="1">
      <c r="A971" s="16"/>
      <c r="B971" s="237"/>
      <c r="C971" s="16"/>
      <c r="D971" s="204" t="s">
        <v>213</v>
      </c>
      <c r="E971" s="238" t="s">
        <v>1</v>
      </c>
      <c r="F971" s="239" t="s">
        <v>709</v>
      </c>
      <c r="G971" s="16"/>
      <c r="H971" s="240">
        <v>9.3740000000000006</v>
      </c>
      <c r="I971" s="241"/>
      <c r="J971" s="16"/>
      <c r="K971" s="16"/>
      <c r="L971" s="237"/>
      <c r="M971" s="242"/>
      <c r="N971" s="243"/>
      <c r="O971" s="243"/>
      <c r="P971" s="243"/>
      <c r="Q971" s="243"/>
      <c r="R971" s="243"/>
      <c r="S971" s="243"/>
      <c r="T971" s="244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T971" s="238" t="s">
        <v>213</v>
      </c>
      <c r="AU971" s="238" t="s">
        <v>91</v>
      </c>
      <c r="AV971" s="16" t="s">
        <v>221</v>
      </c>
      <c r="AW971" s="16" t="s">
        <v>33</v>
      </c>
      <c r="AX971" s="16" t="s">
        <v>80</v>
      </c>
      <c r="AY971" s="238" t="s">
        <v>205</v>
      </c>
    </row>
    <row r="972" s="13" customFormat="1">
      <c r="A972" s="13"/>
      <c r="B972" s="203"/>
      <c r="C972" s="13"/>
      <c r="D972" s="204" t="s">
        <v>213</v>
      </c>
      <c r="E972" s="205" t="s">
        <v>1</v>
      </c>
      <c r="F972" s="206" t="s">
        <v>1175</v>
      </c>
      <c r="G972" s="13"/>
      <c r="H972" s="205" t="s">
        <v>1</v>
      </c>
      <c r="I972" s="207"/>
      <c r="J972" s="13"/>
      <c r="K972" s="13"/>
      <c r="L972" s="203"/>
      <c r="M972" s="208"/>
      <c r="N972" s="209"/>
      <c r="O972" s="209"/>
      <c r="P972" s="209"/>
      <c r="Q972" s="209"/>
      <c r="R972" s="209"/>
      <c r="S972" s="209"/>
      <c r="T972" s="210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5" t="s">
        <v>213</v>
      </c>
      <c r="AU972" s="205" t="s">
        <v>91</v>
      </c>
      <c r="AV972" s="13" t="s">
        <v>87</v>
      </c>
      <c r="AW972" s="13" t="s">
        <v>33</v>
      </c>
      <c r="AX972" s="13" t="s">
        <v>80</v>
      </c>
      <c r="AY972" s="205" t="s">
        <v>205</v>
      </c>
    </row>
    <row r="973" s="14" customFormat="1">
      <c r="A973" s="14"/>
      <c r="B973" s="211"/>
      <c r="C973" s="14"/>
      <c r="D973" s="204" t="s">
        <v>213</v>
      </c>
      <c r="E973" s="212" t="s">
        <v>1</v>
      </c>
      <c r="F973" s="213" t="s">
        <v>1176</v>
      </c>
      <c r="G973" s="14"/>
      <c r="H973" s="214">
        <v>63.799999999999997</v>
      </c>
      <c r="I973" s="215"/>
      <c r="J973" s="14"/>
      <c r="K973" s="14"/>
      <c r="L973" s="211"/>
      <c r="M973" s="216"/>
      <c r="N973" s="217"/>
      <c r="O973" s="217"/>
      <c r="P973" s="217"/>
      <c r="Q973" s="217"/>
      <c r="R973" s="217"/>
      <c r="S973" s="217"/>
      <c r="T973" s="218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12" t="s">
        <v>213</v>
      </c>
      <c r="AU973" s="212" t="s">
        <v>91</v>
      </c>
      <c r="AV973" s="14" t="s">
        <v>91</v>
      </c>
      <c r="AW973" s="14" t="s">
        <v>33</v>
      </c>
      <c r="AX973" s="14" t="s">
        <v>80</v>
      </c>
      <c r="AY973" s="212" t="s">
        <v>205</v>
      </c>
    </row>
    <row r="974" s="16" customFormat="1">
      <c r="A974" s="16"/>
      <c r="B974" s="237"/>
      <c r="C974" s="16"/>
      <c r="D974" s="204" t="s">
        <v>213</v>
      </c>
      <c r="E974" s="238" t="s">
        <v>1</v>
      </c>
      <c r="F974" s="239" t="s">
        <v>709</v>
      </c>
      <c r="G974" s="16"/>
      <c r="H974" s="240">
        <v>63.799999999999997</v>
      </c>
      <c r="I974" s="241"/>
      <c r="J974" s="16"/>
      <c r="K974" s="16"/>
      <c r="L974" s="237"/>
      <c r="M974" s="242"/>
      <c r="N974" s="243"/>
      <c r="O974" s="243"/>
      <c r="P974" s="243"/>
      <c r="Q974" s="243"/>
      <c r="R974" s="243"/>
      <c r="S974" s="243"/>
      <c r="T974" s="244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T974" s="238" t="s">
        <v>213</v>
      </c>
      <c r="AU974" s="238" t="s">
        <v>91</v>
      </c>
      <c r="AV974" s="16" t="s">
        <v>221</v>
      </c>
      <c r="AW974" s="16" t="s">
        <v>33</v>
      </c>
      <c r="AX974" s="16" t="s">
        <v>80</v>
      </c>
      <c r="AY974" s="238" t="s">
        <v>205</v>
      </c>
    </row>
    <row r="975" s="13" customFormat="1">
      <c r="A975" s="13"/>
      <c r="B975" s="203"/>
      <c r="C975" s="13"/>
      <c r="D975" s="204" t="s">
        <v>213</v>
      </c>
      <c r="E975" s="205" t="s">
        <v>1</v>
      </c>
      <c r="F975" s="206" t="s">
        <v>1152</v>
      </c>
      <c r="G975" s="13"/>
      <c r="H975" s="205" t="s">
        <v>1</v>
      </c>
      <c r="I975" s="207"/>
      <c r="J975" s="13"/>
      <c r="K975" s="13"/>
      <c r="L975" s="203"/>
      <c r="M975" s="208"/>
      <c r="N975" s="209"/>
      <c r="O975" s="209"/>
      <c r="P975" s="209"/>
      <c r="Q975" s="209"/>
      <c r="R975" s="209"/>
      <c r="S975" s="209"/>
      <c r="T975" s="210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05" t="s">
        <v>213</v>
      </c>
      <c r="AU975" s="205" t="s">
        <v>91</v>
      </c>
      <c r="AV975" s="13" t="s">
        <v>87</v>
      </c>
      <c r="AW975" s="13" t="s">
        <v>33</v>
      </c>
      <c r="AX975" s="13" t="s">
        <v>80</v>
      </c>
      <c r="AY975" s="205" t="s">
        <v>205</v>
      </c>
    </row>
    <row r="976" s="14" customFormat="1">
      <c r="A976" s="14"/>
      <c r="B976" s="211"/>
      <c r="C976" s="14"/>
      <c r="D976" s="204" t="s">
        <v>213</v>
      </c>
      <c r="E976" s="212" t="s">
        <v>1</v>
      </c>
      <c r="F976" s="213" t="s">
        <v>1177</v>
      </c>
      <c r="G976" s="14"/>
      <c r="H976" s="214">
        <v>35.039999999999999</v>
      </c>
      <c r="I976" s="215"/>
      <c r="J976" s="14"/>
      <c r="K976" s="14"/>
      <c r="L976" s="211"/>
      <c r="M976" s="216"/>
      <c r="N976" s="217"/>
      <c r="O976" s="217"/>
      <c r="P976" s="217"/>
      <c r="Q976" s="217"/>
      <c r="R976" s="217"/>
      <c r="S976" s="217"/>
      <c r="T976" s="218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12" t="s">
        <v>213</v>
      </c>
      <c r="AU976" s="212" t="s">
        <v>91</v>
      </c>
      <c r="AV976" s="14" t="s">
        <v>91</v>
      </c>
      <c r="AW976" s="14" t="s">
        <v>33</v>
      </c>
      <c r="AX976" s="14" t="s">
        <v>80</v>
      </c>
      <c r="AY976" s="212" t="s">
        <v>205</v>
      </c>
    </row>
    <row r="977" s="16" customFormat="1">
      <c r="A977" s="16"/>
      <c r="B977" s="237"/>
      <c r="C977" s="16"/>
      <c r="D977" s="204" t="s">
        <v>213</v>
      </c>
      <c r="E977" s="238" t="s">
        <v>1</v>
      </c>
      <c r="F977" s="239" t="s">
        <v>709</v>
      </c>
      <c r="G977" s="16"/>
      <c r="H977" s="240">
        <v>35.039999999999999</v>
      </c>
      <c r="I977" s="241"/>
      <c r="J977" s="16"/>
      <c r="K977" s="16"/>
      <c r="L977" s="237"/>
      <c r="M977" s="242"/>
      <c r="N977" s="243"/>
      <c r="O977" s="243"/>
      <c r="P977" s="243"/>
      <c r="Q977" s="243"/>
      <c r="R977" s="243"/>
      <c r="S977" s="243"/>
      <c r="T977" s="244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T977" s="238" t="s">
        <v>213</v>
      </c>
      <c r="AU977" s="238" t="s">
        <v>91</v>
      </c>
      <c r="AV977" s="16" t="s">
        <v>221</v>
      </c>
      <c r="AW977" s="16" t="s">
        <v>33</v>
      </c>
      <c r="AX977" s="16" t="s">
        <v>80</v>
      </c>
      <c r="AY977" s="238" t="s">
        <v>205</v>
      </c>
    </row>
    <row r="978" s="15" customFormat="1">
      <c r="A978" s="15"/>
      <c r="B978" s="219"/>
      <c r="C978" s="15"/>
      <c r="D978" s="204" t="s">
        <v>213</v>
      </c>
      <c r="E978" s="220" t="s">
        <v>1</v>
      </c>
      <c r="F978" s="221" t="s">
        <v>216</v>
      </c>
      <c r="G978" s="15"/>
      <c r="H978" s="222">
        <v>108.214</v>
      </c>
      <c r="I978" s="223"/>
      <c r="J978" s="15"/>
      <c r="K978" s="15"/>
      <c r="L978" s="219"/>
      <c r="M978" s="224"/>
      <c r="N978" s="225"/>
      <c r="O978" s="225"/>
      <c r="P978" s="225"/>
      <c r="Q978" s="225"/>
      <c r="R978" s="225"/>
      <c r="S978" s="225"/>
      <c r="T978" s="226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20" t="s">
        <v>213</v>
      </c>
      <c r="AU978" s="220" t="s">
        <v>91</v>
      </c>
      <c r="AV978" s="15" t="s">
        <v>211</v>
      </c>
      <c r="AW978" s="15" t="s">
        <v>33</v>
      </c>
      <c r="AX978" s="15" t="s">
        <v>87</v>
      </c>
      <c r="AY978" s="220" t="s">
        <v>205</v>
      </c>
    </row>
    <row r="979" s="2" customFormat="1" ht="24.15" customHeight="1">
      <c r="A979" s="38"/>
      <c r="B979" s="188"/>
      <c r="C979" s="227" t="s">
        <v>1178</v>
      </c>
      <c r="D979" s="227" t="s">
        <v>276</v>
      </c>
      <c r="E979" s="228" t="s">
        <v>1179</v>
      </c>
      <c r="F979" s="229" t="s">
        <v>1180</v>
      </c>
      <c r="G979" s="230" t="s">
        <v>265</v>
      </c>
      <c r="H979" s="231">
        <v>9.5609999999999999</v>
      </c>
      <c r="I979" s="232"/>
      <c r="J979" s="231">
        <f>ROUND(I979*H979,3)</f>
        <v>0</v>
      </c>
      <c r="K979" s="233"/>
      <c r="L979" s="234"/>
      <c r="M979" s="235" t="s">
        <v>1</v>
      </c>
      <c r="N979" s="236" t="s">
        <v>46</v>
      </c>
      <c r="O979" s="82"/>
      <c r="P979" s="198">
        <f>O979*H979</f>
        <v>0</v>
      </c>
      <c r="Q979" s="198">
        <v>0.00165</v>
      </c>
      <c r="R979" s="198">
        <f>Q979*H979</f>
        <v>0.015775649999999999</v>
      </c>
      <c r="S979" s="198">
        <v>0</v>
      </c>
      <c r="T979" s="199">
        <f>S979*H979</f>
        <v>0</v>
      </c>
      <c r="U979" s="38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R979" s="200" t="s">
        <v>401</v>
      </c>
      <c r="AT979" s="200" t="s">
        <v>276</v>
      </c>
      <c r="AU979" s="200" t="s">
        <v>91</v>
      </c>
      <c r="AY979" s="19" t="s">
        <v>205</v>
      </c>
      <c r="BE979" s="201">
        <f>IF(N979="základná",J979,0)</f>
        <v>0</v>
      </c>
      <c r="BF979" s="201">
        <f>IF(N979="znížená",J979,0)</f>
        <v>0</v>
      </c>
      <c r="BG979" s="201">
        <f>IF(N979="zákl. prenesená",J979,0)</f>
        <v>0</v>
      </c>
      <c r="BH979" s="201">
        <f>IF(N979="zníž. prenesená",J979,0)</f>
        <v>0</v>
      </c>
      <c r="BI979" s="201">
        <f>IF(N979="nulová",J979,0)</f>
        <v>0</v>
      </c>
      <c r="BJ979" s="19" t="s">
        <v>91</v>
      </c>
      <c r="BK979" s="202">
        <f>ROUND(I979*H979,3)</f>
        <v>0</v>
      </c>
      <c r="BL979" s="19" t="s">
        <v>299</v>
      </c>
      <c r="BM979" s="200" t="s">
        <v>1181</v>
      </c>
    </row>
    <row r="980" s="14" customFormat="1">
      <c r="A980" s="14"/>
      <c r="B980" s="211"/>
      <c r="C980" s="14"/>
      <c r="D980" s="204" t="s">
        <v>213</v>
      </c>
      <c r="E980" s="14"/>
      <c r="F980" s="213" t="s">
        <v>1182</v>
      </c>
      <c r="G980" s="14"/>
      <c r="H980" s="214">
        <v>9.5609999999999999</v>
      </c>
      <c r="I980" s="215"/>
      <c r="J980" s="14"/>
      <c r="K980" s="14"/>
      <c r="L980" s="211"/>
      <c r="M980" s="216"/>
      <c r="N980" s="217"/>
      <c r="O980" s="217"/>
      <c r="P980" s="217"/>
      <c r="Q980" s="217"/>
      <c r="R980" s="217"/>
      <c r="S980" s="217"/>
      <c r="T980" s="218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12" t="s">
        <v>213</v>
      </c>
      <c r="AU980" s="212" t="s">
        <v>91</v>
      </c>
      <c r="AV980" s="14" t="s">
        <v>91</v>
      </c>
      <c r="AW980" s="14" t="s">
        <v>3</v>
      </c>
      <c r="AX980" s="14" t="s">
        <v>87</v>
      </c>
      <c r="AY980" s="212" t="s">
        <v>205</v>
      </c>
    </row>
    <row r="981" s="2" customFormat="1" ht="24.15" customHeight="1">
      <c r="A981" s="38"/>
      <c r="B981" s="188"/>
      <c r="C981" s="227" t="s">
        <v>1183</v>
      </c>
      <c r="D981" s="227" t="s">
        <v>276</v>
      </c>
      <c r="E981" s="228" t="s">
        <v>1155</v>
      </c>
      <c r="F981" s="229" t="s">
        <v>1156</v>
      </c>
      <c r="G981" s="230" t="s">
        <v>265</v>
      </c>
      <c r="H981" s="231">
        <v>65.075999999999993</v>
      </c>
      <c r="I981" s="232"/>
      <c r="J981" s="231">
        <f>ROUND(I981*H981,3)</f>
        <v>0</v>
      </c>
      <c r="K981" s="233"/>
      <c r="L981" s="234"/>
      <c r="M981" s="235" t="s">
        <v>1</v>
      </c>
      <c r="N981" s="236" t="s">
        <v>46</v>
      </c>
      <c r="O981" s="82"/>
      <c r="P981" s="198">
        <f>O981*H981</f>
        <v>0</v>
      </c>
      <c r="Q981" s="198">
        <v>0.0033</v>
      </c>
      <c r="R981" s="198">
        <f>Q981*H981</f>
        <v>0.21475079999999996</v>
      </c>
      <c r="S981" s="198">
        <v>0</v>
      </c>
      <c r="T981" s="199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200" t="s">
        <v>401</v>
      </c>
      <c r="AT981" s="200" t="s">
        <v>276</v>
      </c>
      <c r="AU981" s="200" t="s">
        <v>91</v>
      </c>
      <c r="AY981" s="19" t="s">
        <v>205</v>
      </c>
      <c r="BE981" s="201">
        <f>IF(N981="základná",J981,0)</f>
        <v>0</v>
      </c>
      <c r="BF981" s="201">
        <f>IF(N981="znížená",J981,0)</f>
        <v>0</v>
      </c>
      <c r="BG981" s="201">
        <f>IF(N981="zákl. prenesená",J981,0)</f>
        <v>0</v>
      </c>
      <c r="BH981" s="201">
        <f>IF(N981="zníž. prenesená",J981,0)</f>
        <v>0</v>
      </c>
      <c r="BI981" s="201">
        <f>IF(N981="nulová",J981,0)</f>
        <v>0</v>
      </c>
      <c r="BJ981" s="19" t="s">
        <v>91</v>
      </c>
      <c r="BK981" s="202">
        <f>ROUND(I981*H981,3)</f>
        <v>0</v>
      </c>
      <c r="BL981" s="19" t="s">
        <v>299</v>
      </c>
      <c r="BM981" s="200" t="s">
        <v>1184</v>
      </c>
    </row>
    <row r="982" s="14" customFormat="1">
      <c r="A982" s="14"/>
      <c r="B982" s="211"/>
      <c r="C982" s="14"/>
      <c r="D982" s="204" t="s">
        <v>213</v>
      </c>
      <c r="E982" s="14"/>
      <c r="F982" s="213" t="s">
        <v>1185</v>
      </c>
      <c r="G982" s="14"/>
      <c r="H982" s="214">
        <v>65.075999999999993</v>
      </c>
      <c r="I982" s="215"/>
      <c r="J982" s="14"/>
      <c r="K982" s="14"/>
      <c r="L982" s="211"/>
      <c r="M982" s="216"/>
      <c r="N982" s="217"/>
      <c r="O982" s="217"/>
      <c r="P982" s="217"/>
      <c r="Q982" s="217"/>
      <c r="R982" s="217"/>
      <c r="S982" s="217"/>
      <c r="T982" s="218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12" t="s">
        <v>213</v>
      </c>
      <c r="AU982" s="212" t="s">
        <v>91</v>
      </c>
      <c r="AV982" s="14" t="s">
        <v>91</v>
      </c>
      <c r="AW982" s="14" t="s">
        <v>3</v>
      </c>
      <c r="AX982" s="14" t="s">
        <v>87</v>
      </c>
      <c r="AY982" s="212" t="s">
        <v>205</v>
      </c>
    </row>
    <row r="983" s="2" customFormat="1" ht="24.15" customHeight="1">
      <c r="A983" s="38"/>
      <c r="B983" s="188"/>
      <c r="C983" s="227" t="s">
        <v>1186</v>
      </c>
      <c r="D983" s="227" t="s">
        <v>276</v>
      </c>
      <c r="E983" s="228" t="s">
        <v>1187</v>
      </c>
      <c r="F983" s="229" t="s">
        <v>1188</v>
      </c>
      <c r="G983" s="230" t="s">
        <v>265</v>
      </c>
      <c r="H983" s="231">
        <v>35.741</v>
      </c>
      <c r="I983" s="232"/>
      <c r="J983" s="231">
        <f>ROUND(I983*H983,3)</f>
        <v>0</v>
      </c>
      <c r="K983" s="233"/>
      <c r="L983" s="234"/>
      <c r="M983" s="235" t="s">
        <v>1</v>
      </c>
      <c r="N983" s="236" t="s">
        <v>46</v>
      </c>
      <c r="O983" s="82"/>
      <c r="P983" s="198">
        <f>O983*H983</f>
        <v>0</v>
      </c>
      <c r="Q983" s="198">
        <v>0.0066</v>
      </c>
      <c r="R983" s="198">
        <f>Q983*H983</f>
        <v>0.23589060000000001</v>
      </c>
      <c r="S983" s="198">
        <v>0</v>
      </c>
      <c r="T983" s="199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200" t="s">
        <v>401</v>
      </c>
      <c r="AT983" s="200" t="s">
        <v>276</v>
      </c>
      <c r="AU983" s="200" t="s">
        <v>91</v>
      </c>
      <c r="AY983" s="19" t="s">
        <v>205</v>
      </c>
      <c r="BE983" s="201">
        <f>IF(N983="základná",J983,0)</f>
        <v>0</v>
      </c>
      <c r="BF983" s="201">
        <f>IF(N983="znížená",J983,0)</f>
        <v>0</v>
      </c>
      <c r="BG983" s="201">
        <f>IF(N983="zákl. prenesená",J983,0)</f>
        <v>0</v>
      </c>
      <c r="BH983" s="201">
        <f>IF(N983="zníž. prenesená",J983,0)</f>
        <v>0</v>
      </c>
      <c r="BI983" s="201">
        <f>IF(N983="nulová",J983,0)</f>
        <v>0</v>
      </c>
      <c r="BJ983" s="19" t="s">
        <v>91</v>
      </c>
      <c r="BK983" s="202">
        <f>ROUND(I983*H983,3)</f>
        <v>0</v>
      </c>
      <c r="BL983" s="19" t="s">
        <v>299</v>
      </c>
      <c r="BM983" s="200" t="s">
        <v>1189</v>
      </c>
    </row>
    <row r="984" s="14" customFormat="1">
      <c r="A984" s="14"/>
      <c r="B984" s="211"/>
      <c r="C984" s="14"/>
      <c r="D984" s="204" t="s">
        <v>213</v>
      </c>
      <c r="E984" s="14"/>
      <c r="F984" s="213" t="s">
        <v>1190</v>
      </c>
      <c r="G984" s="14"/>
      <c r="H984" s="214">
        <v>35.741</v>
      </c>
      <c r="I984" s="215"/>
      <c r="J984" s="14"/>
      <c r="K984" s="14"/>
      <c r="L984" s="211"/>
      <c r="M984" s="216"/>
      <c r="N984" s="217"/>
      <c r="O984" s="217"/>
      <c r="P984" s="217"/>
      <c r="Q984" s="217"/>
      <c r="R984" s="217"/>
      <c r="S984" s="217"/>
      <c r="T984" s="218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12" t="s">
        <v>213</v>
      </c>
      <c r="AU984" s="212" t="s">
        <v>91</v>
      </c>
      <c r="AV984" s="14" t="s">
        <v>91</v>
      </c>
      <c r="AW984" s="14" t="s">
        <v>3</v>
      </c>
      <c r="AX984" s="14" t="s">
        <v>87</v>
      </c>
      <c r="AY984" s="212" t="s">
        <v>205</v>
      </c>
    </row>
    <row r="985" s="2" customFormat="1" ht="24.15" customHeight="1">
      <c r="A985" s="38"/>
      <c r="B985" s="188"/>
      <c r="C985" s="189" t="s">
        <v>1191</v>
      </c>
      <c r="D985" s="189" t="s">
        <v>207</v>
      </c>
      <c r="E985" s="190" t="s">
        <v>1192</v>
      </c>
      <c r="F985" s="191" t="s">
        <v>1193</v>
      </c>
      <c r="G985" s="192" t="s">
        <v>313</v>
      </c>
      <c r="H985" s="193">
        <v>5.7830000000000004</v>
      </c>
      <c r="I985" s="194"/>
      <c r="J985" s="193">
        <f>ROUND(I985*H985,3)</f>
        <v>0</v>
      </c>
      <c r="K985" s="195"/>
      <c r="L985" s="39"/>
      <c r="M985" s="196" t="s">
        <v>1</v>
      </c>
      <c r="N985" s="197" t="s">
        <v>46</v>
      </c>
      <c r="O985" s="82"/>
      <c r="P985" s="198">
        <f>O985*H985</f>
        <v>0</v>
      </c>
      <c r="Q985" s="198">
        <v>0</v>
      </c>
      <c r="R985" s="198">
        <f>Q985*H985</f>
        <v>0</v>
      </c>
      <c r="S985" s="198">
        <v>0</v>
      </c>
      <c r="T985" s="199">
        <f>S985*H985</f>
        <v>0</v>
      </c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R985" s="200" t="s">
        <v>299</v>
      </c>
      <c r="AT985" s="200" t="s">
        <v>207</v>
      </c>
      <c r="AU985" s="200" t="s">
        <v>91</v>
      </c>
      <c r="AY985" s="19" t="s">
        <v>205</v>
      </c>
      <c r="BE985" s="201">
        <f>IF(N985="základná",J985,0)</f>
        <v>0</v>
      </c>
      <c r="BF985" s="201">
        <f>IF(N985="znížená",J985,0)</f>
        <v>0</v>
      </c>
      <c r="BG985" s="201">
        <f>IF(N985="zákl. prenesená",J985,0)</f>
        <v>0</v>
      </c>
      <c r="BH985" s="201">
        <f>IF(N985="zníž. prenesená",J985,0)</f>
        <v>0</v>
      </c>
      <c r="BI985" s="201">
        <f>IF(N985="nulová",J985,0)</f>
        <v>0</v>
      </c>
      <c r="BJ985" s="19" t="s">
        <v>91</v>
      </c>
      <c r="BK985" s="202">
        <f>ROUND(I985*H985,3)</f>
        <v>0</v>
      </c>
      <c r="BL985" s="19" t="s">
        <v>299</v>
      </c>
      <c r="BM985" s="200" t="s">
        <v>1194</v>
      </c>
    </row>
    <row r="986" s="12" customFormat="1" ht="22.8" customHeight="1">
      <c r="A986" s="12"/>
      <c r="B986" s="175"/>
      <c r="C986" s="12"/>
      <c r="D986" s="176" t="s">
        <v>79</v>
      </c>
      <c r="E986" s="186" t="s">
        <v>1195</v>
      </c>
      <c r="F986" s="186" t="s">
        <v>1196</v>
      </c>
      <c r="G986" s="12"/>
      <c r="H986" s="12"/>
      <c r="I986" s="178"/>
      <c r="J986" s="187">
        <f>BK986</f>
        <v>0</v>
      </c>
      <c r="K986" s="12"/>
      <c r="L986" s="175"/>
      <c r="M986" s="180"/>
      <c r="N986" s="181"/>
      <c r="O986" s="181"/>
      <c r="P986" s="182">
        <f>SUM(P987:P1004)</f>
        <v>0</v>
      </c>
      <c r="Q986" s="181"/>
      <c r="R986" s="182">
        <f>SUM(R987:R1004)</f>
        <v>0.97047936000000012</v>
      </c>
      <c r="S986" s="181"/>
      <c r="T986" s="183">
        <f>SUM(T987:T1004)</f>
        <v>0</v>
      </c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R986" s="176" t="s">
        <v>91</v>
      </c>
      <c r="AT986" s="184" t="s">
        <v>79</v>
      </c>
      <c r="AU986" s="184" t="s">
        <v>87</v>
      </c>
      <c r="AY986" s="176" t="s">
        <v>205</v>
      </c>
      <c r="BK986" s="185">
        <f>SUM(BK987:BK1004)</f>
        <v>0</v>
      </c>
    </row>
    <row r="987" s="2" customFormat="1" ht="33" customHeight="1">
      <c r="A987" s="38"/>
      <c r="B987" s="188"/>
      <c r="C987" s="189" t="s">
        <v>1197</v>
      </c>
      <c r="D987" s="189" t="s">
        <v>207</v>
      </c>
      <c r="E987" s="190" t="s">
        <v>1198</v>
      </c>
      <c r="F987" s="191" t="s">
        <v>1199</v>
      </c>
      <c r="G987" s="192" t="s">
        <v>265</v>
      </c>
      <c r="H987" s="193">
        <v>32.466000000000001</v>
      </c>
      <c r="I987" s="194"/>
      <c r="J987" s="193">
        <f>ROUND(I987*H987,3)</f>
        <v>0</v>
      </c>
      <c r="K987" s="195"/>
      <c r="L987" s="39"/>
      <c r="M987" s="196" t="s">
        <v>1</v>
      </c>
      <c r="N987" s="197" t="s">
        <v>46</v>
      </c>
      <c r="O987" s="82"/>
      <c r="P987" s="198">
        <f>O987*H987</f>
        <v>0</v>
      </c>
      <c r="Q987" s="198">
        <v>0.01174</v>
      </c>
      <c r="R987" s="198">
        <f>Q987*H987</f>
        <v>0.38115084000000005</v>
      </c>
      <c r="S987" s="198">
        <v>0</v>
      </c>
      <c r="T987" s="199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00" t="s">
        <v>299</v>
      </c>
      <c r="AT987" s="200" t="s">
        <v>207</v>
      </c>
      <c r="AU987" s="200" t="s">
        <v>91</v>
      </c>
      <c r="AY987" s="19" t="s">
        <v>205</v>
      </c>
      <c r="BE987" s="201">
        <f>IF(N987="základná",J987,0)</f>
        <v>0</v>
      </c>
      <c r="BF987" s="201">
        <f>IF(N987="znížená",J987,0)</f>
        <v>0</v>
      </c>
      <c r="BG987" s="201">
        <f>IF(N987="zákl. prenesená",J987,0)</f>
        <v>0</v>
      </c>
      <c r="BH987" s="201">
        <f>IF(N987="zníž. prenesená",J987,0)</f>
        <v>0</v>
      </c>
      <c r="BI987" s="201">
        <f>IF(N987="nulová",J987,0)</f>
        <v>0</v>
      </c>
      <c r="BJ987" s="19" t="s">
        <v>91</v>
      </c>
      <c r="BK987" s="202">
        <f>ROUND(I987*H987,3)</f>
        <v>0</v>
      </c>
      <c r="BL987" s="19" t="s">
        <v>299</v>
      </c>
      <c r="BM987" s="200" t="s">
        <v>1200</v>
      </c>
    </row>
    <row r="988" s="14" customFormat="1">
      <c r="A988" s="14"/>
      <c r="B988" s="211"/>
      <c r="C988" s="14"/>
      <c r="D988" s="204" t="s">
        <v>213</v>
      </c>
      <c r="E988" s="212" t="s">
        <v>1</v>
      </c>
      <c r="F988" s="213" t="s">
        <v>1201</v>
      </c>
      <c r="G988" s="14"/>
      <c r="H988" s="214">
        <v>16.233000000000001</v>
      </c>
      <c r="I988" s="215"/>
      <c r="J988" s="14"/>
      <c r="K988" s="14"/>
      <c r="L988" s="211"/>
      <c r="M988" s="216"/>
      <c r="N988" s="217"/>
      <c r="O988" s="217"/>
      <c r="P988" s="217"/>
      <c r="Q988" s="217"/>
      <c r="R988" s="217"/>
      <c r="S988" s="217"/>
      <c r="T988" s="218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12" t="s">
        <v>213</v>
      </c>
      <c r="AU988" s="212" t="s">
        <v>91</v>
      </c>
      <c r="AV988" s="14" t="s">
        <v>91</v>
      </c>
      <c r="AW988" s="14" t="s">
        <v>33</v>
      </c>
      <c r="AX988" s="14" t="s">
        <v>80</v>
      </c>
      <c r="AY988" s="212" t="s">
        <v>205</v>
      </c>
    </row>
    <row r="989" s="14" customFormat="1">
      <c r="A989" s="14"/>
      <c r="B989" s="211"/>
      <c r="C989" s="14"/>
      <c r="D989" s="204" t="s">
        <v>213</v>
      </c>
      <c r="E989" s="212" t="s">
        <v>1</v>
      </c>
      <c r="F989" s="213" t="s">
        <v>1202</v>
      </c>
      <c r="G989" s="14"/>
      <c r="H989" s="214">
        <v>16.233000000000001</v>
      </c>
      <c r="I989" s="215"/>
      <c r="J989" s="14"/>
      <c r="K989" s="14"/>
      <c r="L989" s="211"/>
      <c r="M989" s="216"/>
      <c r="N989" s="217"/>
      <c r="O989" s="217"/>
      <c r="P989" s="217"/>
      <c r="Q989" s="217"/>
      <c r="R989" s="217"/>
      <c r="S989" s="217"/>
      <c r="T989" s="218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12" t="s">
        <v>213</v>
      </c>
      <c r="AU989" s="212" t="s">
        <v>91</v>
      </c>
      <c r="AV989" s="14" t="s">
        <v>91</v>
      </c>
      <c r="AW989" s="14" t="s">
        <v>33</v>
      </c>
      <c r="AX989" s="14" t="s">
        <v>80</v>
      </c>
      <c r="AY989" s="212" t="s">
        <v>205</v>
      </c>
    </row>
    <row r="990" s="15" customFormat="1">
      <c r="A990" s="15"/>
      <c r="B990" s="219"/>
      <c r="C990" s="15"/>
      <c r="D990" s="204" t="s">
        <v>213</v>
      </c>
      <c r="E990" s="220" t="s">
        <v>1</v>
      </c>
      <c r="F990" s="221" t="s">
        <v>216</v>
      </c>
      <c r="G990" s="15"/>
      <c r="H990" s="222">
        <v>32.466000000000001</v>
      </c>
      <c r="I990" s="223"/>
      <c r="J990" s="15"/>
      <c r="K990" s="15"/>
      <c r="L990" s="219"/>
      <c r="M990" s="224"/>
      <c r="N990" s="225"/>
      <c r="O990" s="225"/>
      <c r="P990" s="225"/>
      <c r="Q990" s="225"/>
      <c r="R990" s="225"/>
      <c r="S990" s="225"/>
      <c r="T990" s="22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20" t="s">
        <v>213</v>
      </c>
      <c r="AU990" s="220" t="s">
        <v>91</v>
      </c>
      <c r="AV990" s="15" t="s">
        <v>211</v>
      </c>
      <c r="AW990" s="15" t="s">
        <v>33</v>
      </c>
      <c r="AX990" s="15" t="s">
        <v>87</v>
      </c>
      <c r="AY990" s="220" t="s">
        <v>205</v>
      </c>
    </row>
    <row r="991" s="2" customFormat="1" ht="16.5" customHeight="1">
      <c r="A991" s="38"/>
      <c r="B991" s="188"/>
      <c r="C991" s="189" t="s">
        <v>1203</v>
      </c>
      <c r="D991" s="189" t="s">
        <v>207</v>
      </c>
      <c r="E991" s="190" t="s">
        <v>1204</v>
      </c>
      <c r="F991" s="191" t="s">
        <v>1205</v>
      </c>
      <c r="G991" s="192" t="s">
        <v>284</v>
      </c>
      <c r="H991" s="193">
        <v>89.278000000000006</v>
      </c>
      <c r="I991" s="194"/>
      <c r="J991" s="193">
        <f>ROUND(I991*H991,3)</f>
        <v>0</v>
      </c>
      <c r="K991" s="195"/>
      <c r="L991" s="39"/>
      <c r="M991" s="196" t="s">
        <v>1</v>
      </c>
      <c r="N991" s="197" t="s">
        <v>46</v>
      </c>
      <c r="O991" s="82"/>
      <c r="P991" s="198">
        <f>O991*H991</f>
        <v>0</v>
      </c>
      <c r="Q991" s="198">
        <v>6.0000000000000002E-05</v>
      </c>
      <c r="R991" s="198">
        <f>Q991*H991</f>
        <v>0.0053566800000000008</v>
      </c>
      <c r="S991" s="198">
        <v>0</v>
      </c>
      <c r="T991" s="199">
        <f>S991*H991</f>
        <v>0</v>
      </c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R991" s="200" t="s">
        <v>299</v>
      </c>
      <c r="AT991" s="200" t="s">
        <v>207</v>
      </c>
      <c r="AU991" s="200" t="s">
        <v>91</v>
      </c>
      <c r="AY991" s="19" t="s">
        <v>205</v>
      </c>
      <c r="BE991" s="201">
        <f>IF(N991="základná",J991,0)</f>
        <v>0</v>
      </c>
      <c r="BF991" s="201">
        <f>IF(N991="znížená",J991,0)</f>
        <v>0</v>
      </c>
      <c r="BG991" s="201">
        <f>IF(N991="zákl. prenesená",J991,0)</f>
        <v>0</v>
      </c>
      <c r="BH991" s="201">
        <f>IF(N991="zníž. prenesená",J991,0)</f>
        <v>0</v>
      </c>
      <c r="BI991" s="201">
        <f>IF(N991="nulová",J991,0)</f>
        <v>0</v>
      </c>
      <c r="BJ991" s="19" t="s">
        <v>91</v>
      </c>
      <c r="BK991" s="202">
        <f>ROUND(I991*H991,3)</f>
        <v>0</v>
      </c>
      <c r="BL991" s="19" t="s">
        <v>299</v>
      </c>
      <c r="BM991" s="200" t="s">
        <v>1206</v>
      </c>
    </row>
    <row r="992" s="14" customFormat="1">
      <c r="A992" s="14"/>
      <c r="B992" s="211"/>
      <c r="C992" s="14"/>
      <c r="D992" s="204" t="s">
        <v>213</v>
      </c>
      <c r="E992" s="212" t="s">
        <v>1</v>
      </c>
      <c r="F992" s="213" t="s">
        <v>1207</v>
      </c>
      <c r="G992" s="14"/>
      <c r="H992" s="214">
        <v>44.639000000000003</v>
      </c>
      <c r="I992" s="215"/>
      <c r="J992" s="14"/>
      <c r="K992" s="14"/>
      <c r="L992" s="211"/>
      <c r="M992" s="216"/>
      <c r="N992" s="217"/>
      <c r="O992" s="217"/>
      <c r="P992" s="217"/>
      <c r="Q992" s="217"/>
      <c r="R992" s="217"/>
      <c r="S992" s="217"/>
      <c r="T992" s="218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12" t="s">
        <v>213</v>
      </c>
      <c r="AU992" s="212" t="s">
        <v>91</v>
      </c>
      <c r="AV992" s="14" t="s">
        <v>91</v>
      </c>
      <c r="AW992" s="14" t="s">
        <v>33</v>
      </c>
      <c r="AX992" s="14" t="s">
        <v>80</v>
      </c>
      <c r="AY992" s="212" t="s">
        <v>205</v>
      </c>
    </row>
    <row r="993" s="14" customFormat="1">
      <c r="A993" s="14"/>
      <c r="B993" s="211"/>
      <c r="C993" s="14"/>
      <c r="D993" s="204" t="s">
        <v>213</v>
      </c>
      <c r="E993" s="212" t="s">
        <v>1</v>
      </c>
      <c r="F993" s="213" t="s">
        <v>1208</v>
      </c>
      <c r="G993" s="14"/>
      <c r="H993" s="214">
        <v>44.639000000000003</v>
      </c>
      <c r="I993" s="215"/>
      <c r="J993" s="14"/>
      <c r="K993" s="14"/>
      <c r="L993" s="211"/>
      <c r="M993" s="216"/>
      <c r="N993" s="217"/>
      <c r="O993" s="217"/>
      <c r="P993" s="217"/>
      <c r="Q993" s="217"/>
      <c r="R993" s="217"/>
      <c r="S993" s="217"/>
      <c r="T993" s="218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12" t="s">
        <v>213</v>
      </c>
      <c r="AU993" s="212" t="s">
        <v>91</v>
      </c>
      <c r="AV993" s="14" t="s">
        <v>91</v>
      </c>
      <c r="AW993" s="14" t="s">
        <v>33</v>
      </c>
      <c r="AX993" s="14" t="s">
        <v>80</v>
      </c>
      <c r="AY993" s="212" t="s">
        <v>205</v>
      </c>
    </row>
    <row r="994" s="15" customFormat="1">
      <c r="A994" s="15"/>
      <c r="B994" s="219"/>
      <c r="C994" s="15"/>
      <c r="D994" s="204" t="s">
        <v>213</v>
      </c>
      <c r="E994" s="220" t="s">
        <v>1</v>
      </c>
      <c r="F994" s="221" t="s">
        <v>216</v>
      </c>
      <c r="G994" s="15"/>
      <c r="H994" s="222">
        <v>89.278000000000006</v>
      </c>
      <c r="I994" s="223"/>
      <c r="J994" s="15"/>
      <c r="K994" s="15"/>
      <c r="L994" s="219"/>
      <c r="M994" s="224"/>
      <c r="N994" s="225"/>
      <c r="O994" s="225"/>
      <c r="P994" s="225"/>
      <c r="Q994" s="225"/>
      <c r="R994" s="225"/>
      <c r="S994" s="225"/>
      <c r="T994" s="226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T994" s="220" t="s">
        <v>213</v>
      </c>
      <c r="AU994" s="220" t="s">
        <v>91</v>
      </c>
      <c r="AV994" s="15" t="s">
        <v>211</v>
      </c>
      <c r="AW994" s="15" t="s">
        <v>33</v>
      </c>
      <c r="AX994" s="15" t="s">
        <v>87</v>
      </c>
      <c r="AY994" s="220" t="s">
        <v>205</v>
      </c>
    </row>
    <row r="995" s="2" customFormat="1" ht="33" customHeight="1">
      <c r="A995" s="38"/>
      <c r="B995" s="188"/>
      <c r="C995" s="227" t="s">
        <v>1209</v>
      </c>
      <c r="D995" s="227" t="s">
        <v>276</v>
      </c>
      <c r="E995" s="228" t="s">
        <v>1210</v>
      </c>
      <c r="F995" s="229" t="s">
        <v>1211</v>
      </c>
      <c r="G995" s="230" t="s">
        <v>210</v>
      </c>
      <c r="H995" s="231">
        <v>1.067</v>
      </c>
      <c r="I995" s="232"/>
      <c r="J995" s="231">
        <f>ROUND(I995*H995,3)</f>
        <v>0</v>
      </c>
      <c r="K995" s="233"/>
      <c r="L995" s="234"/>
      <c r="M995" s="235" t="s">
        <v>1</v>
      </c>
      <c r="N995" s="236" t="s">
        <v>46</v>
      </c>
      <c r="O995" s="82"/>
      <c r="P995" s="198">
        <f>O995*H995</f>
        <v>0</v>
      </c>
      <c r="Q995" s="198">
        <v>0.54000000000000004</v>
      </c>
      <c r="R995" s="198">
        <f>Q995*H995</f>
        <v>0.57618000000000003</v>
      </c>
      <c r="S995" s="198">
        <v>0</v>
      </c>
      <c r="T995" s="199">
        <f>S995*H995</f>
        <v>0</v>
      </c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R995" s="200" t="s">
        <v>401</v>
      </c>
      <c r="AT995" s="200" t="s">
        <v>276</v>
      </c>
      <c r="AU995" s="200" t="s">
        <v>91</v>
      </c>
      <c r="AY995" s="19" t="s">
        <v>205</v>
      </c>
      <c r="BE995" s="201">
        <f>IF(N995="základná",J995,0)</f>
        <v>0</v>
      </c>
      <c r="BF995" s="201">
        <f>IF(N995="znížená",J995,0)</f>
        <v>0</v>
      </c>
      <c r="BG995" s="201">
        <f>IF(N995="zákl. prenesená",J995,0)</f>
        <v>0</v>
      </c>
      <c r="BH995" s="201">
        <f>IF(N995="zníž. prenesená",J995,0)</f>
        <v>0</v>
      </c>
      <c r="BI995" s="201">
        <f>IF(N995="nulová",J995,0)</f>
        <v>0</v>
      </c>
      <c r="BJ995" s="19" t="s">
        <v>91</v>
      </c>
      <c r="BK995" s="202">
        <f>ROUND(I995*H995,3)</f>
        <v>0</v>
      </c>
      <c r="BL995" s="19" t="s">
        <v>299</v>
      </c>
      <c r="BM995" s="200" t="s">
        <v>1212</v>
      </c>
    </row>
    <row r="996" s="14" customFormat="1">
      <c r="A996" s="14"/>
      <c r="B996" s="211"/>
      <c r="C996" s="14"/>
      <c r="D996" s="204" t="s">
        <v>213</v>
      </c>
      <c r="E996" s="212" t="s">
        <v>1</v>
      </c>
      <c r="F996" s="213" t="s">
        <v>1213</v>
      </c>
      <c r="G996" s="14"/>
      <c r="H996" s="214">
        <v>0.46400000000000002</v>
      </c>
      <c r="I996" s="215"/>
      <c r="J996" s="14"/>
      <c r="K996" s="14"/>
      <c r="L996" s="211"/>
      <c r="M996" s="216"/>
      <c r="N996" s="217"/>
      <c r="O996" s="217"/>
      <c r="P996" s="217"/>
      <c r="Q996" s="217"/>
      <c r="R996" s="217"/>
      <c r="S996" s="217"/>
      <c r="T996" s="218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12" t="s">
        <v>213</v>
      </c>
      <c r="AU996" s="212" t="s">
        <v>91</v>
      </c>
      <c r="AV996" s="14" t="s">
        <v>91</v>
      </c>
      <c r="AW996" s="14" t="s">
        <v>33</v>
      </c>
      <c r="AX996" s="14" t="s">
        <v>80</v>
      </c>
      <c r="AY996" s="212" t="s">
        <v>205</v>
      </c>
    </row>
    <row r="997" s="14" customFormat="1">
      <c r="A997" s="14"/>
      <c r="B997" s="211"/>
      <c r="C997" s="14"/>
      <c r="D997" s="204" t="s">
        <v>213</v>
      </c>
      <c r="E997" s="212" t="s">
        <v>1</v>
      </c>
      <c r="F997" s="213" t="s">
        <v>1214</v>
      </c>
      <c r="G997" s="14"/>
      <c r="H997" s="214">
        <v>0.46400000000000002</v>
      </c>
      <c r="I997" s="215"/>
      <c r="J997" s="14"/>
      <c r="K997" s="14"/>
      <c r="L997" s="211"/>
      <c r="M997" s="216"/>
      <c r="N997" s="217"/>
      <c r="O997" s="217"/>
      <c r="P997" s="217"/>
      <c r="Q997" s="217"/>
      <c r="R997" s="217"/>
      <c r="S997" s="217"/>
      <c r="T997" s="218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12" t="s">
        <v>213</v>
      </c>
      <c r="AU997" s="212" t="s">
        <v>91</v>
      </c>
      <c r="AV997" s="14" t="s">
        <v>91</v>
      </c>
      <c r="AW997" s="14" t="s">
        <v>33</v>
      </c>
      <c r="AX997" s="14" t="s">
        <v>80</v>
      </c>
      <c r="AY997" s="212" t="s">
        <v>205</v>
      </c>
    </row>
    <row r="998" s="15" customFormat="1">
      <c r="A998" s="15"/>
      <c r="B998" s="219"/>
      <c r="C998" s="15"/>
      <c r="D998" s="204" t="s">
        <v>213</v>
      </c>
      <c r="E998" s="220" t="s">
        <v>1</v>
      </c>
      <c r="F998" s="221" t="s">
        <v>216</v>
      </c>
      <c r="G998" s="15"/>
      <c r="H998" s="222">
        <v>0.92800000000000005</v>
      </c>
      <c r="I998" s="223"/>
      <c r="J998" s="15"/>
      <c r="K998" s="15"/>
      <c r="L998" s="219"/>
      <c r="M998" s="224"/>
      <c r="N998" s="225"/>
      <c r="O998" s="225"/>
      <c r="P998" s="225"/>
      <c r="Q998" s="225"/>
      <c r="R998" s="225"/>
      <c r="S998" s="225"/>
      <c r="T998" s="226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20" t="s">
        <v>213</v>
      </c>
      <c r="AU998" s="220" t="s">
        <v>91</v>
      </c>
      <c r="AV998" s="15" t="s">
        <v>211</v>
      </c>
      <c r="AW998" s="15" t="s">
        <v>33</v>
      </c>
      <c r="AX998" s="15" t="s">
        <v>87</v>
      </c>
      <c r="AY998" s="220" t="s">
        <v>205</v>
      </c>
    </row>
    <row r="999" s="14" customFormat="1">
      <c r="A999" s="14"/>
      <c r="B999" s="211"/>
      <c r="C999" s="14"/>
      <c r="D999" s="204" t="s">
        <v>213</v>
      </c>
      <c r="E999" s="14"/>
      <c r="F999" s="213" t="s">
        <v>1215</v>
      </c>
      <c r="G999" s="14"/>
      <c r="H999" s="214">
        <v>1.067</v>
      </c>
      <c r="I999" s="215"/>
      <c r="J999" s="14"/>
      <c r="K999" s="14"/>
      <c r="L999" s="211"/>
      <c r="M999" s="216"/>
      <c r="N999" s="217"/>
      <c r="O999" s="217"/>
      <c r="P999" s="217"/>
      <c r="Q999" s="217"/>
      <c r="R999" s="217"/>
      <c r="S999" s="217"/>
      <c r="T999" s="218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12" t="s">
        <v>213</v>
      </c>
      <c r="AU999" s="212" t="s">
        <v>91</v>
      </c>
      <c r="AV999" s="14" t="s">
        <v>91</v>
      </c>
      <c r="AW999" s="14" t="s">
        <v>3</v>
      </c>
      <c r="AX999" s="14" t="s">
        <v>87</v>
      </c>
      <c r="AY999" s="212" t="s">
        <v>205</v>
      </c>
    </row>
    <row r="1000" s="2" customFormat="1" ht="33" customHeight="1">
      <c r="A1000" s="38"/>
      <c r="B1000" s="188"/>
      <c r="C1000" s="189" t="s">
        <v>1216</v>
      </c>
      <c r="D1000" s="189" t="s">
        <v>207</v>
      </c>
      <c r="E1000" s="190" t="s">
        <v>1217</v>
      </c>
      <c r="F1000" s="191" t="s">
        <v>1218</v>
      </c>
      <c r="G1000" s="192" t="s">
        <v>265</v>
      </c>
      <c r="H1000" s="193">
        <v>32.466000000000001</v>
      </c>
      <c r="I1000" s="194"/>
      <c r="J1000" s="193">
        <f>ROUND(I1000*H1000,3)</f>
        <v>0</v>
      </c>
      <c r="K1000" s="195"/>
      <c r="L1000" s="39"/>
      <c r="M1000" s="196" t="s">
        <v>1</v>
      </c>
      <c r="N1000" s="197" t="s">
        <v>46</v>
      </c>
      <c r="O1000" s="82"/>
      <c r="P1000" s="198">
        <f>O1000*H1000</f>
        <v>0</v>
      </c>
      <c r="Q1000" s="198">
        <v>0.00024000000000000001</v>
      </c>
      <c r="R1000" s="198">
        <f>Q1000*H1000</f>
        <v>0.0077918400000000004</v>
      </c>
      <c r="S1000" s="198">
        <v>0</v>
      </c>
      <c r="T1000" s="199">
        <f>S1000*H1000</f>
        <v>0</v>
      </c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R1000" s="200" t="s">
        <v>299</v>
      </c>
      <c r="AT1000" s="200" t="s">
        <v>207</v>
      </c>
      <c r="AU1000" s="200" t="s">
        <v>91</v>
      </c>
      <c r="AY1000" s="19" t="s">
        <v>205</v>
      </c>
      <c r="BE1000" s="201">
        <f>IF(N1000="základná",J1000,0)</f>
        <v>0</v>
      </c>
      <c r="BF1000" s="201">
        <f>IF(N1000="znížená",J1000,0)</f>
        <v>0</v>
      </c>
      <c r="BG1000" s="201">
        <f>IF(N1000="zákl. prenesená",J1000,0)</f>
        <v>0</v>
      </c>
      <c r="BH1000" s="201">
        <f>IF(N1000="zníž. prenesená",J1000,0)</f>
        <v>0</v>
      </c>
      <c r="BI1000" s="201">
        <f>IF(N1000="nulová",J1000,0)</f>
        <v>0</v>
      </c>
      <c r="BJ1000" s="19" t="s">
        <v>91</v>
      </c>
      <c r="BK1000" s="202">
        <f>ROUND(I1000*H1000,3)</f>
        <v>0</v>
      </c>
      <c r="BL1000" s="19" t="s">
        <v>299</v>
      </c>
      <c r="BM1000" s="200" t="s">
        <v>1219</v>
      </c>
    </row>
    <row r="1001" s="14" customFormat="1">
      <c r="A1001" s="14"/>
      <c r="B1001" s="211"/>
      <c r="C1001" s="14"/>
      <c r="D1001" s="204" t="s">
        <v>213</v>
      </c>
      <c r="E1001" s="212" t="s">
        <v>1</v>
      </c>
      <c r="F1001" s="213" t="s">
        <v>1201</v>
      </c>
      <c r="G1001" s="14"/>
      <c r="H1001" s="214">
        <v>16.233000000000001</v>
      </c>
      <c r="I1001" s="215"/>
      <c r="J1001" s="14"/>
      <c r="K1001" s="14"/>
      <c r="L1001" s="211"/>
      <c r="M1001" s="216"/>
      <c r="N1001" s="217"/>
      <c r="O1001" s="217"/>
      <c r="P1001" s="217"/>
      <c r="Q1001" s="217"/>
      <c r="R1001" s="217"/>
      <c r="S1001" s="217"/>
      <c r="T1001" s="218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12" t="s">
        <v>213</v>
      </c>
      <c r="AU1001" s="212" t="s">
        <v>91</v>
      </c>
      <c r="AV1001" s="14" t="s">
        <v>91</v>
      </c>
      <c r="AW1001" s="14" t="s">
        <v>33</v>
      </c>
      <c r="AX1001" s="14" t="s">
        <v>80</v>
      </c>
      <c r="AY1001" s="212" t="s">
        <v>205</v>
      </c>
    </row>
    <row r="1002" s="14" customFormat="1">
      <c r="A1002" s="14"/>
      <c r="B1002" s="211"/>
      <c r="C1002" s="14"/>
      <c r="D1002" s="204" t="s">
        <v>213</v>
      </c>
      <c r="E1002" s="212" t="s">
        <v>1</v>
      </c>
      <c r="F1002" s="213" t="s">
        <v>1202</v>
      </c>
      <c r="G1002" s="14"/>
      <c r="H1002" s="214">
        <v>16.233000000000001</v>
      </c>
      <c r="I1002" s="215"/>
      <c r="J1002" s="14"/>
      <c r="K1002" s="14"/>
      <c r="L1002" s="211"/>
      <c r="M1002" s="216"/>
      <c r="N1002" s="217"/>
      <c r="O1002" s="217"/>
      <c r="P1002" s="217"/>
      <c r="Q1002" s="217"/>
      <c r="R1002" s="217"/>
      <c r="S1002" s="217"/>
      <c r="T1002" s="218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12" t="s">
        <v>213</v>
      </c>
      <c r="AU1002" s="212" t="s">
        <v>91</v>
      </c>
      <c r="AV1002" s="14" t="s">
        <v>91</v>
      </c>
      <c r="AW1002" s="14" t="s">
        <v>33</v>
      </c>
      <c r="AX1002" s="14" t="s">
        <v>80</v>
      </c>
      <c r="AY1002" s="212" t="s">
        <v>205</v>
      </c>
    </row>
    <row r="1003" s="15" customFormat="1">
      <c r="A1003" s="15"/>
      <c r="B1003" s="219"/>
      <c r="C1003" s="15"/>
      <c r="D1003" s="204" t="s">
        <v>213</v>
      </c>
      <c r="E1003" s="220" t="s">
        <v>1</v>
      </c>
      <c r="F1003" s="221" t="s">
        <v>216</v>
      </c>
      <c r="G1003" s="15"/>
      <c r="H1003" s="222">
        <v>32.466000000000001</v>
      </c>
      <c r="I1003" s="223"/>
      <c r="J1003" s="15"/>
      <c r="K1003" s="15"/>
      <c r="L1003" s="219"/>
      <c r="M1003" s="224"/>
      <c r="N1003" s="225"/>
      <c r="O1003" s="225"/>
      <c r="P1003" s="225"/>
      <c r="Q1003" s="225"/>
      <c r="R1003" s="225"/>
      <c r="S1003" s="225"/>
      <c r="T1003" s="226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20" t="s">
        <v>213</v>
      </c>
      <c r="AU1003" s="220" t="s">
        <v>91</v>
      </c>
      <c r="AV1003" s="15" t="s">
        <v>211</v>
      </c>
      <c r="AW1003" s="15" t="s">
        <v>33</v>
      </c>
      <c r="AX1003" s="15" t="s">
        <v>87</v>
      </c>
      <c r="AY1003" s="220" t="s">
        <v>205</v>
      </c>
    </row>
    <row r="1004" s="2" customFormat="1" ht="24.15" customHeight="1">
      <c r="A1004" s="38"/>
      <c r="B1004" s="188"/>
      <c r="C1004" s="189" t="s">
        <v>1220</v>
      </c>
      <c r="D1004" s="189" t="s">
        <v>207</v>
      </c>
      <c r="E1004" s="190" t="s">
        <v>1221</v>
      </c>
      <c r="F1004" s="191" t="s">
        <v>1222</v>
      </c>
      <c r="G1004" s="192" t="s">
        <v>313</v>
      </c>
      <c r="H1004" s="193">
        <v>0.96999999999999997</v>
      </c>
      <c r="I1004" s="194"/>
      <c r="J1004" s="193">
        <f>ROUND(I1004*H1004,3)</f>
        <v>0</v>
      </c>
      <c r="K1004" s="195"/>
      <c r="L1004" s="39"/>
      <c r="M1004" s="196" t="s">
        <v>1</v>
      </c>
      <c r="N1004" s="197" t="s">
        <v>46</v>
      </c>
      <c r="O1004" s="82"/>
      <c r="P1004" s="198">
        <f>O1004*H1004</f>
        <v>0</v>
      </c>
      <c r="Q1004" s="198">
        <v>0</v>
      </c>
      <c r="R1004" s="198">
        <f>Q1004*H1004</f>
        <v>0</v>
      </c>
      <c r="S1004" s="198">
        <v>0</v>
      </c>
      <c r="T1004" s="199">
        <f>S1004*H1004</f>
        <v>0</v>
      </c>
      <c r="U1004" s="38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R1004" s="200" t="s">
        <v>299</v>
      </c>
      <c r="AT1004" s="200" t="s">
        <v>207</v>
      </c>
      <c r="AU1004" s="200" t="s">
        <v>91</v>
      </c>
      <c r="AY1004" s="19" t="s">
        <v>205</v>
      </c>
      <c r="BE1004" s="201">
        <f>IF(N1004="základná",J1004,0)</f>
        <v>0</v>
      </c>
      <c r="BF1004" s="201">
        <f>IF(N1004="znížená",J1004,0)</f>
        <v>0</v>
      </c>
      <c r="BG1004" s="201">
        <f>IF(N1004="zákl. prenesená",J1004,0)</f>
        <v>0</v>
      </c>
      <c r="BH1004" s="201">
        <f>IF(N1004="zníž. prenesená",J1004,0)</f>
        <v>0</v>
      </c>
      <c r="BI1004" s="201">
        <f>IF(N1004="nulová",J1004,0)</f>
        <v>0</v>
      </c>
      <c r="BJ1004" s="19" t="s">
        <v>91</v>
      </c>
      <c r="BK1004" s="202">
        <f>ROUND(I1004*H1004,3)</f>
        <v>0</v>
      </c>
      <c r="BL1004" s="19" t="s">
        <v>299</v>
      </c>
      <c r="BM1004" s="200" t="s">
        <v>1223</v>
      </c>
    </row>
    <row r="1005" s="12" customFormat="1" ht="22.8" customHeight="1">
      <c r="A1005" s="12"/>
      <c r="B1005" s="175"/>
      <c r="C1005" s="12"/>
      <c r="D1005" s="176" t="s">
        <v>79</v>
      </c>
      <c r="E1005" s="186" t="s">
        <v>1224</v>
      </c>
      <c r="F1005" s="186" t="s">
        <v>1225</v>
      </c>
      <c r="G1005" s="12"/>
      <c r="H1005" s="12"/>
      <c r="I1005" s="178"/>
      <c r="J1005" s="187">
        <f>BK1005</f>
        <v>0</v>
      </c>
      <c r="K1005" s="12"/>
      <c r="L1005" s="175"/>
      <c r="M1005" s="180"/>
      <c r="N1005" s="181"/>
      <c r="O1005" s="181"/>
      <c r="P1005" s="182">
        <f>SUM(P1006:P1038)</f>
        <v>0</v>
      </c>
      <c r="Q1005" s="181"/>
      <c r="R1005" s="182">
        <f>SUM(R1006:R1038)</f>
        <v>7.2434312800000002</v>
      </c>
      <c r="S1005" s="181"/>
      <c r="T1005" s="183">
        <f>SUM(T1006:T1038)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176" t="s">
        <v>91</v>
      </c>
      <c r="AT1005" s="184" t="s">
        <v>79</v>
      </c>
      <c r="AU1005" s="184" t="s">
        <v>87</v>
      </c>
      <c r="AY1005" s="176" t="s">
        <v>205</v>
      </c>
      <c r="BK1005" s="185">
        <f>SUM(BK1006:BK1038)</f>
        <v>0</v>
      </c>
    </row>
    <row r="1006" s="2" customFormat="1" ht="37.8" customHeight="1">
      <c r="A1006" s="38"/>
      <c r="B1006" s="188"/>
      <c r="C1006" s="189" t="s">
        <v>1226</v>
      </c>
      <c r="D1006" s="189" t="s">
        <v>207</v>
      </c>
      <c r="E1006" s="190" t="s">
        <v>1227</v>
      </c>
      <c r="F1006" s="191" t="s">
        <v>1228</v>
      </c>
      <c r="G1006" s="192" t="s">
        <v>265</v>
      </c>
      <c r="H1006" s="193">
        <v>52.037999999999997</v>
      </c>
      <c r="I1006" s="194"/>
      <c r="J1006" s="193">
        <f>ROUND(I1006*H1006,3)</f>
        <v>0</v>
      </c>
      <c r="K1006" s="195"/>
      <c r="L1006" s="39"/>
      <c r="M1006" s="196" t="s">
        <v>1</v>
      </c>
      <c r="N1006" s="197" t="s">
        <v>46</v>
      </c>
      <c r="O1006" s="82"/>
      <c r="P1006" s="198">
        <f>O1006*H1006</f>
        <v>0</v>
      </c>
      <c r="Q1006" s="198">
        <v>0.021760000000000002</v>
      </c>
      <c r="R1006" s="198">
        <f>Q1006*H1006</f>
        <v>1.1323468800000001</v>
      </c>
      <c r="S1006" s="198">
        <v>0</v>
      </c>
      <c r="T1006" s="199">
        <f>S1006*H1006</f>
        <v>0</v>
      </c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R1006" s="200" t="s">
        <v>299</v>
      </c>
      <c r="AT1006" s="200" t="s">
        <v>207</v>
      </c>
      <c r="AU1006" s="200" t="s">
        <v>91</v>
      </c>
      <c r="AY1006" s="19" t="s">
        <v>205</v>
      </c>
      <c r="BE1006" s="201">
        <f>IF(N1006="základná",J1006,0)</f>
        <v>0</v>
      </c>
      <c r="BF1006" s="201">
        <f>IF(N1006="znížená",J1006,0)</f>
        <v>0</v>
      </c>
      <c r="BG1006" s="201">
        <f>IF(N1006="zákl. prenesená",J1006,0)</f>
        <v>0</v>
      </c>
      <c r="BH1006" s="201">
        <f>IF(N1006="zníž. prenesená",J1006,0)</f>
        <v>0</v>
      </c>
      <c r="BI1006" s="201">
        <f>IF(N1006="nulová",J1006,0)</f>
        <v>0</v>
      </c>
      <c r="BJ1006" s="19" t="s">
        <v>91</v>
      </c>
      <c r="BK1006" s="202">
        <f>ROUND(I1006*H1006,3)</f>
        <v>0</v>
      </c>
      <c r="BL1006" s="19" t="s">
        <v>299</v>
      </c>
      <c r="BM1006" s="200" t="s">
        <v>1229</v>
      </c>
    </row>
    <row r="1007" s="13" customFormat="1">
      <c r="A1007" s="13"/>
      <c r="B1007" s="203"/>
      <c r="C1007" s="13"/>
      <c r="D1007" s="204" t="s">
        <v>213</v>
      </c>
      <c r="E1007" s="205" t="s">
        <v>1</v>
      </c>
      <c r="F1007" s="206" t="s">
        <v>1230</v>
      </c>
      <c r="G1007" s="13"/>
      <c r="H1007" s="205" t="s">
        <v>1</v>
      </c>
      <c r="I1007" s="207"/>
      <c r="J1007" s="13"/>
      <c r="K1007" s="13"/>
      <c r="L1007" s="203"/>
      <c r="M1007" s="208"/>
      <c r="N1007" s="209"/>
      <c r="O1007" s="209"/>
      <c r="P1007" s="209"/>
      <c r="Q1007" s="209"/>
      <c r="R1007" s="209"/>
      <c r="S1007" s="209"/>
      <c r="T1007" s="210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5" t="s">
        <v>213</v>
      </c>
      <c r="AU1007" s="205" t="s">
        <v>91</v>
      </c>
      <c r="AV1007" s="13" t="s">
        <v>87</v>
      </c>
      <c r="AW1007" s="13" t="s">
        <v>33</v>
      </c>
      <c r="AX1007" s="13" t="s">
        <v>80</v>
      </c>
      <c r="AY1007" s="205" t="s">
        <v>205</v>
      </c>
    </row>
    <row r="1008" s="14" customFormat="1">
      <c r="A1008" s="14"/>
      <c r="B1008" s="211"/>
      <c r="C1008" s="14"/>
      <c r="D1008" s="204" t="s">
        <v>213</v>
      </c>
      <c r="E1008" s="212" t="s">
        <v>1</v>
      </c>
      <c r="F1008" s="213" t="s">
        <v>1231</v>
      </c>
      <c r="G1008" s="14"/>
      <c r="H1008" s="214">
        <v>2.5</v>
      </c>
      <c r="I1008" s="215"/>
      <c r="J1008" s="14"/>
      <c r="K1008" s="14"/>
      <c r="L1008" s="211"/>
      <c r="M1008" s="216"/>
      <c r="N1008" s="217"/>
      <c r="O1008" s="217"/>
      <c r="P1008" s="217"/>
      <c r="Q1008" s="217"/>
      <c r="R1008" s="217"/>
      <c r="S1008" s="217"/>
      <c r="T1008" s="218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12" t="s">
        <v>213</v>
      </c>
      <c r="AU1008" s="212" t="s">
        <v>91</v>
      </c>
      <c r="AV1008" s="14" t="s">
        <v>91</v>
      </c>
      <c r="AW1008" s="14" t="s">
        <v>33</v>
      </c>
      <c r="AX1008" s="14" t="s">
        <v>80</v>
      </c>
      <c r="AY1008" s="212" t="s">
        <v>205</v>
      </c>
    </row>
    <row r="1009" s="14" customFormat="1">
      <c r="A1009" s="14"/>
      <c r="B1009" s="211"/>
      <c r="C1009" s="14"/>
      <c r="D1009" s="204" t="s">
        <v>213</v>
      </c>
      <c r="E1009" s="212" t="s">
        <v>1</v>
      </c>
      <c r="F1009" s="213" t="s">
        <v>1232</v>
      </c>
      <c r="G1009" s="14"/>
      <c r="H1009" s="214">
        <v>24.768999999999998</v>
      </c>
      <c r="I1009" s="215"/>
      <c r="J1009" s="14"/>
      <c r="K1009" s="14"/>
      <c r="L1009" s="211"/>
      <c r="M1009" s="216"/>
      <c r="N1009" s="217"/>
      <c r="O1009" s="217"/>
      <c r="P1009" s="217"/>
      <c r="Q1009" s="217"/>
      <c r="R1009" s="217"/>
      <c r="S1009" s="217"/>
      <c r="T1009" s="218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12" t="s">
        <v>213</v>
      </c>
      <c r="AU1009" s="212" t="s">
        <v>91</v>
      </c>
      <c r="AV1009" s="14" t="s">
        <v>91</v>
      </c>
      <c r="AW1009" s="14" t="s">
        <v>33</v>
      </c>
      <c r="AX1009" s="14" t="s">
        <v>80</v>
      </c>
      <c r="AY1009" s="212" t="s">
        <v>205</v>
      </c>
    </row>
    <row r="1010" s="14" customFormat="1">
      <c r="A1010" s="14"/>
      <c r="B1010" s="211"/>
      <c r="C1010" s="14"/>
      <c r="D1010" s="204" t="s">
        <v>213</v>
      </c>
      <c r="E1010" s="212" t="s">
        <v>1</v>
      </c>
      <c r="F1010" s="213" t="s">
        <v>1233</v>
      </c>
      <c r="G1010" s="14"/>
      <c r="H1010" s="214">
        <v>24.768999999999998</v>
      </c>
      <c r="I1010" s="215"/>
      <c r="J1010" s="14"/>
      <c r="K1010" s="14"/>
      <c r="L1010" s="211"/>
      <c r="M1010" s="216"/>
      <c r="N1010" s="217"/>
      <c r="O1010" s="217"/>
      <c r="P1010" s="217"/>
      <c r="Q1010" s="217"/>
      <c r="R1010" s="217"/>
      <c r="S1010" s="217"/>
      <c r="T1010" s="218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12" t="s">
        <v>213</v>
      </c>
      <c r="AU1010" s="212" t="s">
        <v>91</v>
      </c>
      <c r="AV1010" s="14" t="s">
        <v>91</v>
      </c>
      <c r="AW1010" s="14" t="s">
        <v>33</v>
      </c>
      <c r="AX1010" s="14" t="s">
        <v>80</v>
      </c>
      <c r="AY1010" s="212" t="s">
        <v>205</v>
      </c>
    </row>
    <row r="1011" s="15" customFormat="1">
      <c r="A1011" s="15"/>
      <c r="B1011" s="219"/>
      <c r="C1011" s="15"/>
      <c r="D1011" s="204" t="s">
        <v>213</v>
      </c>
      <c r="E1011" s="220" t="s">
        <v>1</v>
      </c>
      <c r="F1011" s="221" t="s">
        <v>216</v>
      </c>
      <c r="G1011" s="15"/>
      <c r="H1011" s="222">
        <v>52.037999999999997</v>
      </c>
      <c r="I1011" s="223"/>
      <c r="J1011" s="15"/>
      <c r="K1011" s="15"/>
      <c r="L1011" s="219"/>
      <c r="M1011" s="224"/>
      <c r="N1011" s="225"/>
      <c r="O1011" s="225"/>
      <c r="P1011" s="225"/>
      <c r="Q1011" s="225"/>
      <c r="R1011" s="225"/>
      <c r="S1011" s="225"/>
      <c r="T1011" s="226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T1011" s="220" t="s">
        <v>213</v>
      </c>
      <c r="AU1011" s="220" t="s">
        <v>91</v>
      </c>
      <c r="AV1011" s="15" t="s">
        <v>211</v>
      </c>
      <c r="AW1011" s="15" t="s">
        <v>33</v>
      </c>
      <c r="AX1011" s="15" t="s">
        <v>87</v>
      </c>
      <c r="AY1011" s="220" t="s">
        <v>205</v>
      </c>
    </row>
    <row r="1012" s="2" customFormat="1" ht="37.8" customHeight="1">
      <c r="A1012" s="38"/>
      <c r="B1012" s="188"/>
      <c r="C1012" s="189" t="s">
        <v>1234</v>
      </c>
      <c r="D1012" s="189" t="s">
        <v>207</v>
      </c>
      <c r="E1012" s="190" t="s">
        <v>1235</v>
      </c>
      <c r="F1012" s="191" t="s">
        <v>1236</v>
      </c>
      <c r="G1012" s="192" t="s">
        <v>265</v>
      </c>
      <c r="H1012" s="193">
        <v>358.16000000000003</v>
      </c>
      <c r="I1012" s="194"/>
      <c r="J1012" s="193">
        <f>ROUND(I1012*H1012,3)</f>
        <v>0</v>
      </c>
      <c r="K1012" s="195"/>
      <c r="L1012" s="39"/>
      <c r="M1012" s="196" t="s">
        <v>1</v>
      </c>
      <c r="N1012" s="197" t="s">
        <v>46</v>
      </c>
      <c r="O1012" s="82"/>
      <c r="P1012" s="198">
        <f>O1012*H1012</f>
        <v>0</v>
      </c>
      <c r="Q1012" s="198">
        <v>0.013440000000000001</v>
      </c>
      <c r="R1012" s="198">
        <f>Q1012*H1012</f>
        <v>4.8136704000000003</v>
      </c>
      <c r="S1012" s="198">
        <v>0</v>
      </c>
      <c r="T1012" s="199">
        <f>S1012*H1012</f>
        <v>0</v>
      </c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R1012" s="200" t="s">
        <v>299</v>
      </c>
      <c r="AT1012" s="200" t="s">
        <v>207</v>
      </c>
      <c r="AU1012" s="200" t="s">
        <v>91</v>
      </c>
      <c r="AY1012" s="19" t="s">
        <v>205</v>
      </c>
      <c r="BE1012" s="201">
        <f>IF(N1012="základná",J1012,0)</f>
        <v>0</v>
      </c>
      <c r="BF1012" s="201">
        <f>IF(N1012="znížená",J1012,0)</f>
        <v>0</v>
      </c>
      <c r="BG1012" s="201">
        <f>IF(N1012="zákl. prenesená",J1012,0)</f>
        <v>0</v>
      </c>
      <c r="BH1012" s="201">
        <f>IF(N1012="zníž. prenesená",J1012,0)</f>
        <v>0</v>
      </c>
      <c r="BI1012" s="201">
        <f>IF(N1012="nulová",J1012,0)</f>
        <v>0</v>
      </c>
      <c r="BJ1012" s="19" t="s">
        <v>91</v>
      </c>
      <c r="BK1012" s="202">
        <f>ROUND(I1012*H1012,3)</f>
        <v>0</v>
      </c>
      <c r="BL1012" s="19" t="s">
        <v>299</v>
      </c>
      <c r="BM1012" s="200" t="s">
        <v>1237</v>
      </c>
    </row>
    <row r="1013" s="13" customFormat="1">
      <c r="A1013" s="13"/>
      <c r="B1013" s="203"/>
      <c r="C1013" s="13"/>
      <c r="D1013" s="204" t="s">
        <v>213</v>
      </c>
      <c r="E1013" s="205" t="s">
        <v>1</v>
      </c>
      <c r="F1013" s="206" t="s">
        <v>1238</v>
      </c>
      <c r="G1013" s="13"/>
      <c r="H1013" s="205" t="s">
        <v>1</v>
      </c>
      <c r="I1013" s="207"/>
      <c r="J1013" s="13"/>
      <c r="K1013" s="13"/>
      <c r="L1013" s="203"/>
      <c r="M1013" s="208"/>
      <c r="N1013" s="209"/>
      <c r="O1013" s="209"/>
      <c r="P1013" s="209"/>
      <c r="Q1013" s="209"/>
      <c r="R1013" s="209"/>
      <c r="S1013" s="209"/>
      <c r="T1013" s="210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05" t="s">
        <v>213</v>
      </c>
      <c r="AU1013" s="205" t="s">
        <v>91</v>
      </c>
      <c r="AV1013" s="13" t="s">
        <v>87</v>
      </c>
      <c r="AW1013" s="13" t="s">
        <v>33</v>
      </c>
      <c r="AX1013" s="13" t="s">
        <v>80</v>
      </c>
      <c r="AY1013" s="205" t="s">
        <v>205</v>
      </c>
    </row>
    <row r="1014" s="14" customFormat="1">
      <c r="A1014" s="14"/>
      <c r="B1014" s="211"/>
      <c r="C1014" s="14"/>
      <c r="D1014" s="204" t="s">
        <v>213</v>
      </c>
      <c r="E1014" s="212" t="s">
        <v>1</v>
      </c>
      <c r="F1014" s="213" t="s">
        <v>1239</v>
      </c>
      <c r="G1014" s="14"/>
      <c r="H1014" s="214">
        <v>37.280000000000001</v>
      </c>
      <c r="I1014" s="215"/>
      <c r="J1014" s="14"/>
      <c r="K1014" s="14"/>
      <c r="L1014" s="211"/>
      <c r="M1014" s="216"/>
      <c r="N1014" s="217"/>
      <c r="O1014" s="217"/>
      <c r="P1014" s="217"/>
      <c r="Q1014" s="217"/>
      <c r="R1014" s="217"/>
      <c r="S1014" s="217"/>
      <c r="T1014" s="218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12" t="s">
        <v>213</v>
      </c>
      <c r="AU1014" s="212" t="s">
        <v>91</v>
      </c>
      <c r="AV1014" s="14" t="s">
        <v>91</v>
      </c>
      <c r="AW1014" s="14" t="s">
        <v>33</v>
      </c>
      <c r="AX1014" s="14" t="s">
        <v>80</v>
      </c>
      <c r="AY1014" s="212" t="s">
        <v>205</v>
      </c>
    </row>
    <row r="1015" s="14" customFormat="1">
      <c r="A1015" s="14"/>
      <c r="B1015" s="211"/>
      <c r="C1015" s="14"/>
      <c r="D1015" s="204" t="s">
        <v>213</v>
      </c>
      <c r="E1015" s="212" t="s">
        <v>1</v>
      </c>
      <c r="F1015" s="213" t="s">
        <v>1240</v>
      </c>
      <c r="G1015" s="14"/>
      <c r="H1015" s="214">
        <v>160.44</v>
      </c>
      <c r="I1015" s="215"/>
      <c r="J1015" s="14"/>
      <c r="K1015" s="14"/>
      <c r="L1015" s="211"/>
      <c r="M1015" s="216"/>
      <c r="N1015" s="217"/>
      <c r="O1015" s="217"/>
      <c r="P1015" s="217"/>
      <c r="Q1015" s="217"/>
      <c r="R1015" s="217"/>
      <c r="S1015" s="217"/>
      <c r="T1015" s="218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12" t="s">
        <v>213</v>
      </c>
      <c r="AU1015" s="212" t="s">
        <v>91</v>
      </c>
      <c r="AV1015" s="14" t="s">
        <v>91</v>
      </c>
      <c r="AW1015" s="14" t="s">
        <v>33</v>
      </c>
      <c r="AX1015" s="14" t="s">
        <v>80</v>
      </c>
      <c r="AY1015" s="212" t="s">
        <v>205</v>
      </c>
    </row>
    <row r="1016" s="14" customFormat="1">
      <c r="A1016" s="14"/>
      <c r="B1016" s="211"/>
      <c r="C1016" s="14"/>
      <c r="D1016" s="204" t="s">
        <v>213</v>
      </c>
      <c r="E1016" s="212" t="s">
        <v>1</v>
      </c>
      <c r="F1016" s="213" t="s">
        <v>1241</v>
      </c>
      <c r="G1016" s="14"/>
      <c r="H1016" s="214">
        <v>160.44</v>
      </c>
      <c r="I1016" s="215"/>
      <c r="J1016" s="14"/>
      <c r="K1016" s="14"/>
      <c r="L1016" s="211"/>
      <c r="M1016" s="216"/>
      <c r="N1016" s="217"/>
      <c r="O1016" s="217"/>
      <c r="P1016" s="217"/>
      <c r="Q1016" s="217"/>
      <c r="R1016" s="217"/>
      <c r="S1016" s="217"/>
      <c r="T1016" s="218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12" t="s">
        <v>213</v>
      </c>
      <c r="AU1016" s="212" t="s">
        <v>91</v>
      </c>
      <c r="AV1016" s="14" t="s">
        <v>91</v>
      </c>
      <c r="AW1016" s="14" t="s">
        <v>33</v>
      </c>
      <c r="AX1016" s="14" t="s">
        <v>80</v>
      </c>
      <c r="AY1016" s="212" t="s">
        <v>205</v>
      </c>
    </row>
    <row r="1017" s="15" customFormat="1">
      <c r="A1017" s="15"/>
      <c r="B1017" s="219"/>
      <c r="C1017" s="15"/>
      <c r="D1017" s="204" t="s">
        <v>213</v>
      </c>
      <c r="E1017" s="220" t="s">
        <v>1</v>
      </c>
      <c r="F1017" s="221" t="s">
        <v>216</v>
      </c>
      <c r="G1017" s="15"/>
      <c r="H1017" s="222">
        <v>358.15999999999997</v>
      </c>
      <c r="I1017" s="223"/>
      <c r="J1017" s="15"/>
      <c r="K1017" s="15"/>
      <c r="L1017" s="219"/>
      <c r="M1017" s="224"/>
      <c r="N1017" s="225"/>
      <c r="O1017" s="225"/>
      <c r="P1017" s="225"/>
      <c r="Q1017" s="225"/>
      <c r="R1017" s="225"/>
      <c r="S1017" s="225"/>
      <c r="T1017" s="226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20" t="s">
        <v>213</v>
      </c>
      <c r="AU1017" s="220" t="s">
        <v>91</v>
      </c>
      <c r="AV1017" s="15" t="s">
        <v>211</v>
      </c>
      <c r="AW1017" s="15" t="s">
        <v>33</v>
      </c>
      <c r="AX1017" s="15" t="s">
        <v>87</v>
      </c>
      <c r="AY1017" s="220" t="s">
        <v>205</v>
      </c>
    </row>
    <row r="1018" s="2" customFormat="1" ht="37.8" customHeight="1">
      <c r="A1018" s="38"/>
      <c r="B1018" s="188"/>
      <c r="C1018" s="189" t="s">
        <v>1242</v>
      </c>
      <c r="D1018" s="189" t="s">
        <v>207</v>
      </c>
      <c r="E1018" s="190" t="s">
        <v>1243</v>
      </c>
      <c r="F1018" s="191" t="s">
        <v>1244</v>
      </c>
      <c r="G1018" s="192" t="s">
        <v>265</v>
      </c>
      <c r="H1018" s="193">
        <v>94.5</v>
      </c>
      <c r="I1018" s="194"/>
      <c r="J1018" s="193">
        <f>ROUND(I1018*H1018,3)</f>
        <v>0</v>
      </c>
      <c r="K1018" s="195"/>
      <c r="L1018" s="39"/>
      <c r="M1018" s="196" t="s">
        <v>1</v>
      </c>
      <c r="N1018" s="197" t="s">
        <v>46</v>
      </c>
      <c r="O1018" s="82"/>
      <c r="P1018" s="198">
        <f>O1018*H1018</f>
        <v>0</v>
      </c>
      <c r="Q1018" s="198">
        <v>0.013440000000000001</v>
      </c>
      <c r="R1018" s="198">
        <f>Q1018*H1018</f>
        <v>1.2700800000000001</v>
      </c>
      <c r="S1018" s="198">
        <v>0</v>
      </c>
      <c r="T1018" s="199">
        <f>S1018*H1018</f>
        <v>0</v>
      </c>
      <c r="U1018" s="38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R1018" s="200" t="s">
        <v>299</v>
      </c>
      <c r="AT1018" s="200" t="s">
        <v>207</v>
      </c>
      <c r="AU1018" s="200" t="s">
        <v>91</v>
      </c>
      <c r="AY1018" s="19" t="s">
        <v>205</v>
      </c>
      <c r="BE1018" s="201">
        <f>IF(N1018="základná",J1018,0)</f>
        <v>0</v>
      </c>
      <c r="BF1018" s="201">
        <f>IF(N1018="znížená",J1018,0)</f>
        <v>0</v>
      </c>
      <c r="BG1018" s="201">
        <f>IF(N1018="zákl. prenesená",J1018,0)</f>
        <v>0</v>
      </c>
      <c r="BH1018" s="201">
        <f>IF(N1018="zníž. prenesená",J1018,0)</f>
        <v>0</v>
      </c>
      <c r="BI1018" s="201">
        <f>IF(N1018="nulová",J1018,0)</f>
        <v>0</v>
      </c>
      <c r="BJ1018" s="19" t="s">
        <v>91</v>
      </c>
      <c r="BK1018" s="202">
        <f>ROUND(I1018*H1018,3)</f>
        <v>0</v>
      </c>
      <c r="BL1018" s="19" t="s">
        <v>299</v>
      </c>
      <c r="BM1018" s="200" t="s">
        <v>1245</v>
      </c>
    </row>
    <row r="1019" s="13" customFormat="1">
      <c r="A1019" s="13"/>
      <c r="B1019" s="203"/>
      <c r="C1019" s="13"/>
      <c r="D1019" s="204" t="s">
        <v>213</v>
      </c>
      <c r="E1019" s="205" t="s">
        <v>1</v>
      </c>
      <c r="F1019" s="206" t="s">
        <v>1246</v>
      </c>
      <c r="G1019" s="13"/>
      <c r="H1019" s="205" t="s">
        <v>1</v>
      </c>
      <c r="I1019" s="207"/>
      <c r="J1019" s="13"/>
      <c r="K1019" s="13"/>
      <c r="L1019" s="203"/>
      <c r="M1019" s="208"/>
      <c r="N1019" s="209"/>
      <c r="O1019" s="209"/>
      <c r="P1019" s="209"/>
      <c r="Q1019" s="209"/>
      <c r="R1019" s="209"/>
      <c r="S1019" s="209"/>
      <c r="T1019" s="210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05" t="s">
        <v>213</v>
      </c>
      <c r="AU1019" s="205" t="s">
        <v>91</v>
      </c>
      <c r="AV1019" s="13" t="s">
        <v>87</v>
      </c>
      <c r="AW1019" s="13" t="s">
        <v>33</v>
      </c>
      <c r="AX1019" s="13" t="s">
        <v>80</v>
      </c>
      <c r="AY1019" s="205" t="s">
        <v>205</v>
      </c>
    </row>
    <row r="1020" s="14" customFormat="1">
      <c r="A1020" s="14"/>
      <c r="B1020" s="211"/>
      <c r="C1020" s="14"/>
      <c r="D1020" s="204" t="s">
        <v>213</v>
      </c>
      <c r="E1020" s="212" t="s">
        <v>1</v>
      </c>
      <c r="F1020" s="213" t="s">
        <v>1247</v>
      </c>
      <c r="G1020" s="14"/>
      <c r="H1020" s="214">
        <v>26.52</v>
      </c>
      <c r="I1020" s="215"/>
      <c r="J1020" s="14"/>
      <c r="K1020" s="14"/>
      <c r="L1020" s="211"/>
      <c r="M1020" s="216"/>
      <c r="N1020" s="217"/>
      <c r="O1020" s="217"/>
      <c r="P1020" s="217"/>
      <c r="Q1020" s="217"/>
      <c r="R1020" s="217"/>
      <c r="S1020" s="217"/>
      <c r="T1020" s="218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12" t="s">
        <v>213</v>
      </c>
      <c r="AU1020" s="212" t="s">
        <v>91</v>
      </c>
      <c r="AV1020" s="14" t="s">
        <v>91</v>
      </c>
      <c r="AW1020" s="14" t="s">
        <v>33</v>
      </c>
      <c r="AX1020" s="14" t="s">
        <v>80</v>
      </c>
      <c r="AY1020" s="212" t="s">
        <v>205</v>
      </c>
    </row>
    <row r="1021" s="14" customFormat="1">
      <c r="A1021" s="14"/>
      <c r="B1021" s="211"/>
      <c r="C1021" s="14"/>
      <c r="D1021" s="204" t="s">
        <v>213</v>
      </c>
      <c r="E1021" s="212" t="s">
        <v>1</v>
      </c>
      <c r="F1021" s="213" t="s">
        <v>1248</v>
      </c>
      <c r="G1021" s="14"/>
      <c r="H1021" s="214">
        <v>33.990000000000002</v>
      </c>
      <c r="I1021" s="215"/>
      <c r="J1021" s="14"/>
      <c r="K1021" s="14"/>
      <c r="L1021" s="211"/>
      <c r="M1021" s="216"/>
      <c r="N1021" s="217"/>
      <c r="O1021" s="217"/>
      <c r="P1021" s="217"/>
      <c r="Q1021" s="217"/>
      <c r="R1021" s="217"/>
      <c r="S1021" s="217"/>
      <c r="T1021" s="218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12" t="s">
        <v>213</v>
      </c>
      <c r="AU1021" s="212" t="s">
        <v>91</v>
      </c>
      <c r="AV1021" s="14" t="s">
        <v>91</v>
      </c>
      <c r="AW1021" s="14" t="s">
        <v>33</v>
      </c>
      <c r="AX1021" s="14" t="s">
        <v>80</v>
      </c>
      <c r="AY1021" s="212" t="s">
        <v>205</v>
      </c>
    </row>
    <row r="1022" s="14" customFormat="1">
      <c r="A1022" s="14"/>
      <c r="B1022" s="211"/>
      <c r="C1022" s="14"/>
      <c r="D1022" s="204" t="s">
        <v>213</v>
      </c>
      <c r="E1022" s="212" t="s">
        <v>1</v>
      </c>
      <c r="F1022" s="213" t="s">
        <v>1249</v>
      </c>
      <c r="G1022" s="14"/>
      <c r="H1022" s="214">
        <v>33.990000000000002</v>
      </c>
      <c r="I1022" s="215"/>
      <c r="J1022" s="14"/>
      <c r="K1022" s="14"/>
      <c r="L1022" s="211"/>
      <c r="M1022" s="216"/>
      <c r="N1022" s="217"/>
      <c r="O1022" s="217"/>
      <c r="P1022" s="217"/>
      <c r="Q1022" s="217"/>
      <c r="R1022" s="217"/>
      <c r="S1022" s="217"/>
      <c r="T1022" s="218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12" t="s">
        <v>213</v>
      </c>
      <c r="AU1022" s="212" t="s">
        <v>91</v>
      </c>
      <c r="AV1022" s="14" t="s">
        <v>91</v>
      </c>
      <c r="AW1022" s="14" t="s">
        <v>33</v>
      </c>
      <c r="AX1022" s="14" t="s">
        <v>80</v>
      </c>
      <c r="AY1022" s="212" t="s">
        <v>205</v>
      </c>
    </row>
    <row r="1023" s="15" customFormat="1">
      <c r="A1023" s="15"/>
      <c r="B1023" s="219"/>
      <c r="C1023" s="15"/>
      <c r="D1023" s="204" t="s">
        <v>213</v>
      </c>
      <c r="E1023" s="220" t="s">
        <v>1</v>
      </c>
      <c r="F1023" s="221" t="s">
        <v>216</v>
      </c>
      <c r="G1023" s="15"/>
      <c r="H1023" s="222">
        <v>94.5</v>
      </c>
      <c r="I1023" s="223"/>
      <c r="J1023" s="15"/>
      <c r="K1023" s="15"/>
      <c r="L1023" s="219"/>
      <c r="M1023" s="224"/>
      <c r="N1023" s="225"/>
      <c r="O1023" s="225"/>
      <c r="P1023" s="225"/>
      <c r="Q1023" s="225"/>
      <c r="R1023" s="225"/>
      <c r="S1023" s="225"/>
      <c r="T1023" s="226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20" t="s">
        <v>213</v>
      </c>
      <c r="AU1023" s="220" t="s">
        <v>91</v>
      </c>
      <c r="AV1023" s="15" t="s">
        <v>211</v>
      </c>
      <c r="AW1023" s="15" t="s">
        <v>33</v>
      </c>
      <c r="AX1023" s="15" t="s">
        <v>87</v>
      </c>
      <c r="AY1023" s="220" t="s">
        <v>205</v>
      </c>
    </row>
    <row r="1024" s="2" customFormat="1" ht="33" customHeight="1">
      <c r="A1024" s="38"/>
      <c r="B1024" s="188"/>
      <c r="C1024" s="189" t="s">
        <v>1250</v>
      </c>
      <c r="D1024" s="189" t="s">
        <v>207</v>
      </c>
      <c r="E1024" s="190" t="s">
        <v>1251</v>
      </c>
      <c r="F1024" s="191" t="s">
        <v>1252</v>
      </c>
      <c r="G1024" s="192" t="s">
        <v>284</v>
      </c>
      <c r="H1024" s="193">
        <v>546.67999999999995</v>
      </c>
      <c r="I1024" s="194"/>
      <c r="J1024" s="193">
        <f>ROUND(I1024*H1024,3)</f>
        <v>0</v>
      </c>
      <c r="K1024" s="195"/>
      <c r="L1024" s="39"/>
      <c r="M1024" s="196" t="s">
        <v>1</v>
      </c>
      <c r="N1024" s="197" t="s">
        <v>46</v>
      </c>
      <c r="O1024" s="82"/>
      <c r="P1024" s="198">
        <f>O1024*H1024</f>
        <v>0</v>
      </c>
      <c r="Q1024" s="198">
        <v>5.0000000000000002E-05</v>
      </c>
      <c r="R1024" s="198">
        <f>Q1024*H1024</f>
        <v>0.027333999999999997</v>
      </c>
      <c r="S1024" s="198">
        <v>0</v>
      </c>
      <c r="T1024" s="199">
        <f>S1024*H1024</f>
        <v>0</v>
      </c>
      <c r="U1024" s="38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R1024" s="200" t="s">
        <v>299</v>
      </c>
      <c r="AT1024" s="200" t="s">
        <v>207</v>
      </c>
      <c r="AU1024" s="200" t="s">
        <v>91</v>
      </c>
      <c r="AY1024" s="19" t="s">
        <v>205</v>
      </c>
      <c r="BE1024" s="201">
        <f>IF(N1024="základná",J1024,0)</f>
        <v>0</v>
      </c>
      <c r="BF1024" s="201">
        <f>IF(N1024="znížená",J1024,0)</f>
        <v>0</v>
      </c>
      <c r="BG1024" s="201">
        <f>IF(N1024="zákl. prenesená",J1024,0)</f>
        <v>0</v>
      </c>
      <c r="BH1024" s="201">
        <f>IF(N1024="zníž. prenesená",J1024,0)</f>
        <v>0</v>
      </c>
      <c r="BI1024" s="201">
        <f>IF(N1024="nulová",J1024,0)</f>
        <v>0</v>
      </c>
      <c r="BJ1024" s="19" t="s">
        <v>91</v>
      </c>
      <c r="BK1024" s="202">
        <f>ROUND(I1024*H1024,3)</f>
        <v>0</v>
      </c>
      <c r="BL1024" s="19" t="s">
        <v>299</v>
      </c>
      <c r="BM1024" s="200" t="s">
        <v>1253</v>
      </c>
    </row>
    <row r="1025" s="13" customFormat="1">
      <c r="A1025" s="13"/>
      <c r="B1025" s="203"/>
      <c r="C1025" s="13"/>
      <c r="D1025" s="204" t="s">
        <v>213</v>
      </c>
      <c r="E1025" s="205" t="s">
        <v>1</v>
      </c>
      <c r="F1025" s="206" t="s">
        <v>337</v>
      </c>
      <c r="G1025" s="13"/>
      <c r="H1025" s="205" t="s">
        <v>1</v>
      </c>
      <c r="I1025" s="207"/>
      <c r="J1025" s="13"/>
      <c r="K1025" s="13"/>
      <c r="L1025" s="203"/>
      <c r="M1025" s="208"/>
      <c r="N1025" s="209"/>
      <c r="O1025" s="209"/>
      <c r="P1025" s="209"/>
      <c r="Q1025" s="209"/>
      <c r="R1025" s="209"/>
      <c r="S1025" s="209"/>
      <c r="T1025" s="210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05" t="s">
        <v>213</v>
      </c>
      <c r="AU1025" s="205" t="s">
        <v>91</v>
      </c>
      <c r="AV1025" s="13" t="s">
        <v>87</v>
      </c>
      <c r="AW1025" s="13" t="s">
        <v>33</v>
      </c>
      <c r="AX1025" s="13" t="s">
        <v>80</v>
      </c>
      <c r="AY1025" s="205" t="s">
        <v>205</v>
      </c>
    </row>
    <row r="1026" s="14" customFormat="1">
      <c r="A1026" s="14"/>
      <c r="B1026" s="211"/>
      <c r="C1026" s="14"/>
      <c r="D1026" s="204" t="s">
        <v>213</v>
      </c>
      <c r="E1026" s="212" t="s">
        <v>1</v>
      </c>
      <c r="F1026" s="213" t="s">
        <v>1254</v>
      </c>
      <c r="G1026" s="14"/>
      <c r="H1026" s="214">
        <v>7</v>
      </c>
      <c r="I1026" s="215"/>
      <c r="J1026" s="14"/>
      <c r="K1026" s="14"/>
      <c r="L1026" s="211"/>
      <c r="M1026" s="216"/>
      <c r="N1026" s="217"/>
      <c r="O1026" s="217"/>
      <c r="P1026" s="217"/>
      <c r="Q1026" s="217"/>
      <c r="R1026" s="217"/>
      <c r="S1026" s="217"/>
      <c r="T1026" s="218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12" t="s">
        <v>213</v>
      </c>
      <c r="AU1026" s="212" t="s">
        <v>91</v>
      </c>
      <c r="AV1026" s="14" t="s">
        <v>91</v>
      </c>
      <c r="AW1026" s="14" t="s">
        <v>33</v>
      </c>
      <c r="AX1026" s="14" t="s">
        <v>80</v>
      </c>
      <c r="AY1026" s="212" t="s">
        <v>205</v>
      </c>
    </row>
    <row r="1027" s="14" customFormat="1">
      <c r="A1027" s="14"/>
      <c r="B1027" s="211"/>
      <c r="C1027" s="14"/>
      <c r="D1027" s="204" t="s">
        <v>213</v>
      </c>
      <c r="E1027" s="212" t="s">
        <v>1</v>
      </c>
      <c r="F1027" s="213" t="s">
        <v>1255</v>
      </c>
      <c r="G1027" s="14"/>
      <c r="H1027" s="214">
        <v>45.240000000000002</v>
      </c>
      <c r="I1027" s="215"/>
      <c r="J1027" s="14"/>
      <c r="K1027" s="14"/>
      <c r="L1027" s="211"/>
      <c r="M1027" s="216"/>
      <c r="N1027" s="217"/>
      <c r="O1027" s="217"/>
      <c r="P1027" s="217"/>
      <c r="Q1027" s="217"/>
      <c r="R1027" s="217"/>
      <c r="S1027" s="217"/>
      <c r="T1027" s="218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12" t="s">
        <v>213</v>
      </c>
      <c r="AU1027" s="212" t="s">
        <v>91</v>
      </c>
      <c r="AV1027" s="14" t="s">
        <v>91</v>
      </c>
      <c r="AW1027" s="14" t="s">
        <v>33</v>
      </c>
      <c r="AX1027" s="14" t="s">
        <v>80</v>
      </c>
      <c r="AY1027" s="212" t="s">
        <v>205</v>
      </c>
    </row>
    <row r="1028" s="14" customFormat="1">
      <c r="A1028" s="14"/>
      <c r="B1028" s="211"/>
      <c r="C1028" s="14"/>
      <c r="D1028" s="204" t="s">
        <v>213</v>
      </c>
      <c r="E1028" s="212" t="s">
        <v>1</v>
      </c>
      <c r="F1028" s="213" t="s">
        <v>1256</v>
      </c>
      <c r="G1028" s="14"/>
      <c r="H1028" s="214">
        <v>44.020000000000003</v>
      </c>
      <c r="I1028" s="215"/>
      <c r="J1028" s="14"/>
      <c r="K1028" s="14"/>
      <c r="L1028" s="211"/>
      <c r="M1028" s="216"/>
      <c r="N1028" s="217"/>
      <c r="O1028" s="217"/>
      <c r="P1028" s="217"/>
      <c r="Q1028" s="217"/>
      <c r="R1028" s="217"/>
      <c r="S1028" s="217"/>
      <c r="T1028" s="218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12" t="s">
        <v>213</v>
      </c>
      <c r="AU1028" s="212" t="s">
        <v>91</v>
      </c>
      <c r="AV1028" s="14" t="s">
        <v>91</v>
      </c>
      <c r="AW1028" s="14" t="s">
        <v>33</v>
      </c>
      <c r="AX1028" s="14" t="s">
        <v>80</v>
      </c>
      <c r="AY1028" s="212" t="s">
        <v>205</v>
      </c>
    </row>
    <row r="1029" s="13" customFormat="1">
      <c r="A1029" s="13"/>
      <c r="B1029" s="203"/>
      <c r="C1029" s="13"/>
      <c r="D1029" s="204" t="s">
        <v>213</v>
      </c>
      <c r="E1029" s="205" t="s">
        <v>1</v>
      </c>
      <c r="F1029" s="206" t="s">
        <v>339</v>
      </c>
      <c r="G1029" s="13"/>
      <c r="H1029" s="205" t="s">
        <v>1</v>
      </c>
      <c r="I1029" s="207"/>
      <c r="J1029" s="13"/>
      <c r="K1029" s="13"/>
      <c r="L1029" s="203"/>
      <c r="M1029" s="208"/>
      <c r="N1029" s="209"/>
      <c r="O1029" s="209"/>
      <c r="P1029" s="209"/>
      <c r="Q1029" s="209"/>
      <c r="R1029" s="209"/>
      <c r="S1029" s="209"/>
      <c r="T1029" s="210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05" t="s">
        <v>213</v>
      </c>
      <c r="AU1029" s="205" t="s">
        <v>91</v>
      </c>
      <c r="AV1029" s="13" t="s">
        <v>87</v>
      </c>
      <c r="AW1029" s="13" t="s">
        <v>33</v>
      </c>
      <c r="AX1029" s="13" t="s">
        <v>80</v>
      </c>
      <c r="AY1029" s="205" t="s">
        <v>205</v>
      </c>
    </row>
    <row r="1030" s="14" customFormat="1">
      <c r="A1030" s="14"/>
      <c r="B1030" s="211"/>
      <c r="C1030" s="14"/>
      <c r="D1030" s="204" t="s">
        <v>213</v>
      </c>
      <c r="E1030" s="212" t="s">
        <v>1</v>
      </c>
      <c r="F1030" s="213" t="s">
        <v>1257</v>
      </c>
      <c r="G1030" s="14"/>
      <c r="H1030" s="214">
        <v>35.770000000000003</v>
      </c>
      <c r="I1030" s="215"/>
      <c r="J1030" s="14"/>
      <c r="K1030" s="14"/>
      <c r="L1030" s="211"/>
      <c r="M1030" s="216"/>
      <c r="N1030" s="217"/>
      <c r="O1030" s="217"/>
      <c r="P1030" s="217"/>
      <c r="Q1030" s="217"/>
      <c r="R1030" s="217"/>
      <c r="S1030" s="217"/>
      <c r="T1030" s="218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12" t="s">
        <v>213</v>
      </c>
      <c r="AU1030" s="212" t="s">
        <v>91</v>
      </c>
      <c r="AV1030" s="14" t="s">
        <v>91</v>
      </c>
      <c r="AW1030" s="14" t="s">
        <v>33</v>
      </c>
      <c r="AX1030" s="14" t="s">
        <v>80</v>
      </c>
      <c r="AY1030" s="212" t="s">
        <v>205</v>
      </c>
    </row>
    <row r="1031" s="14" customFormat="1">
      <c r="A1031" s="14"/>
      <c r="B1031" s="211"/>
      <c r="C1031" s="14"/>
      <c r="D1031" s="204" t="s">
        <v>213</v>
      </c>
      <c r="E1031" s="212" t="s">
        <v>1</v>
      </c>
      <c r="F1031" s="213" t="s">
        <v>1258</v>
      </c>
      <c r="G1031" s="14"/>
      <c r="H1031" s="214">
        <v>135.63999999999999</v>
      </c>
      <c r="I1031" s="215"/>
      <c r="J1031" s="14"/>
      <c r="K1031" s="14"/>
      <c r="L1031" s="211"/>
      <c r="M1031" s="216"/>
      <c r="N1031" s="217"/>
      <c r="O1031" s="217"/>
      <c r="P1031" s="217"/>
      <c r="Q1031" s="217"/>
      <c r="R1031" s="217"/>
      <c r="S1031" s="217"/>
      <c r="T1031" s="218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12" t="s">
        <v>213</v>
      </c>
      <c r="AU1031" s="212" t="s">
        <v>91</v>
      </c>
      <c r="AV1031" s="14" t="s">
        <v>91</v>
      </c>
      <c r="AW1031" s="14" t="s">
        <v>33</v>
      </c>
      <c r="AX1031" s="14" t="s">
        <v>80</v>
      </c>
      <c r="AY1031" s="212" t="s">
        <v>205</v>
      </c>
    </row>
    <row r="1032" s="14" customFormat="1">
      <c r="A1032" s="14"/>
      <c r="B1032" s="211"/>
      <c r="C1032" s="14"/>
      <c r="D1032" s="204" t="s">
        <v>213</v>
      </c>
      <c r="E1032" s="212" t="s">
        <v>1</v>
      </c>
      <c r="F1032" s="213" t="s">
        <v>1259</v>
      </c>
      <c r="G1032" s="14"/>
      <c r="H1032" s="214">
        <v>53.799999999999997</v>
      </c>
      <c r="I1032" s="215"/>
      <c r="J1032" s="14"/>
      <c r="K1032" s="14"/>
      <c r="L1032" s="211"/>
      <c r="M1032" s="216"/>
      <c r="N1032" s="217"/>
      <c r="O1032" s="217"/>
      <c r="P1032" s="217"/>
      <c r="Q1032" s="217"/>
      <c r="R1032" s="217"/>
      <c r="S1032" s="217"/>
      <c r="T1032" s="218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12" t="s">
        <v>213</v>
      </c>
      <c r="AU1032" s="212" t="s">
        <v>91</v>
      </c>
      <c r="AV1032" s="14" t="s">
        <v>91</v>
      </c>
      <c r="AW1032" s="14" t="s">
        <v>33</v>
      </c>
      <c r="AX1032" s="14" t="s">
        <v>80</v>
      </c>
      <c r="AY1032" s="212" t="s">
        <v>205</v>
      </c>
    </row>
    <row r="1033" s="13" customFormat="1">
      <c r="A1033" s="13"/>
      <c r="B1033" s="203"/>
      <c r="C1033" s="13"/>
      <c r="D1033" s="204" t="s">
        <v>213</v>
      </c>
      <c r="E1033" s="205" t="s">
        <v>1</v>
      </c>
      <c r="F1033" s="206" t="s">
        <v>342</v>
      </c>
      <c r="G1033" s="13"/>
      <c r="H1033" s="205" t="s">
        <v>1</v>
      </c>
      <c r="I1033" s="207"/>
      <c r="J1033" s="13"/>
      <c r="K1033" s="13"/>
      <c r="L1033" s="203"/>
      <c r="M1033" s="208"/>
      <c r="N1033" s="209"/>
      <c r="O1033" s="209"/>
      <c r="P1033" s="209"/>
      <c r="Q1033" s="209"/>
      <c r="R1033" s="209"/>
      <c r="S1033" s="209"/>
      <c r="T1033" s="210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05" t="s">
        <v>213</v>
      </c>
      <c r="AU1033" s="205" t="s">
        <v>91</v>
      </c>
      <c r="AV1033" s="13" t="s">
        <v>87</v>
      </c>
      <c r="AW1033" s="13" t="s">
        <v>33</v>
      </c>
      <c r="AX1033" s="13" t="s">
        <v>80</v>
      </c>
      <c r="AY1033" s="205" t="s">
        <v>205</v>
      </c>
    </row>
    <row r="1034" s="14" customFormat="1">
      <c r="A1034" s="14"/>
      <c r="B1034" s="211"/>
      <c r="C1034" s="14"/>
      <c r="D1034" s="204" t="s">
        <v>213</v>
      </c>
      <c r="E1034" s="212" t="s">
        <v>1</v>
      </c>
      <c r="F1034" s="213" t="s">
        <v>1257</v>
      </c>
      <c r="G1034" s="14"/>
      <c r="H1034" s="214">
        <v>35.770000000000003</v>
      </c>
      <c r="I1034" s="215"/>
      <c r="J1034" s="14"/>
      <c r="K1034" s="14"/>
      <c r="L1034" s="211"/>
      <c r="M1034" s="216"/>
      <c r="N1034" s="217"/>
      <c r="O1034" s="217"/>
      <c r="P1034" s="217"/>
      <c r="Q1034" s="217"/>
      <c r="R1034" s="217"/>
      <c r="S1034" s="217"/>
      <c r="T1034" s="218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12" t="s">
        <v>213</v>
      </c>
      <c r="AU1034" s="212" t="s">
        <v>91</v>
      </c>
      <c r="AV1034" s="14" t="s">
        <v>91</v>
      </c>
      <c r="AW1034" s="14" t="s">
        <v>33</v>
      </c>
      <c r="AX1034" s="14" t="s">
        <v>80</v>
      </c>
      <c r="AY1034" s="212" t="s">
        <v>205</v>
      </c>
    </row>
    <row r="1035" s="14" customFormat="1">
      <c r="A1035" s="14"/>
      <c r="B1035" s="211"/>
      <c r="C1035" s="14"/>
      <c r="D1035" s="204" t="s">
        <v>213</v>
      </c>
      <c r="E1035" s="212" t="s">
        <v>1</v>
      </c>
      <c r="F1035" s="213" t="s">
        <v>1258</v>
      </c>
      <c r="G1035" s="14"/>
      <c r="H1035" s="214">
        <v>135.63999999999999</v>
      </c>
      <c r="I1035" s="215"/>
      <c r="J1035" s="14"/>
      <c r="K1035" s="14"/>
      <c r="L1035" s="211"/>
      <c r="M1035" s="216"/>
      <c r="N1035" s="217"/>
      <c r="O1035" s="217"/>
      <c r="P1035" s="217"/>
      <c r="Q1035" s="217"/>
      <c r="R1035" s="217"/>
      <c r="S1035" s="217"/>
      <c r="T1035" s="218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12" t="s">
        <v>213</v>
      </c>
      <c r="AU1035" s="212" t="s">
        <v>91</v>
      </c>
      <c r="AV1035" s="14" t="s">
        <v>91</v>
      </c>
      <c r="AW1035" s="14" t="s">
        <v>33</v>
      </c>
      <c r="AX1035" s="14" t="s">
        <v>80</v>
      </c>
      <c r="AY1035" s="212" t="s">
        <v>205</v>
      </c>
    </row>
    <row r="1036" s="14" customFormat="1">
      <c r="A1036" s="14"/>
      <c r="B1036" s="211"/>
      <c r="C1036" s="14"/>
      <c r="D1036" s="204" t="s">
        <v>213</v>
      </c>
      <c r="E1036" s="212" t="s">
        <v>1</v>
      </c>
      <c r="F1036" s="213" t="s">
        <v>1259</v>
      </c>
      <c r="G1036" s="14"/>
      <c r="H1036" s="214">
        <v>53.799999999999997</v>
      </c>
      <c r="I1036" s="215"/>
      <c r="J1036" s="14"/>
      <c r="K1036" s="14"/>
      <c r="L1036" s="211"/>
      <c r="M1036" s="216"/>
      <c r="N1036" s="217"/>
      <c r="O1036" s="217"/>
      <c r="P1036" s="217"/>
      <c r="Q1036" s="217"/>
      <c r="R1036" s="217"/>
      <c r="S1036" s="217"/>
      <c r="T1036" s="218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12" t="s">
        <v>213</v>
      </c>
      <c r="AU1036" s="212" t="s">
        <v>91</v>
      </c>
      <c r="AV1036" s="14" t="s">
        <v>91</v>
      </c>
      <c r="AW1036" s="14" t="s">
        <v>33</v>
      </c>
      <c r="AX1036" s="14" t="s">
        <v>80</v>
      </c>
      <c r="AY1036" s="212" t="s">
        <v>205</v>
      </c>
    </row>
    <row r="1037" s="15" customFormat="1">
      <c r="A1037" s="15"/>
      <c r="B1037" s="219"/>
      <c r="C1037" s="15"/>
      <c r="D1037" s="204" t="s">
        <v>213</v>
      </c>
      <c r="E1037" s="220" t="s">
        <v>1</v>
      </c>
      <c r="F1037" s="221" t="s">
        <v>216</v>
      </c>
      <c r="G1037" s="15"/>
      <c r="H1037" s="222">
        <v>546.67999999999995</v>
      </c>
      <c r="I1037" s="223"/>
      <c r="J1037" s="15"/>
      <c r="K1037" s="15"/>
      <c r="L1037" s="219"/>
      <c r="M1037" s="224"/>
      <c r="N1037" s="225"/>
      <c r="O1037" s="225"/>
      <c r="P1037" s="225"/>
      <c r="Q1037" s="225"/>
      <c r="R1037" s="225"/>
      <c r="S1037" s="225"/>
      <c r="T1037" s="226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20" t="s">
        <v>213</v>
      </c>
      <c r="AU1037" s="220" t="s">
        <v>91</v>
      </c>
      <c r="AV1037" s="15" t="s">
        <v>211</v>
      </c>
      <c r="AW1037" s="15" t="s">
        <v>33</v>
      </c>
      <c r="AX1037" s="15" t="s">
        <v>87</v>
      </c>
      <c r="AY1037" s="220" t="s">
        <v>205</v>
      </c>
    </row>
    <row r="1038" s="2" customFormat="1" ht="24.15" customHeight="1">
      <c r="A1038" s="38"/>
      <c r="B1038" s="188"/>
      <c r="C1038" s="189" t="s">
        <v>1260</v>
      </c>
      <c r="D1038" s="189" t="s">
        <v>207</v>
      </c>
      <c r="E1038" s="190" t="s">
        <v>1261</v>
      </c>
      <c r="F1038" s="191" t="s">
        <v>1262</v>
      </c>
      <c r="G1038" s="192" t="s">
        <v>313</v>
      </c>
      <c r="H1038" s="193">
        <v>7.2430000000000003</v>
      </c>
      <c r="I1038" s="194"/>
      <c r="J1038" s="193">
        <f>ROUND(I1038*H1038,3)</f>
        <v>0</v>
      </c>
      <c r="K1038" s="195"/>
      <c r="L1038" s="39"/>
      <c r="M1038" s="196" t="s">
        <v>1</v>
      </c>
      <c r="N1038" s="197" t="s">
        <v>46</v>
      </c>
      <c r="O1038" s="82"/>
      <c r="P1038" s="198">
        <f>O1038*H1038</f>
        <v>0</v>
      </c>
      <c r="Q1038" s="198">
        <v>0</v>
      </c>
      <c r="R1038" s="198">
        <f>Q1038*H1038</f>
        <v>0</v>
      </c>
      <c r="S1038" s="198">
        <v>0</v>
      </c>
      <c r="T1038" s="199">
        <f>S1038*H1038</f>
        <v>0</v>
      </c>
      <c r="U1038" s="38"/>
      <c r="V1038" s="38"/>
      <c r="W1038" s="38"/>
      <c r="X1038" s="38"/>
      <c r="Y1038" s="38"/>
      <c r="Z1038" s="38"/>
      <c r="AA1038" s="38"/>
      <c r="AB1038" s="38"/>
      <c r="AC1038" s="38"/>
      <c r="AD1038" s="38"/>
      <c r="AE1038" s="38"/>
      <c r="AR1038" s="200" t="s">
        <v>299</v>
      </c>
      <c r="AT1038" s="200" t="s">
        <v>207</v>
      </c>
      <c r="AU1038" s="200" t="s">
        <v>91</v>
      </c>
      <c r="AY1038" s="19" t="s">
        <v>205</v>
      </c>
      <c r="BE1038" s="201">
        <f>IF(N1038="základná",J1038,0)</f>
        <v>0</v>
      </c>
      <c r="BF1038" s="201">
        <f>IF(N1038="znížená",J1038,0)</f>
        <v>0</v>
      </c>
      <c r="BG1038" s="201">
        <f>IF(N1038="zákl. prenesená",J1038,0)</f>
        <v>0</v>
      </c>
      <c r="BH1038" s="201">
        <f>IF(N1038="zníž. prenesená",J1038,0)</f>
        <v>0</v>
      </c>
      <c r="BI1038" s="201">
        <f>IF(N1038="nulová",J1038,0)</f>
        <v>0</v>
      </c>
      <c r="BJ1038" s="19" t="s">
        <v>91</v>
      </c>
      <c r="BK1038" s="202">
        <f>ROUND(I1038*H1038,3)</f>
        <v>0</v>
      </c>
      <c r="BL1038" s="19" t="s">
        <v>299</v>
      </c>
      <c r="BM1038" s="200" t="s">
        <v>1263</v>
      </c>
    </row>
    <row r="1039" s="12" customFormat="1" ht="22.8" customHeight="1">
      <c r="A1039" s="12"/>
      <c r="B1039" s="175"/>
      <c r="C1039" s="12"/>
      <c r="D1039" s="176" t="s">
        <v>79</v>
      </c>
      <c r="E1039" s="186" t="s">
        <v>1264</v>
      </c>
      <c r="F1039" s="186" t="s">
        <v>1265</v>
      </c>
      <c r="G1039" s="12"/>
      <c r="H1039" s="12"/>
      <c r="I1039" s="178"/>
      <c r="J1039" s="187">
        <f>BK1039</f>
        <v>0</v>
      </c>
      <c r="K1039" s="12"/>
      <c r="L1039" s="175"/>
      <c r="M1039" s="180"/>
      <c r="N1039" s="181"/>
      <c r="O1039" s="181"/>
      <c r="P1039" s="182">
        <f>SUM(P1040:P1060)</f>
        <v>0</v>
      </c>
      <c r="Q1039" s="181"/>
      <c r="R1039" s="182">
        <f>SUM(R1040:R1060)</f>
        <v>0.90378999999999998</v>
      </c>
      <c r="S1039" s="181"/>
      <c r="T1039" s="183">
        <f>SUM(T1040:T1060)</f>
        <v>0</v>
      </c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R1039" s="176" t="s">
        <v>91</v>
      </c>
      <c r="AT1039" s="184" t="s">
        <v>79</v>
      </c>
      <c r="AU1039" s="184" t="s">
        <v>87</v>
      </c>
      <c r="AY1039" s="176" t="s">
        <v>205</v>
      </c>
      <c r="BK1039" s="185">
        <f>SUM(BK1040:BK1060)</f>
        <v>0</v>
      </c>
    </row>
    <row r="1040" s="2" customFormat="1" ht="24.15" customHeight="1">
      <c r="A1040" s="38"/>
      <c r="B1040" s="188"/>
      <c r="C1040" s="189" t="s">
        <v>1266</v>
      </c>
      <c r="D1040" s="189" t="s">
        <v>207</v>
      </c>
      <c r="E1040" s="190" t="s">
        <v>1267</v>
      </c>
      <c r="F1040" s="191" t="s">
        <v>1268</v>
      </c>
      <c r="G1040" s="192" t="s">
        <v>284</v>
      </c>
      <c r="H1040" s="193">
        <v>28</v>
      </c>
      <c r="I1040" s="194"/>
      <c r="J1040" s="193">
        <f>ROUND(I1040*H1040,3)</f>
        <v>0</v>
      </c>
      <c r="K1040" s="195"/>
      <c r="L1040" s="39"/>
      <c r="M1040" s="196" t="s">
        <v>1</v>
      </c>
      <c r="N1040" s="197" t="s">
        <v>46</v>
      </c>
      <c r="O1040" s="82"/>
      <c r="P1040" s="198">
        <f>O1040*H1040</f>
        <v>0</v>
      </c>
      <c r="Q1040" s="198">
        <v>0.0040000000000000001</v>
      </c>
      <c r="R1040" s="198">
        <f>Q1040*H1040</f>
        <v>0.112</v>
      </c>
      <c r="S1040" s="198">
        <v>0</v>
      </c>
      <c r="T1040" s="199">
        <f>S1040*H1040</f>
        <v>0</v>
      </c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R1040" s="200" t="s">
        <v>299</v>
      </c>
      <c r="AT1040" s="200" t="s">
        <v>207</v>
      </c>
      <c r="AU1040" s="200" t="s">
        <v>91</v>
      </c>
      <c r="AY1040" s="19" t="s">
        <v>205</v>
      </c>
      <c r="BE1040" s="201">
        <f>IF(N1040="základná",J1040,0)</f>
        <v>0</v>
      </c>
      <c r="BF1040" s="201">
        <f>IF(N1040="znížená",J1040,0)</f>
        <v>0</v>
      </c>
      <c r="BG1040" s="201">
        <f>IF(N1040="zákl. prenesená",J1040,0)</f>
        <v>0</v>
      </c>
      <c r="BH1040" s="201">
        <f>IF(N1040="zníž. prenesená",J1040,0)</f>
        <v>0</v>
      </c>
      <c r="BI1040" s="201">
        <f>IF(N1040="nulová",J1040,0)</f>
        <v>0</v>
      </c>
      <c r="BJ1040" s="19" t="s">
        <v>91</v>
      </c>
      <c r="BK1040" s="202">
        <f>ROUND(I1040*H1040,3)</f>
        <v>0</v>
      </c>
      <c r="BL1040" s="19" t="s">
        <v>299</v>
      </c>
      <c r="BM1040" s="200" t="s">
        <v>1269</v>
      </c>
    </row>
    <row r="1041" s="13" customFormat="1">
      <c r="A1041" s="13"/>
      <c r="B1041" s="203"/>
      <c r="C1041" s="13"/>
      <c r="D1041" s="204" t="s">
        <v>213</v>
      </c>
      <c r="E1041" s="205" t="s">
        <v>1</v>
      </c>
      <c r="F1041" s="206" t="s">
        <v>1270</v>
      </c>
      <c r="G1041" s="13"/>
      <c r="H1041" s="205" t="s">
        <v>1</v>
      </c>
      <c r="I1041" s="207"/>
      <c r="J1041" s="13"/>
      <c r="K1041" s="13"/>
      <c r="L1041" s="203"/>
      <c r="M1041" s="208"/>
      <c r="N1041" s="209"/>
      <c r="O1041" s="209"/>
      <c r="P1041" s="209"/>
      <c r="Q1041" s="209"/>
      <c r="R1041" s="209"/>
      <c r="S1041" s="209"/>
      <c r="T1041" s="210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05" t="s">
        <v>213</v>
      </c>
      <c r="AU1041" s="205" t="s">
        <v>91</v>
      </c>
      <c r="AV1041" s="13" t="s">
        <v>87</v>
      </c>
      <c r="AW1041" s="13" t="s">
        <v>33</v>
      </c>
      <c r="AX1041" s="13" t="s">
        <v>80</v>
      </c>
      <c r="AY1041" s="205" t="s">
        <v>205</v>
      </c>
    </row>
    <row r="1042" s="14" customFormat="1">
      <c r="A1042" s="14"/>
      <c r="B1042" s="211"/>
      <c r="C1042" s="14"/>
      <c r="D1042" s="204" t="s">
        <v>213</v>
      </c>
      <c r="E1042" s="212" t="s">
        <v>1</v>
      </c>
      <c r="F1042" s="213" t="s">
        <v>1271</v>
      </c>
      <c r="G1042" s="14"/>
      <c r="H1042" s="214">
        <v>28</v>
      </c>
      <c r="I1042" s="215"/>
      <c r="J1042" s="14"/>
      <c r="K1042" s="14"/>
      <c r="L1042" s="211"/>
      <c r="M1042" s="216"/>
      <c r="N1042" s="217"/>
      <c r="O1042" s="217"/>
      <c r="P1042" s="217"/>
      <c r="Q1042" s="217"/>
      <c r="R1042" s="217"/>
      <c r="S1042" s="217"/>
      <c r="T1042" s="218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12" t="s">
        <v>213</v>
      </c>
      <c r="AU1042" s="212" t="s">
        <v>91</v>
      </c>
      <c r="AV1042" s="14" t="s">
        <v>91</v>
      </c>
      <c r="AW1042" s="14" t="s">
        <v>33</v>
      </c>
      <c r="AX1042" s="14" t="s">
        <v>80</v>
      </c>
      <c r="AY1042" s="212" t="s">
        <v>205</v>
      </c>
    </row>
    <row r="1043" s="15" customFormat="1">
      <c r="A1043" s="15"/>
      <c r="B1043" s="219"/>
      <c r="C1043" s="15"/>
      <c r="D1043" s="204" t="s">
        <v>213</v>
      </c>
      <c r="E1043" s="220" t="s">
        <v>1</v>
      </c>
      <c r="F1043" s="221" t="s">
        <v>216</v>
      </c>
      <c r="G1043" s="15"/>
      <c r="H1043" s="222">
        <v>28</v>
      </c>
      <c r="I1043" s="223"/>
      <c r="J1043" s="15"/>
      <c r="K1043" s="15"/>
      <c r="L1043" s="219"/>
      <c r="M1043" s="224"/>
      <c r="N1043" s="225"/>
      <c r="O1043" s="225"/>
      <c r="P1043" s="225"/>
      <c r="Q1043" s="225"/>
      <c r="R1043" s="225"/>
      <c r="S1043" s="225"/>
      <c r="T1043" s="226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T1043" s="220" t="s">
        <v>213</v>
      </c>
      <c r="AU1043" s="220" t="s">
        <v>91</v>
      </c>
      <c r="AV1043" s="15" t="s">
        <v>211</v>
      </c>
      <c r="AW1043" s="15" t="s">
        <v>33</v>
      </c>
      <c r="AX1043" s="15" t="s">
        <v>87</v>
      </c>
      <c r="AY1043" s="220" t="s">
        <v>205</v>
      </c>
    </row>
    <row r="1044" s="2" customFormat="1" ht="24.15" customHeight="1">
      <c r="A1044" s="38"/>
      <c r="B1044" s="188"/>
      <c r="C1044" s="189" t="s">
        <v>1272</v>
      </c>
      <c r="D1044" s="189" t="s">
        <v>207</v>
      </c>
      <c r="E1044" s="190" t="s">
        <v>1273</v>
      </c>
      <c r="F1044" s="191" t="s">
        <v>1274</v>
      </c>
      <c r="G1044" s="192" t="s">
        <v>284</v>
      </c>
      <c r="H1044" s="193">
        <v>138</v>
      </c>
      <c r="I1044" s="194"/>
      <c r="J1044" s="193">
        <f>ROUND(I1044*H1044,3)</f>
        <v>0</v>
      </c>
      <c r="K1044" s="195"/>
      <c r="L1044" s="39"/>
      <c r="M1044" s="196" t="s">
        <v>1</v>
      </c>
      <c r="N1044" s="197" t="s">
        <v>46</v>
      </c>
      <c r="O1044" s="82"/>
      <c r="P1044" s="198">
        <f>O1044*H1044</f>
        <v>0</v>
      </c>
      <c r="Q1044" s="198">
        <v>0.0032799999999999999</v>
      </c>
      <c r="R1044" s="198">
        <f>Q1044*H1044</f>
        <v>0.45263999999999999</v>
      </c>
      <c r="S1044" s="198">
        <v>0</v>
      </c>
      <c r="T1044" s="199">
        <f>S1044*H1044</f>
        <v>0</v>
      </c>
      <c r="U1044" s="38"/>
      <c r="V1044" s="38"/>
      <c r="W1044" s="38"/>
      <c r="X1044" s="38"/>
      <c r="Y1044" s="38"/>
      <c r="Z1044" s="38"/>
      <c r="AA1044" s="38"/>
      <c r="AB1044" s="38"/>
      <c r="AC1044" s="38"/>
      <c r="AD1044" s="38"/>
      <c r="AE1044" s="38"/>
      <c r="AR1044" s="200" t="s">
        <v>299</v>
      </c>
      <c r="AT1044" s="200" t="s">
        <v>207</v>
      </c>
      <c r="AU1044" s="200" t="s">
        <v>91</v>
      </c>
      <c r="AY1044" s="19" t="s">
        <v>205</v>
      </c>
      <c r="BE1044" s="201">
        <f>IF(N1044="základná",J1044,0)</f>
        <v>0</v>
      </c>
      <c r="BF1044" s="201">
        <f>IF(N1044="znížená",J1044,0)</f>
        <v>0</v>
      </c>
      <c r="BG1044" s="201">
        <f>IF(N1044="zákl. prenesená",J1044,0)</f>
        <v>0</v>
      </c>
      <c r="BH1044" s="201">
        <f>IF(N1044="zníž. prenesená",J1044,0)</f>
        <v>0</v>
      </c>
      <c r="BI1044" s="201">
        <f>IF(N1044="nulová",J1044,0)</f>
        <v>0</v>
      </c>
      <c r="BJ1044" s="19" t="s">
        <v>91</v>
      </c>
      <c r="BK1044" s="202">
        <f>ROUND(I1044*H1044,3)</f>
        <v>0</v>
      </c>
      <c r="BL1044" s="19" t="s">
        <v>299</v>
      </c>
      <c r="BM1044" s="200" t="s">
        <v>1275</v>
      </c>
    </row>
    <row r="1045" s="13" customFormat="1">
      <c r="A1045" s="13"/>
      <c r="B1045" s="203"/>
      <c r="C1045" s="13"/>
      <c r="D1045" s="204" t="s">
        <v>213</v>
      </c>
      <c r="E1045" s="205" t="s">
        <v>1</v>
      </c>
      <c r="F1045" s="206" t="s">
        <v>1270</v>
      </c>
      <c r="G1045" s="13"/>
      <c r="H1045" s="205" t="s">
        <v>1</v>
      </c>
      <c r="I1045" s="207"/>
      <c r="J1045" s="13"/>
      <c r="K1045" s="13"/>
      <c r="L1045" s="203"/>
      <c r="M1045" s="208"/>
      <c r="N1045" s="209"/>
      <c r="O1045" s="209"/>
      <c r="P1045" s="209"/>
      <c r="Q1045" s="209"/>
      <c r="R1045" s="209"/>
      <c r="S1045" s="209"/>
      <c r="T1045" s="210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05" t="s">
        <v>213</v>
      </c>
      <c r="AU1045" s="205" t="s">
        <v>91</v>
      </c>
      <c r="AV1045" s="13" t="s">
        <v>87</v>
      </c>
      <c r="AW1045" s="13" t="s">
        <v>33</v>
      </c>
      <c r="AX1045" s="13" t="s">
        <v>80</v>
      </c>
      <c r="AY1045" s="205" t="s">
        <v>205</v>
      </c>
    </row>
    <row r="1046" s="14" customFormat="1">
      <c r="A1046" s="14"/>
      <c r="B1046" s="211"/>
      <c r="C1046" s="14"/>
      <c r="D1046" s="204" t="s">
        <v>213</v>
      </c>
      <c r="E1046" s="212" t="s">
        <v>1</v>
      </c>
      <c r="F1046" s="213" t="s">
        <v>1276</v>
      </c>
      <c r="G1046" s="14"/>
      <c r="H1046" s="214">
        <v>138</v>
      </c>
      <c r="I1046" s="215"/>
      <c r="J1046" s="14"/>
      <c r="K1046" s="14"/>
      <c r="L1046" s="211"/>
      <c r="M1046" s="216"/>
      <c r="N1046" s="217"/>
      <c r="O1046" s="217"/>
      <c r="P1046" s="217"/>
      <c r="Q1046" s="217"/>
      <c r="R1046" s="217"/>
      <c r="S1046" s="217"/>
      <c r="T1046" s="218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12" t="s">
        <v>213</v>
      </c>
      <c r="AU1046" s="212" t="s">
        <v>91</v>
      </c>
      <c r="AV1046" s="14" t="s">
        <v>91</v>
      </c>
      <c r="AW1046" s="14" t="s">
        <v>33</v>
      </c>
      <c r="AX1046" s="14" t="s">
        <v>80</v>
      </c>
      <c r="AY1046" s="212" t="s">
        <v>205</v>
      </c>
    </row>
    <row r="1047" s="15" customFormat="1">
      <c r="A1047" s="15"/>
      <c r="B1047" s="219"/>
      <c r="C1047" s="15"/>
      <c r="D1047" s="204" t="s">
        <v>213</v>
      </c>
      <c r="E1047" s="220" t="s">
        <v>1</v>
      </c>
      <c r="F1047" s="221" t="s">
        <v>216</v>
      </c>
      <c r="G1047" s="15"/>
      <c r="H1047" s="222">
        <v>138</v>
      </c>
      <c r="I1047" s="223"/>
      <c r="J1047" s="15"/>
      <c r="K1047" s="15"/>
      <c r="L1047" s="219"/>
      <c r="M1047" s="224"/>
      <c r="N1047" s="225"/>
      <c r="O1047" s="225"/>
      <c r="P1047" s="225"/>
      <c r="Q1047" s="225"/>
      <c r="R1047" s="225"/>
      <c r="S1047" s="225"/>
      <c r="T1047" s="226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T1047" s="220" t="s">
        <v>213</v>
      </c>
      <c r="AU1047" s="220" t="s">
        <v>91</v>
      </c>
      <c r="AV1047" s="15" t="s">
        <v>211</v>
      </c>
      <c r="AW1047" s="15" t="s">
        <v>33</v>
      </c>
      <c r="AX1047" s="15" t="s">
        <v>87</v>
      </c>
      <c r="AY1047" s="220" t="s">
        <v>205</v>
      </c>
    </row>
    <row r="1048" s="2" customFormat="1" ht="24.15" customHeight="1">
      <c r="A1048" s="38"/>
      <c r="B1048" s="188"/>
      <c r="C1048" s="189" t="s">
        <v>1277</v>
      </c>
      <c r="D1048" s="189" t="s">
        <v>207</v>
      </c>
      <c r="E1048" s="190" t="s">
        <v>1278</v>
      </c>
      <c r="F1048" s="191" t="s">
        <v>1279</v>
      </c>
      <c r="G1048" s="192" t="s">
        <v>284</v>
      </c>
      <c r="H1048" s="193">
        <v>34</v>
      </c>
      <c r="I1048" s="194"/>
      <c r="J1048" s="193">
        <f>ROUND(I1048*H1048,3)</f>
        <v>0</v>
      </c>
      <c r="K1048" s="195"/>
      <c r="L1048" s="39"/>
      <c r="M1048" s="196" t="s">
        <v>1</v>
      </c>
      <c r="N1048" s="197" t="s">
        <v>46</v>
      </c>
      <c r="O1048" s="82"/>
      <c r="P1048" s="198">
        <f>O1048*H1048</f>
        <v>0</v>
      </c>
      <c r="Q1048" s="198">
        <v>0.0051799999999999997</v>
      </c>
      <c r="R1048" s="198">
        <f>Q1048*H1048</f>
        <v>0.17612</v>
      </c>
      <c r="S1048" s="198">
        <v>0</v>
      </c>
      <c r="T1048" s="199">
        <f>S1048*H1048</f>
        <v>0</v>
      </c>
      <c r="U1048" s="38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R1048" s="200" t="s">
        <v>299</v>
      </c>
      <c r="AT1048" s="200" t="s">
        <v>207</v>
      </c>
      <c r="AU1048" s="200" t="s">
        <v>91</v>
      </c>
      <c r="AY1048" s="19" t="s">
        <v>205</v>
      </c>
      <c r="BE1048" s="201">
        <f>IF(N1048="základná",J1048,0)</f>
        <v>0</v>
      </c>
      <c r="BF1048" s="201">
        <f>IF(N1048="znížená",J1048,0)</f>
        <v>0</v>
      </c>
      <c r="BG1048" s="201">
        <f>IF(N1048="zákl. prenesená",J1048,0)</f>
        <v>0</v>
      </c>
      <c r="BH1048" s="201">
        <f>IF(N1048="zníž. prenesená",J1048,0)</f>
        <v>0</v>
      </c>
      <c r="BI1048" s="201">
        <f>IF(N1048="nulová",J1048,0)</f>
        <v>0</v>
      </c>
      <c r="BJ1048" s="19" t="s">
        <v>91</v>
      </c>
      <c r="BK1048" s="202">
        <f>ROUND(I1048*H1048,3)</f>
        <v>0</v>
      </c>
      <c r="BL1048" s="19" t="s">
        <v>299</v>
      </c>
      <c r="BM1048" s="200" t="s">
        <v>1280</v>
      </c>
    </row>
    <row r="1049" s="13" customFormat="1">
      <c r="A1049" s="13"/>
      <c r="B1049" s="203"/>
      <c r="C1049" s="13"/>
      <c r="D1049" s="204" t="s">
        <v>213</v>
      </c>
      <c r="E1049" s="205" t="s">
        <v>1</v>
      </c>
      <c r="F1049" s="206" t="s">
        <v>1270</v>
      </c>
      <c r="G1049" s="13"/>
      <c r="H1049" s="205" t="s">
        <v>1</v>
      </c>
      <c r="I1049" s="207"/>
      <c r="J1049" s="13"/>
      <c r="K1049" s="13"/>
      <c r="L1049" s="203"/>
      <c r="M1049" s="208"/>
      <c r="N1049" s="209"/>
      <c r="O1049" s="209"/>
      <c r="P1049" s="209"/>
      <c r="Q1049" s="209"/>
      <c r="R1049" s="209"/>
      <c r="S1049" s="209"/>
      <c r="T1049" s="210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05" t="s">
        <v>213</v>
      </c>
      <c r="AU1049" s="205" t="s">
        <v>91</v>
      </c>
      <c r="AV1049" s="13" t="s">
        <v>87</v>
      </c>
      <c r="AW1049" s="13" t="s">
        <v>33</v>
      </c>
      <c r="AX1049" s="13" t="s">
        <v>80</v>
      </c>
      <c r="AY1049" s="205" t="s">
        <v>205</v>
      </c>
    </row>
    <row r="1050" s="14" customFormat="1">
      <c r="A1050" s="14"/>
      <c r="B1050" s="211"/>
      <c r="C1050" s="14"/>
      <c r="D1050" s="204" t="s">
        <v>213</v>
      </c>
      <c r="E1050" s="212" t="s">
        <v>1</v>
      </c>
      <c r="F1050" s="213" t="s">
        <v>1281</v>
      </c>
      <c r="G1050" s="14"/>
      <c r="H1050" s="214">
        <v>34</v>
      </c>
      <c r="I1050" s="215"/>
      <c r="J1050" s="14"/>
      <c r="K1050" s="14"/>
      <c r="L1050" s="211"/>
      <c r="M1050" s="216"/>
      <c r="N1050" s="217"/>
      <c r="O1050" s="217"/>
      <c r="P1050" s="217"/>
      <c r="Q1050" s="217"/>
      <c r="R1050" s="217"/>
      <c r="S1050" s="217"/>
      <c r="T1050" s="218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12" t="s">
        <v>213</v>
      </c>
      <c r="AU1050" s="212" t="s">
        <v>91</v>
      </c>
      <c r="AV1050" s="14" t="s">
        <v>91</v>
      </c>
      <c r="AW1050" s="14" t="s">
        <v>33</v>
      </c>
      <c r="AX1050" s="14" t="s">
        <v>80</v>
      </c>
      <c r="AY1050" s="212" t="s">
        <v>205</v>
      </c>
    </row>
    <row r="1051" s="15" customFormat="1">
      <c r="A1051" s="15"/>
      <c r="B1051" s="219"/>
      <c r="C1051" s="15"/>
      <c r="D1051" s="204" t="s">
        <v>213</v>
      </c>
      <c r="E1051" s="220" t="s">
        <v>1</v>
      </c>
      <c r="F1051" s="221" t="s">
        <v>216</v>
      </c>
      <c r="G1051" s="15"/>
      <c r="H1051" s="222">
        <v>34</v>
      </c>
      <c r="I1051" s="223"/>
      <c r="J1051" s="15"/>
      <c r="K1051" s="15"/>
      <c r="L1051" s="219"/>
      <c r="M1051" s="224"/>
      <c r="N1051" s="225"/>
      <c r="O1051" s="225"/>
      <c r="P1051" s="225"/>
      <c r="Q1051" s="225"/>
      <c r="R1051" s="225"/>
      <c r="S1051" s="225"/>
      <c r="T1051" s="226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20" t="s">
        <v>213</v>
      </c>
      <c r="AU1051" s="220" t="s">
        <v>91</v>
      </c>
      <c r="AV1051" s="15" t="s">
        <v>211</v>
      </c>
      <c r="AW1051" s="15" t="s">
        <v>33</v>
      </c>
      <c r="AX1051" s="15" t="s">
        <v>87</v>
      </c>
      <c r="AY1051" s="220" t="s">
        <v>205</v>
      </c>
    </row>
    <row r="1052" s="2" customFormat="1" ht="24.15" customHeight="1">
      <c r="A1052" s="38"/>
      <c r="B1052" s="188"/>
      <c r="C1052" s="189" t="s">
        <v>1282</v>
      </c>
      <c r="D1052" s="189" t="s">
        <v>207</v>
      </c>
      <c r="E1052" s="190" t="s">
        <v>1283</v>
      </c>
      <c r="F1052" s="191" t="s">
        <v>1284</v>
      </c>
      <c r="G1052" s="192" t="s">
        <v>284</v>
      </c>
      <c r="H1052" s="193">
        <v>66</v>
      </c>
      <c r="I1052" s="194"/>
      <c r="J1052" s="193">
        <f>ROUND(I1052*H1052,3)</f>
        <v>0</v>
      </c>
      <c r="K1052" s="195"/>
      <c r="L1052" s="39"/>
      <c r="M1052" s="196" t="s">
        <v>1</v>
      </c>
      <c r="N1052" s="197" t="s">
        <v>46</v>
      </c>
      <c r="O1052" s="82"/>
      <c r="P1052" s="198">
        <f>O1052*H1052</f>
        <v>0</v>
      </c>
      <c r="Q1052" s="198">
        <v>0.0016999999999999999</v>
      </c>
      <c r="R1052" s="198">
        <f>Q1052*H1052</f>
        <v>0.11219999999999999</v>
      </c>
      <c r="S1052" s="198">
        <v>0</v>
      </c>
      <c r="T1052" s="199">
        <f>S1052*H1052</f>
        <v>0</v>
      </c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R1052" s="200" t="s">
        <v>299</v>
      </c>
      <c r="AT1052" s="200" t="s">
        <v>207</v>
      </c>
      <c r="AU1052" s="200" t="s">
        <v>91</v>
      </c>
      <c r="AY1052" s="19" t="s">
        <v>205</v>
      </c>
      <c r="BE1052" s="201">
        <f>IF(N1052="základná",J1052,0)</f>
        <v>0</v>
      </c>
      <c r="BF1052" s="201">
        <f>IF(N1052="znížená",J1052,0)</f>
        <v>0</v>
      </c>
      <c r="BG1052" s="201">
        <f>IF(N1052="zákl. prenesená",J1052,0)</f>
        <v>0</v>
      </c>
      <c r="BH1052" s="201">
        <f>IF(N1052="zníž. prenesená",J1052,0)</f>
        <v>0</v>
      </c>
      <c r="BI1052" s="201">
        <f>IF(N1052="nulová",J1052,0)</f>
        <v>0</v>
      </c>
      <c r="BJ1052" s="19" t="s">
        <v>91</v>
      </c>
      <c r="BK1052" s="202">
        <f>ROUND(I1052*H1052,3)</f>
        <v>0</v>
      </c>
      <c r="BL1052" s="19" t="s">
        <v>299</v>
      </c>
      <c r="BM1052" s="200" t="s">
        <v>1285</v>
      </c>
    </row>
    <row r="1053" s="13" customFormat="1">
      <c r="A1053" s="13"/>
      <c r="B1053" s="203"/>
      <c r="C1053" s="13"/>
      <c r="D1053" s="204" t="s">
        <v>213</v>
      </c>
      <c r="E1053" s="205" t="s">
        <v>1</v>
      </c>
      <c r="F1053" s="206" t="s">
        <v>1270</v>
      </c>
      <c r="G1053" s="13"/>
      <c r="H1053" s="205" t="s">
        <v>1</v>
      </c>
      <c r="I1053" s="207"/>
      <c r="J1053" s="13"/>
      <c r="K1053" s="13"/>
      <c r="L1053" s="203"/>
      <c r="M1053" s="208"/>
      <c r="N1053" s="209"/>
      <c r="O1053" s="209"/>
      <c r="P1053" s="209"/>
      <c r="Q1053" s="209"/>
      <c r="R1053" s="209"/>
      <c r="S1053" s="209"/>
      <c r="T1053" s="210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05" t="s">
        <v>213</v>
      </c>
      <c r="AU1053" s="205" t="s">
        <v>91</v>
      </c>
      <c r="AV1053" s="13" t="s">
        <v>87</v>
      </c>
      <c r="AW1053" s="13" t="s">
        <v>33</v>
      </c>
      <c r="AX1053" s="13" t="s">
        <v>80</v>
      </c>
      <c r="AY1053" s="205" t="s">
        <v>205</v>
      </c>
    </row>
    <row r="1054" s="14" customFormat="1">
      <c r="A1054" s="14"/>
      <c r="B1054" s="211"/>
      <c r="C1054" s="14"/>
      <c r="D1054" s="204" t="s">
        <v>213</v>
      </c>
      <c r="E1054" s="212" t="s">
        <v>1</v>
      </c>
      <c r="F1054" s="213" t="s">
        <v>1286</v>
      </c>
      <c r="G1054" s="14"/>
      <c r="H1054" s="214">
        <v>66</v>
      </c>
      <c r="I1054" s="215"/>
      <c r="J1054" s="14"/>
      <c r="K1054" s="14"/>
      <c r="L1054" s="211"/>
      <c r="M1054" s="216"/>
      <c r="N1054" s="217"/>
      <c r="O1054" s="217"/>
      <c r="P1054" s="217"/>
      <c r="Q1054" s="217"/>
      <c r="R1054" s="217"/>
      <c r="S1054" s="217"/>
      <c r="T1054" s="218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12" t="s">
        <v>213</v>
      </c>
      <c r="AU1054" s="212" t="s">
        <v>91</v>
      </c>
      <c r="AV1054" s="14" t="s">
        <v>91</v>
      </c>
      <c r="AW1054" s="14" t="s">
        <v>33</v>
      </c>
      <c r="AX1054" s="14" t="s">
        <v>80</v>
      </c>
      <c r="AY1054" s="212" t="s">
        <v>205</v>
      </c>
    </row>
    <row r="1055" s="15" customFormat="1">
      <c r="A1055" s="15"/>
      <c r="B1055" s="219"/>
      <c r="C1055" s="15"/>
      <c r="D1055" s="204" t="s">
        <v>213</v>
      </c>
      <c r="E1055" s="220" t="s">
        <v>1</v>
      </c>
      <c r="F1055" s="221" t="s">
        <v>216</v>
      </c>
      <c r="G1055" s="15"/>
      <c r="H1055" s="222">
        <v>66</v>
      </c>
      <c r="I1055" s="223"/>
      <c r="J1055" s="15"/>
      <c r="K1055" s="15"/>
      <c r="L1055" s="219"/>
      <c r="M1055" s="224"/>
      <c r="N1055" s="225"/>
      <c r="O1055" s="225"/>
      <c r="P1055" s="225"/>
      <c r="Q1055" s="225"/>
      <c r="R1055" s="225"/>
      <c r="S1055" s="225"/>
      <c r="T1055" s="226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20" t="s">
        <v>213</v>
      </c>
      <c r="AU1055" s="220" t="s">
        <v>91</v>
      </c>
      <c r="AV1055" s="15" t="s">
        <v>211</v>
      </c>
      <c r="AW1055" s="15" t="s">
        <v>33</v>
      </c>
      <c r="AX1055" s="15" t="s">
        <v>87</v>
      </c>
      <c r="AY1055" s="220" t="s">
        <v>205</v>
      </c>
    </row>
    <row r="1056" s="2" customFormat="1" ht="24.15" customHeight="1">
      <c r="A1056" s="38"/>
      <c r="B1056" s="188"/>
      <c r="C1056" s="189" t="s">
        <v>1287</v>
      </c>
      <c r="D1056" s="189" t="s">
        <v>207</v>
      </c>
      <c r="E1056" s="190" t="s">
        <v>1288</v>
      </c>
      <c r="F1056" s="191" t="s">
        <v>1289</v>
      </c>
      <c r="G1056" s="192" t="s">
        <v>284</v>
      </c>
      <c r="H1056" s="193">
        <v>23</v>
      </c>
      <c r="I1056" s="194"/>
      <c r="J1056" s="193">
        <f>ROUND(I1056*H1056,3)</f>
        <v>0</v>
      </c>
      <c r="K1056" s="195"/>
      <c r="L1056" s="39"/>
      <c r="M1056" s="196" t="s">
        <v>1</v>
      </c>
      <c r="N1056" s="197" t="s">
        <v>46</v>
      </c>
      <c r="O1056" s="82"/>
      <c r="P1056" s="198">
        <f>O1056*H1056</f>
        <v>0</v>
      </c>
      <c r="Q1056" s="198">
        <v>0.0022100000000000002</v>
      </c>
      <c r="R1056" s="198">
        <f>Q1056*H1056</f>
        <v>0.05083</v>
      </c>
      <c r="S1056" s="198">
        <v>0</v>
      </c>
      <c r="T1056" s="199">
        <f>S1056*H1056</f>
        <v>0</v>
      </c>
      <c r="U1056" s="38"/>
      <c r="V1056" s="38"/>
      <c r="W1056" s="38"/>
      <c r="X1056" s="38"/>
      <c r="Y1056" s="38"/>
      <c r="Z1056" s="38"/>
      <c r="AA1056" s="38"/>
      <c r="AB1056" s="38"/>
      <c r="AC1056" s="38"/>
      <c r="AD1056" s="38"/>
      <c r="AE1056" s="38"/>
      <c r="AR1056" s="200" t="s">
        <v>299</v>
      </c>
      <c r="AT1056" s="200" t="s">
        <v>207</v>
      </c>
      <c r="AU1056" s="200" t="s">
        <v>91</v>
      </c>
      <c r="AY1056" s="19" t="s">
        <v>205</v>
      </c>
      <c r="BE1056" s="201">
        <f>IF(N1056="základná",J1056,0)</f>
        <v>0</v>
      </c>
      <c r="BF1056" s="201">
        <f>IF(N1056="znížená",J1056,0)</f>
        <v>0</v>
      </c>
      <c r="BG1056" s="201">
        <f>IF(N1056="zákl. prenesená",J1056,0)</f>
        <v>0</v>
      </c>
      <c r="BH1056" s="201">
        <f>IF(N1056="zníž. prenesená",J1056,0)</f>
        <v>0</v>
      </c>
      <c r="BI1056" s="201">
        <f>IF(N1056="nulová",J1056,0)</f>
        <v>0</v>
      </c>
      <c r="BJ1056" s="19" t="s">
        <v>91</v>
      </c>
      <c r="BK1056" s="202">
        <f>ROUND(I1056*H1056,3)</f>
        <v>0</v>
      </c>
      <c r="BL1056" s="19" t="s">
        <v>299</v>
      </c>
      <c r="BM1056" s="200" t="s">
        <v>1290</v>
      </c>
    </row>
    <row r="1057" s="13" customFormat="1">
      <c r="A1057" s="13"/>
      <c r="B1057" s="203"/>
      <c r="C1057" s="13"/>
      <c r="D1057" s="204" t="s">
        <v>213</v>
      </c>
      <c r="E1057" s="205" t="s">
        <v>1</v>
      </c>
      <c r="F1057" s="206" t="s">
        <v>1270</v>
      </c>
      <c r="G1057" s="13"/>
      <c r="H1057" s="205" t="s">
        <v>1</v>
      </c>
      <c r="I1057" s="207"/>
      <c r="J1057" s="13"/>
      <c r="K1057" s="13"/>
      <c r="L1057" s="203"/>
      <c r="M1057" s="208"/>
      <c r="N1057" s="209"/>
      <c r="O1057" s="209"/>
      <c r="P1057" s="209"/>
      <c r="Q1057" s="209"/>
      <c r="R1057" s="209"/>
      <c r="S1057" s="209"/>
      <c r="T1057" s="210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05" t="s">
        <v>213</v>
      </c>
      <c r="AU1057" s="205" t="s">
        <v>91</v>
      </c>
      <c r="AV1057" s="13" t="s">
        <v>87</v>
      </c>
      <c r="AW1057" s="13" t="s">
        <v>33</v>
      </c>
      <c r="AX1057" s="13" t="s">
        <v>80</v>
      </c>
      <c r="AY1057" s="205" t="s">
        <v>205</v>
      </c>
    </row>
    <row r="1058" s="14" customFormat="1">
      <c r="A1058" s="14"/>
      <c r="B1058" s="211"/>
      <c r="C1058" s="14"/>
      <c r="D1058" s="204" t="s">
        <v>213</v>
      </c>
      <c r="E1058" s="212" t="s">
        <v>1</v>
      </c>
      <c r="F1058" s="213" t="s">
        <v>1291</v>
      </c>
      <c r="G1058" s="14"/>
      <c r="H1058" s="214">
        <v>23</v>
      </c>
      <c r="I1058" s="215"/>
      <c r="J1058" s="14"/>
      <c r="K1058" s="14"/>
      <c r="L1058" s="211"/>
      <c r="M1058" s="216"/>
      <c r="N1058" s="217"/>
      <c r="O1058" s="217"/>
      <c r="P1058" s="217"/>
      <c r="Q1058" s="217"/>
      <c r="R1058" s="217"/>
      <c r="S1058" s="217"/>
      <c r="T1058" s="218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12" t="s">
        <v>213</v>
      </c>
      <c r="AU1058" s="212" t="s">
        <v>91</v>
      </c>
      <c r="AV1058" s="14" t="s">
        <v>91</v>
      </c>
      <c r="AW1058" s="14" t="s">
        <v>33</v>
      </c>
      <c r="AX1058" s="14" t="s">
        <v>80</v>
      </c>
      <c r="AY1058" s="212" t="s">
        <v>205</v>
      </c>
    </row>
    <row r="1059" s="15" customFormat="1">
      <c r="A1059" s="15"/>
      <c r="B1059" s="219"/>
      <c r="C1059" s="15"/>
      <c r="D1059" s="204" t="s">
        <v>213</v>
      </c>
      <c r="E1059" s="220" t="s">
        <v>1</v>
      </c>
      <c r="F1059" s="221" t="s">
        <v>216</v>
      </c>
      <c r="G1059" s="15"/>
      <c r="H1059" s="222">
        <v>23</v>
      </c>
      <c r="I1059" s="223"/>
      <c r="J1059" s="15"/>
      <c r="K1059" s="15"/>
      <c r="L1059" s="219"/>
      <c r="M1059" s="224"/>
      <c r="N1059" s="225"/>
      <c r="O1059" s="225"/>
      <c r="P1059" s="225"/>
      <c r="Q1059" s="225"/>
      <c r="R1059" s="225"/>
      <c r="S1059" s="225"/>
      <c r="T1059" s="226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20" t="s">
        <v>213</v>
      </c>
      <c r="AU1059" s="220" t="s">
        <v>91</v>
      </c>
      <c r="AV1059" s="15" t="s">
        <v>211</v>
      </c>
      <c r="AW1059" s="15" t="s">
        <v>33</v>
      </c>
      <c r="AX1059" s="15" t="s">
        <v>87</v>
      </c>
      <c r="AY1059" s="220" t="s">
        <v>205</v>
      </c>
    </row>
    <row r="1060" s="2" customFormat="1" ht="24.15" customHeight="1">
      <c r="A1060" s="38"/>
      <c r="B1060" s="188"/>
      <c r="C1060" s="189" t="s">
        <v>1292</v>
      </c>
      <c r="D1060" s="189" t="s">
        <v>207</v>
      </c>
      <c r="E1060" s="190" t="s">
        <v>1293</v>
      </c>
      <c r="F1060" s="191" t="s">
        <v>1294</v>
      </c>
      <c r="G1060" s="192" t="s">
        <v>313</v>
      </c>
      <c r="H1060" s="193">
        <v>0.90400000000000003</v>
      </c>
      <c r="I1060" s="194"/>
      <c r="J1060" s="193">
        <f>ROUND(I1060*H1060,3)</f>
        <v>0</v>
      </c>
      <c r="K1060" s="195"/>
      <c r="L1060" s="39"/>
      <c r="M1060" s="196" t="s">
        <v>1</v>
      </c>
      <c r="N1060" s="197" t="s">
        <v>46</v>
      </c>
      <c r="O1060" s="82"/>
      <c r="P1060" s="198">
        <f>O1060*H1060</f>
        <v>0</v>
      </c>
      <c r="Q1060" s="198">
        <v>0</v>
      </c>
      <c r="R1060" s="198">
        <f>Q1060*H1060</f>
        <v>0</v>
      </c>
      <c r="S1060" s="198">
        <v>0</v>
      </c>
      <c r="T1060" s="199">
        <f>S1060*H1060</f>
        <v>0</v>
      </c>
      <c r="U1060" s="38"/>
      <c r="V1060" s="38"/>
      <c r="W1060" s="38"/>
      <c r="X1060" s="38"/>
      <c r="Y1060" s="38"/>
      <c r="Z1060" s="38"/>
      <c r="AA1060" s="38"/>
      <c r="AB1060" s="38"/>
      <c r="AC1060" s="38"/>
      <c r="AD1060" s="38"/>
      <c r="AE1060" s="38"/>
      <c r="AR1060" s="200" t="s">
        <v>299</v>
      </c>
      <c r="AT1060" s="200" t="s">
        <v>207</v>
      </c>
      <c r="AU1060" s="200" t="s">
        <v>91</v>
      </c>
      <c r="AY1060" s="19" t="s">
        <v>205</v>
      </c>
      <c r="BE1060" s="201">
        <f>IF(N1060="základná",J1060,0)</f>
        <v>0</v>
      </c>
      <c r="BF1060" s="201">
        <f>IF(N1060="znížená",J1060,0)</f>
        <v>0</v>
      </c>
      <c r="BG1060" s="201">
        <f>IF(N1060="zákl. prenesená",J1060,0)</f>
        <v>0</v>
      </c>
      <c r="BH1060" s="201">
        <f>IF(N1060="zníž. prenesená",J1060,0)</f>
        <v>0</v>
      </c>
      <c r="BI1060" s="201">
        <f>IF(N1060="nulová",J1060,0)</f>
        <v>0</v>
      </c>
      <c r="BJ1060" s="19" t="s">
        <v>91</v>
      </c>
      <c r="BK1060" s="202">
        <f>ROUND(I1060*H1060,3)</f>
        <v>0</v>
      </c>
      <c r="BL1060" s="19" t="s">
        <v>299</v>
      </c>
      <c r="BM1060" s="200" t="s">
        <v>1295</v>
      </c>
    </row>
    <row r="1061" s="12" customFormat="1" ht="22.8" customHeight="1">
      <c r="A1061" s="12"/>
      <c r="B1061" s="175"/>
      <c r="C1061" s="12"/>
      <c r="D1061" s="176" t="s">
        <v>79</v>
      </c>
      <c r="E1061" s="186" t="s">
        <v>1296</v>
      </c>
      <c r="F1061" s="186" t="s">
        <v>1297</v>
      </c>
      <c r="G1061" s="12"/>
      <c r="H1061" s="12"/>
      <c r="I1061" s="178"/>
      <c r="J1061" s="187">
        <f>BK1061</f>
        <v>0</v>
      </c>
      <c r="K1061" s="12"/>
      <c r="L1061" s="175"/>
      <c r="M1061" s="180"/>
      <c r="N1061" s="181"/>
      <c r="O1061" s="181"/>
      <c r="P1061" s="182">
        <f>SUM(P1062:P1150)</f>
        <v>0</v>
      </c>
      <c r="Q1061" s="181"/>
      <c r="R1061" s="182">
        <f>SUM(R1062:R1150)</f>
        <v>5.4768220000000012</v>
      </c>
      <c r="S1061" s="181"/>
      <c r="T1061" s="183">
        <f>SUM(T1062:T1150)</f>
        <v>0</v>
      </c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R1061" s="176" t="s">
        <v>91</v>
      </c>
      <c r="AT1061" s="184" t="s">
        <v>79</v>
      </c>
      <c r="AU1061" s="184" t="s">
        <v>87</v>
      </c>
      <c r="AY1061" s="176" t="s">
        <v>205</v>
      </c>
      <c r="BK1061" s="185">
        <f>SUM(BK1062:BK1150)</f>
        <v>0</v>
      </c>
    </row>
    <row r="1062" s="2" customFormat="1" ht="37.8" customHeight="1">
      <c r="A1062" s="38"/>
      <c r="B1062" s="188"/>
      <c r="C1062" s="189" t="s">
        <v>1298</v>
      </c>
      <c r="D1062" s="189" t="s">
        <v>207</v>
      </c>
      <c r="E1062" s="190" t="s">
        <v>1299</v>
      </c>
      <c r="F1062" s="191" t="s">
        <v>1300</v>
      </c>
      <c r="G1062" s="192" t="s">
        <v>348</v>
      </c>
      <c r="H1062" s="193">
        <v>2</v>
      </c>
      <c r="I1062" s="194"/>
      <c r="J1062" s="193">
        <f>ROUND(I1062*H1062,3)</f>
        <v>0</v>
      </c>
      <c r="K1062" s="195"/>
      <c r="L1062" s="39"/>
      <c r="M1062" s="196" t="s">
        <v>1</v>
      </c>
      <c r="N1062" s="197" t="s">
        <v>46</v>
      </c>
      <c r="O1062" s="82"/>
      <c r="P1062" s="198">
        <f>O1062*H1062</f>
        <v>0</v>
      </c>
      <c r="Q1062" s="198">
        <v>0.0010499999999999999</v>
      </c>
      <c r="R1062" s="198">
        <f>Q1062*H1062</f>
        <v>0.0020999999999999999</v>
      </c>
      <c r="S1062" s="198">
        <v>0</v>
      </c>
      <c r="T1062" s="199">
        <f>S1062*H1062</f>
        <v>0</v>
      </c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R1062" s="200" t="s">
        <v>299</v>
      </c>
      <c r="AT1062" s="200" t="s">
        <v>207</v>
      </c>
      <c r="AU1062" s="200" t="s">
        <v>91</v>
      </c>
      <c r="AY1062" s="19" t="s">
        <v>205</v>
      </c>
      <c r="BE1062" s="201">
        <f>IF(N1062="základná",J1062,0)</f>
        <v>0</v>
      </c>
      <c r="BF1062" s="201">
        <f>IF(N1062="znížená",J1062,0)</f>
        <v>0</v>
      </c>
      <c r="BG1062" s="201">
        <f>IF(N1062="zákl. prenesená",J1062,0)</f>
        <v>0</v>
      </c>
      <c r="BH1062" s="201">
        <f>IF(N1062="zníž. prenesená",J1062,0)</f>
        <v>0</v>
      </c>
      <c r="BI1062" s="201">
        <f>IF(N1062="nulová",J1062,0)</f>
        <v>0</v>
      </c>
      <c r="BJ1062" s="19" t="s">
        <v>91</v>
      </c>
      <c r="BK1062" s="202">
        <f>ROUND(I1062*H1062,3)</f>
        <v>0</v>
      </c>
      <c r="BL1062" s="19" t="s">
        <v>299</v>
      </c>
      <c r="BM1062" s="200" t="s">
        <v>1301</v>
      </c>
    </row>
    <row r="1063" s="14" customFormat="1">
      <c r="A1063" s="14"/>
      <c r="B1063" s="211"/>
      <c r="C1063" s="14"/>
      <c r="D1063" s="204" t="s">
        <v>213</v>
      </c>
      <c r="E1063" s="212" t="s">
        <v>1</v>
      </c>
      <c r="F1063" s="213" t="s">
        <v>1302</v>
      </c>
      <c r="G1063" s="14"/>
      <c r="H1063" s="214">
        <v>2</v>
      </c>
      <c r="I1063" s="215"/>
      <c r="J1063" s="14"/>
      <c r="K1063" s="14"/>
      <c r="L1063" s="211"/>
      <c r="M1063" s="216"/>
      <c r="N1063" s="217"/>
      <c r="O1063" s="217"/>
      <c r="P1063" s="217"/>
      <c r="Q1063" s="217"/>
      <c r="R1063" s="217"/>
      <c r="S1063" s="217"/>
      <c r="T1063" s="218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12" t="s">
        <v>213</v>
      </c>
      <c r="AU1063" s="212" t="s">
        <v>91</v>
      </c>
      <c r="AV1063" s="14" t="s">
        <v>91</v>
      </c>
      <c r="AW1063" s="14" t="s">
        <v>33</v>
      </c>
      <c r="AX1063" s="14" t="s">
        <v>80</v>
      </c>
      <c r="AY1063" s="212" t="s">
        <v>205</v>
      </c>
    </row>
    <row r="1064" s="15" customFormat="1">
      <c r="A1064" s="15"/>
      <c r="B1064" s="219"/>
      <c r="C1064" s="15"/>
      <c r="D1064" s="204" t="s">
        <v>213</v>
      </c>
      <c r="E1064" s="220" t="s">
        <v>1</v>
      </c>
      <c r="F1064" s="221" t="s">
        <v>216</v>
      </c>
      <c r="G1064" s="15"/>
      <c r="H1064" s="222">
        <v>2</v>
      </c>
      <c r="I1064" s="223"/>
      <c r="J1064" s="15"/>
      <c r="K1064" s="15"/>
      <c r="L1064" s="219"/>
      <c r="M1064" s="224"/>
      <c r="N1064" s="225"/>
      <c r="O1064" s="225"/>
      <c r="P1064" s="225"/>
      <c r="Q1064" s="225"/>
      <c r="R1064" s="225"/>
      <c r="S1064" s="225"/>
      <c r="T1064" s="226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20" t="s">
        <v>213</v>
      </c>
      <c r="AU1064" s="220" t="s">
        <v>91</v>
      </c>
      <c r="AV1064" s="15" t="s">
        <v>211</v>
      </c>
      <c r="AW1064" s="15" t="s">
        <v>33</v>
      </c>
      <c r="AX1064" s="15" t="s">
        <v>87</v>
      </c>
      <c r="AY1064" s="220" t="s">
        <v>205</v>
      </c>
    </row>
    <row r="1065" s="2" customFormat="1" ht="33" customHeight="1">
      <c r="A1065" s="38"/>
      <c r="B1065" s="188"/>
      <c r="C1065" s="227" t="s">
        <v>1303</v>
      </c>
      <c r="D1065" s="227" t="s">
        <v>276</v>
      </c>
      <c r="E1065" s="228" t="s">
        <v>1304</v>
      </c>
      <c r="F1065" s="229" t="s">
        <v>1305</v>
      </c>
      <c r="G1065" s="230" t="s">
        <v>348</v>
      </c>
      <c r="H1065" s="231">
        <v>2</v>
      </c>
      <c r="I1065" s="232"/>
      <c r="J1065" s="231">
        <f>ROUND(I1065*H1065,3)</f>
        <v>0</v>
      </c>
      <c r="K1065" s="233"/>
      <c r="L1065" s="234"/>
      <c r="M1065" s="235" t="s">
        <v>1</v>
      </c>
      <c r="N1065" s="236" t="s">
        <v>46</v>
      </c>
      <c r="O1065" s="82"/>
      <c r="P1065" s="198">
        <f>O1065*H1065</f>
        <v>0</v>
      </c>
      <c r="Q1065" s="198">
        <v>0.0049199999999999999</v>
      </c>
      <c r="R1065" s="198">
        <f>Q1065*H1065</f>
        <v>0.0098399999999999998</v>
      </c>
      <c r="S1065" s="198">
        <v>0</v>
      </c>
      <c r="T1065" s="199">
        <f>S1065*H1065</f>
        <v>0</v>
      </c>
      <c r="U1065" s="38"/>
      <c r="V1065" s="38"/>
      <c r="W1065" s="38"/>
      <c r="X1065" s="38"/>
      <c r="Y1065" s="38"/>
      <c r="Z1065" s="38"/>
      <c r="AA1065" s="38"/>
      <c r="AB1065" s="38"/>
      <c r="AC1065" s="38"/>
      <c r="AD1065" s="38"/>
      <c r="AE1065" s="38"/>
      <c r="AR1065" s="200" t="s">
        <v>401</v>
      </c>
      <c r="AT1065" s="200" t="s">
        <v>276</v>
      </c>
      <c r="AU1065" s="200" t="s">
        <v>91</v>
      </c>
      <c r="AY1065" s="19" t="s">
        <v>205</v>
      </c>
      <c r="BE1065" s="201">
        <f>IF(N1065="základná",J1065,0)</f>
        <v>0</v>
      </c>
      <c r="BF1065" s="201">
        <f>IF(N1065="znížená",J1065,0)</f>
        <v>0</v>
      </c>
      <c r="BG1065" s="201">
        <f>IF(N1065="zákl. prenesená",J1065,0)</f>
        <v>0</v>
      </c>
      <c r="BH1065" s="201">
        <f>IF(N1065="zníž. prenesená",J1065,0)</f>
        <v>0</v>
      </c>
      <c r="BI1065" s="201">
        <f>IF(N1065="nulová",J1065,0)</f>
        <v>0</v>
      </c>
      <c r="BJ1065" s="19" t="s">
        <v>91</v>
      </c>
      <c r="BK1065" s="202">
        <f>ROUND(I1065*H1065,3)</f>
        <v>0</v>
      </c>
      <c r="BL1065" s="19" t="s">
        <v>299</v>
      </c>
      <c r="BM1065" s="200" t="s">
        <v>1306</v>
      </c>
    </row>
    <row r="1066" s="2" customFormat="1" ht="16.5" customHeight="1">
      <c r="A1066" s="38"/>
      <c r="B1066" s="188"/>
      <c r="C1066" s="227" t="s">
        <v>1307</v>
      </c>
      <c r="D1066" s="227" t="s">
        <v>276</v>
      </c>
      <c r="E1066" s="228" t="s">
        <v>1308</v>
      </c>
      <c r="F1066" s="229" t="s">
        <v>1309</v>
      </c>
      <c r="G1066" s="230" t="s">
        <v>1310</v>
      </c>
      <c r="H1066" s="231">
        <v>2</v>
      </c>
      <c r="I1066" s="232"/>
      <c r="J1066" s="231">
        <f>ROUND(I1066*H1066,3)</f>
        <v>0</v>
      </c>
      <c r="K1066" s="233"/>
      <c r="L1066" s="234"/>
      <c r="M1066" s="235" t="s">
        <v>1</v>
      </c>
      <c r="N1066" s="236" t="s">
        <v>46</v>
      </c>
      <c r="O1066" s="82"/>
      <c r="P1066" s="198">
        <f>O1066*H1066</f>
        <v>0</v>
      </c>
      <c r="Q1066" s="198">
        <v>0.0022000000000000001</v>
      </c>
      <c r="R1066" s="198">
        <f>Q1066*H1066</f>
        <v>0.0044000000000000003</v>
      </c>
      <c r="S1066" s="198">
        <v>0</v>
      </c>
      <c r="T1066" s="199">
        <f>S1066*H1066</f>
        <v>0</v>
      </c>
      <c r="U1066" s="38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R1066" s="200" t="s">
        <v>401</v>
      </c>
      <c r="AT1066" s="200" t="s">
        <v>276</v>
      </c>
      <c r="AU1066" s="200" t="s">
        <v>91</v>
      </c>
      <c r="AY1066" s="19" t="s">
        <v>205</v>
      </c>
      <c r="BE1066" s="201">
        <f>IF(N1066="základná",J1066,0)</f>
        <v>0</v>
      </c>
      <c r="BF1066" s="201">
        <f>IF(N1066="znížená",J1066,0)</f>
        <v>0</v>
      </c>
      <c r="BG1066" s="201">
        <f>IF(N1066="zákl. prenesená",J1066,0)</f>
        <v>0</v>
      </c>
      <c r="BH1066" s="201">
        <f>IF(N1066="zníž. prenesená",J1066,0)</f>
        <v>0</v>
      </c>
      <c r="BI1066" s="201">
        <f>IF(N1066="nulová",J1066,0)</f>
        <v>0</v>
      </c>
      <c r="BJ1066" s="19" t="s">
        <v>91</v>
      </c>
      <c r="BK1066" s="202">
        <f>ROUND(I1066*H1066,3)</f>
        <v>0</v>
      </c>
      <c r="BL1066" s="19" t="s">
        <v>299</v>
      </c>
      <c r="BM1066" s="200" t="s">
        <v>1311</v>
      </c>
    </row>
    <row r="1067" s="2" customFormat="1" ht="21.75" customHeight="1">
      <c r="A1067" s="38"/>
      <c r="B1067" s="188"/>
      <c r="C1067" s="227" t="s">
        <v>1312</v>
      </c>
      <c r="D1067" s="227" t="s">
        <v>276</v>
      </c>
      <c r="E1067" s="228" t="s">
        <v>1313</v>
      </c>
      <c r="F1067" s="229" t="s">
        <v>1314</v>
      </c>
      <c r="G1067" s="230" t="s">
        <v>284</v>
      </c>
      <c r="H1067" s="231">
        <v>4</v>
      </c>
      <c r="I1067" s="232"/>
      <c r="J1067" s="231">
        <f>ROUND(I1067*H1067,3)</f>
        <v>0</v>
      </c>
      <c r="K1067" s="233"/>
      <c r="L1067" s="234"/>
      <c r="M1067" s="235" t="s">
        <v>1</v>
      </c>
      <c r="N1067" s="236" t="s">
        <v>46</v>
      </c>
      <c r="O1067" s="82"/>
      <c r="P1067" s="198">
        <f>O1067*H1067</f>
        <v>0</v>
      </c>
      <c r="Q1067" s="198">
        <v>0.00084999999999999995</v>
      </c>
      <c r="R1067" s="198">
        <f>Q1067*H1067</f>
        <v>0.0033999999999999998</v>
      </c>
      <c r="S1067" s="198">
        <v>0</v>
      </c>
      <c r="T1067" s="199">
        <f>S1067*H1067</f>
        <v>0</v>
      </c>
      <c r="U1067" s="38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R1067" s="200" t="s">
        <v>401</v>
      </c>
      <c r="AT1067" s="200" t="s">
        <v>276</v>
      </c>
      <c r="AU1067" s="200" t="s">
        <v>91</v>
      </c>
      <c r="AY1067" s="19" t="s">
        <v>205</v>
      </c>
      <c r="BE1067" s="201">
        <f>IF(N1067="základná",J1067,0)</f>
        <v>0</v>
      </c>
      <c r="BF1067" s="201">
        <f>IF(N1067="znížená",J1067,0)</f>
        <v>0</v>
      </c>
      <c r="BG1067" s="201">
        <f>IF(N1067="zákl. prenesená",J1067,0)</f>
        <v>0</v>
      </c>
      <c r="BH1067" s="201">
        <f>IF(N1067="zníž. prenesená",J1067,0)</f>
        <v>0</v>
      </c>
      <c r="BI1067" s="201">
        <f>IF(N1067="nulová",J1067,0)</f>
        <v>0</v>
      </c>
      <c r="BJ1067" s="19" t="s">
        <v>91</v>
      </c>
      <c r="BK1067" s="202">
        <f>ROUND(I1067*H1067,3)</f>
        <v>0</v>
      </c>
      <c r="BL1067" s="19" t="s">
        <v>299</v>
      </c>
      <c r="BM1067" s="200" t="s">
        <v>1315</v>
      </c>
    </row>
    <row r="1068" s="2" customFormat="1" ht="37.8" customHeight="1">
      <c r="A1068" s="38"/>
      <c r="B1068" s="188"/>
      <c r="C1068" s="189" t="s">
        <v>1316</v>
      </c>
      <c r="D1068" s="189" t="s">
        <v>207</v>
      </c>
      <c r="E1068" s="190" t="s">
        <v>1317</v>
      </c>
      <c r="F1068" s="191" t="s">
        <v>1318</v>
      </c>
      <c r="G1068" s="192" t="s">
        <v>348</v>
      </c>
      <c r="H1068" s="193">
        <v>4</v>
      </c>
      <c r="I1068" s="194"/>
      <c r="J1068" s="193">
        <f>ROUND(I1068*H1068,3)</f>
        <v>0</v>
      </c>
      <c r="K1068" s="195"/>
      <c r="L1068" s="39"/>
      <c r="M1068" s="196" t="s">
        <v>1</v>
      </c>
      <c r="N1068" s="197" t="s">
        <v>46</v>
      </c>
      <c r="O1068" s="82"/>
      <c r="P1068" s="198">
        <f>O1068*H1068</f>
        <v>0</v>
      </c>
      <c r="Q1068" s="198">
        <v>0.0025400000000000002</v>
      </c>
      <c r="R1068" s="198">
        <f>Q1068*H1068</f>
        <v>0.010160000000000001</v>
      </c>
      <c r="S1068" s="198">
        <v>0</v>
      </c>
      <c r="T1068" s="199">
        <f>S1068*H1068</f>
        <v>0</v>
      </c>
      <c r="U1068" s="38"/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R1068" s="200" t="s">
        <v>299</v>
      </c>
      <c r="AT1068" s="200" t="s">
        <v>207</v>
      </c>
      <c r="AU1068" s="200" t="s">
        <v>91</v>
      </c>
      <c r="AY1068" s="19" t="s">
        <v>205</v>
      </c>
      <c r="BE1068" s="201">
        <f>IF(N1068="základná",J1068,0)</f>
        <v>0</v>
      </c>
      <c r="BF1068" s="201">
        <f>IF(N1068="znížená",J1068,0)</f>
        <v>0</v>
      </c>
      <c r="BG1068" s="201">
        <f>IF(N1068="zákl. prenesená",J1068,0)</f>
        <v>0</v>
      </c>
      <c r="BH1068" s="201">
        <f>IF(N1068="zníž. prenesená",J1068,0)</f>
        <v>0</v>
      </c>
      <c r="BI1068" s="201">
        <f>IF(N1068="nulová",J1068,0)</f>
        <v>0</v>
      </c>
      <c r="BJ1068" s="19" t="s">
        <v>91</v>
      </c>
      <c r="BK1068" s="202">
        <f>ROUND(I1068*H1068,3)</f>
        <v>0</v>
      </c>
      <c r="BL1068" s="19" t="s">
        <v>299</v>
      </c>
      <c r="BM1068" s="200" t="s">
        <v>1319</v>
      </c>
    </row>
    <row r="1069" s="14" customFormat="1">
      <c r="A1069" s="14"/>
      <c r="B1069" s="211"/>
      <c r="C1069" s="14"/>
      <c r="D1069" s="204" t="s">
        <v>213</v>
      </c>
      <c r="E1069" s="212" t="s">
        <v>1</v>
      </c>
      <c r="F1069" s="213" t="s">
        <v>1320</v>
      </c>
      <c r="G1069" s="14"/>
      <c r="H1069" s="214">
        <v>2</v>
      </c>
      <c r="I1069" s="215"/>
      <c r="J1069" s="14"/>
      <c r="K1069" s="14"/>
      <c r="L1069" s="211"/>
      <c r="M1069" s="216"/>
      <c r="N1069" s="217"/>
      <c r="O1069" s="217"/>
      <c r="P1069" s="217"/>
      <c r="Q1069" s="217"/>
      <c r="R1069" s="217"/>
      <c r="S1069" s="217"/>
      <c r="T1069" s="218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12" t="s">
        <v>213</v>
      </c>
      <c r="AU1069" s="212" t="s">
        <v>91</v>
      </c>
      <c r="AV1069" s="14" t="s">
        <v>91</v>
      </c>
      <c r="AW1069" s="14" t="s">
        <v>33</v>
      </c>
      <c r="AX1069" s="14" t="s">
        <v>80</v>
      </c>
      <c r="AY1069" s="212" t="s">
        <v>205</v>
      </c>
    </row>
    <row r="1070" s="14" customFormat="1">
      <c r="A1070" s="14"/>
      <c r="B1070" s="211"/>
      <c r="C1070" s="14"/>
      <c r="D1070" s="204" t="s">
        <v>213</v>
      </c>
      <c r="E1070" s="212" t="s">
        <v>1</v>
      </c>
      <c r="F1070" s="213" t="s">
        <v>1321</v>
      </c>
      <c r="G1070" s="14"/>
      <c r="H1070" s="214">
        <v>2</v>
      </c>
      <c r="I1070" s="215"/>
      <c r="J1070" s="14"/>
      <c r="K1070" s="14"/>
      <c r="L1070" s="211"/>
      <c r="M1070" s="216"/>
      <c r="N1070" s="217"/>
      <c r="O1070" s="217"/>
      <c r="P1070" s="217"/>
      <c r="Q1070" s="217"/>
      <c r="R1070" s="217"/>
      <c r="S1070" s="217"/>
      <c r="T1070" s="218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12" t="s">
        <v>213</v>
      </c>
      <c r="AU1070" s="212" t="s">
        <v>91</v>
      </c>
      <c r="AV1070" s="14" t="s">
        <v>91</v>
      </c>
      <c r="AW1070" s="14" t="s">
        <v>33</v>
      </c>
      <c r="AX1070" s="14" t="s">
        <v>80</v>
      </c>
      <c r="AY1070" s="212" t="s">
        <v>205</v>
      </c>
    </row>
    <row r="1071" s="15" customFormat="1">
      <c r="A1071" s="15"/>
      <c r="B1071" s="219"/>
      <c r="C1071" s="15"/>
      <c r="D1071" s="204" t="s">
        <v>213</v>
      </c>
      <c r="E1071" s="220" t="s">
        <v>1</v>
      </c>
      <c r="F1071" s="221" t="s">
        <v>216</v>
      </c>
      <c r="G1071" s="15"/>
      <c r="H1071" s="222">
        <v>4</v>
      </c>
      <c r="I1071" s="223"/>
      <c r="J1071" s="15"/>
      <c r="K1071" s="15"/>
      <c r="L1071" s="219"/>
      <c r="M1071" s="224"/>
      <c r="N1071" s="225"/>
      <c r="O1071" s="225"/>
      <c r="P1071" s="225"/>
      <c r="Q1071" s="225"/>
      <c r="R1071" s="225"/>
      <c r="S1071" s="225"/>
      <c r="T1071" s="226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20" t="s">
        <v>213</v>
      </c>
      <c r="AU1071" s="220" t="s">
        <v>91</v>
      </c>
      <c r="AV1071" s="15" t="s">
        <v>211</v>
      </c>
      <c r="AW1071" s="15" t="s">
        <v>33</v>
      </c>
      <c r="AX1071" s="15" t="s">
        <v>87</v>
      </c>
      <c r="AY1071" s="220" t="s">
        <v>205</v>
      </c>
    </row>
    <row r="1072" s="2" customFormat="1" ht="37.8" customHeight="1">
      <c r="A1072" s="38"/>
      <c r="B1072" s="188"/>
      <c r="C1072" s="227" t="s">
        <v>1322</v>
      </c>
      <c r="D1072" s="227" t="s">
        <v>276</v>
      </c>
      <c r="E1072" s="228" t="s">
        <v>1323</v>
      </c>
      <c r="F1072" s="229" t="s">
        <v>1324</v>
      </c>
      <c r="G1072" s="230" t="s">
        <v>348</v>
      </c>
      <c r="H1072" s="231">
        <v>4</v>
      </c>
      <c r="I1072" s="232"/>
      <c r="J1072" s="231">
        <f>ROUND(I1072*H1072,3)</f>
        <v>0</v>
      </c>
      <c r="K1072" s="233"/>
      <c r="L1072" s="234"/>
      <c r="M1072" s="235" t="s">
        <v>1</v>
      </c>
      <c r="N1072" s="236" t="s">
        <v>46</v>
      </c>
      <c r="O1072" s="82"/>
      <c r="P1072" s="198">
        <f>O1072*H1072</f>
        <v>0</v>
      </c>
      <c r="Q1072" s="198">
        <v>0.0054900000000000001</v>
      </c>
      <c r="R1072" s="198">
        <f>Q1072*H1072</f>
        <v>0.02196</v>
      </c>
      <c r="S1072" s="198">
        <v>0</v>
      </c>
      <c r="T1072" s="199">
        <f>S1072*H1072</f>
        <v>0</v>
      </c>
      <c r="U1072" s="38"/>
      <c r="V1072" s="38"/>
      <c r="W1072" s="38"/>
      <c r="X1072" s="38"/>
      <c r="Y1072" s="38"/>
      <c r="Z1072" s="38"/>
      <c r="AA1072" s="38"/>
      <c r="AB1072" s="38"/>
      <c r="AC1072" s="38"/>
      <c r="AD1072" s="38"/>
      <c r="AE1072" s="38"/>
      <c r="AR1072" s="200" t="s">
        <v>401</v>
      </c>
      <c r="AT1072" s="200" t="s">
        <v>276</v>
      </c>
      <c r="AU1072" s="200" t="s">
        <v>91</v>
      </c>
      <c r="AY1072" s="19" t="s">
        <v>205</v>
      </c>
      <c r="BE1072" s="201">
        <f>IF(N1072="základná",J1072,0)</f>
        <v>0</v>
      </c>
      <c r="BF1072" s="201">
        <f>IF(N1072="znížená",J1072,0)</f>
        <v>0</v>
      </c>
      <c r="BG1072" s="201">
        <f>IF(N1072="zákl. prenesená",J1072,0)</f>
        <v>0</v>
      </c>
      <c r="BH1072" s="201">
        <f>IF(N1072="zníž. prenesená",J1072,0)</f>
        <v>0</v>
      </c>
      <c r="BI1072" s="201">
        <f>IF(N1072="nulová",J1072,0)</f>
        <v>0</v>
      </c>
      <c r="BJ1072" s="19" t="s">
        <v>91</v>
      </c>
      <c r="BK1072" s="202">
        <f>ROUND(I1072*H1072,3)</f>
        <v>0</v>
      </c>
      <c r="BL1072" s="19" t="s">
        <v>299</v>
      </c>
      <c r="BM1072" s="200" t="s">
        <v>1325</v>
      </c>
    </row>
    <row r="1073" s="2" customFormat="1" ht="16.5" customHeight="1">
      <c r="A1073" s="38"/>
      <c r="B1073" s="188"/>
      <c r="C1073" s="227" t="s">
        <v>1326</v>
      </c>
      <c r="D1073" s="227" t="s">
        <v>276</v>
      </c>
      <c r="E1073" s="228" t="s">
        <v>1308</v>
      </c>
      <c r="F1073" s="229" t="s">
        <v>1309</v>
      </c>
      <c r="G1073" s="230" t="s">
        <v>1310</v>
      </c>
      <c r="H1073" s="231">
        <v>4</v>
      </c>
      <c r="I1073" s="232"/>
      <c r="J1073" s="231">
        <f>ROUND(I1073*H1073,3)</f>
        <v>0</v>
      </c>
      <c r="K1073" s="233"/>
      <c r="L1073" s="234"/>
      <c r="M1073" s="235" t="s">
        <v>1</v>
      </c>
      <c r="N1073" s="236" t="s">
        <v>46</v>
      </c>
      <c r="O1073" s="82"/>
      <c r="P1073" s="198">
        <f>O1073*H1073</f>
        <v>0</v>
      </c>
      <c r="Q1073" s="198">
        <v>0.0022000000000000001</v>
      </c>
      <c r="R1073" s="198">
        <f>Q1073*H1073</f>
        <v>0.0088000000000000005</v>
      </c>
      <c r="S1073" s="198">
        <v>0</v>
      </c>
      <c r="T1073" s="199">
        <f>S1073*H1073</f>
        <v>0</v>
      </c>
      <c r="U1073" s="38"/>
      <c r="V1073" s="38"/>
      <c r="W1073" s="38"/>
      <c r="X1073" s="38"/>
      <c r="Y1073" s="38"/>
      <c r="Z1073" s="38"/>
      <c r="AA1073" s="38"/>
      <c r="AB1073" s="38"/>
      <c r="AC1073" s="38"/>
      <c r="AD1073" s="38"/>
      <c r="AE1073" s="38"/>
      <c r="AR1073" s="200" t="s">
        <v>401</v>
      </c>
      <c r="AT1073" s="200" t="s">
        <v>276</v>
      </c>
      <c r="AU1073" s="200" t="s">
        <v>91</v>
      </c>
      <c r="AY1073" s="19" t="s">
        <v>205</v>
      </c>
      <c r="BE1073" s="201">
        <f>IF(N1073="základná",J1073,0)</f>
        <v>0</v>
      </c>
      <c r="BF1073" s="201">
        <f>IF(N1073="znížená",J1073,0)</f>
        <v>0</v>
      </c>
      <c r="BG1073" s="201">
        <f>IF(N1073="zákl. prenesená",J1073,0)</f>
        <v>0</v>
      </c>
      <c r="BH1073" s="201">
        <f>IF(N1073="zníž. prenesená",J1073,0)</f>
        <v>0</v>
      </c>
      <c r="BI1073" s="201">
        <f>IF(N1073="nulová",J1073,0)</f>
        <v>0</v>
      </c>
      <c r="BJ1073" s="19" t="s">
        <v>91</v>
      </c>
      <c r="BK1073" s="202">
        <f>ROUND(I1073*H1073,3)</f>
        <v>0</v>
      </c>
      <c r="BL1073" s="19" t="s">
        <v>299</v>
      </c>
      <c r="BM1073" s="200" t="s">
        <v>1327</v>
      </c>
    </row>
    <row r="1074" s="2" customFormat="1" ht="21.75" customHeight="1">
      <c r="A1074" s="38"/>
      <c r="B1074" s="188"/>
      <c r="C1074" s="227" t="s">
        <v>1328</v>
      </c>
      <c r="D1074" s="227" t="s">
        <v>276</v>
      </c>
      <c r="E1074" s="228" t="s">
        <v>1313</v>
      </c>
      <c r="F1074" s="229" t="s">
        <v>1314</v>
      </c>
      <c r="G1074" s="230" t="s">
        <v>284</v>
      </c>
      <c r="H1074" s="231">
        <v>10</v>
      </c>
      <c r="I1074" s="232"/>
      <c r="J1074" s="231">
        <f>ROUND(I1074*H1074,3)</f>
        <v>0</v>
      </c>
      <c r="K1074" s="233"/>
      <c r="L1074" s="234"/>
      <c r="M1074" s="235" t="s">
        <v>1</v>
      </c>
      <c r="N1074" s="236" t="s">
        <v>46</v>
      </c>
      <c r="O1074" s="82"/>
      <c r="P1074" s="198">
        <f>O1074*H1074</f>
        <v>0</v>
      </c>
      <c r="Q1074" s="198">
        <v>0.00084999999999999995</v>
      </c>
      <c r="R1074" s="198">
        <f>Q1074*H1074</f>
        <v>0.0084999999999999989</v>
      </c>
      <c r="S1074" s="198">
        <v>0</v>
      </c>
      <c r="T1074" s="199">
        <f>S1074*H1074</f>
        <v>0</v>
      </c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R1074" s="200" t="s">
        <v>401</v>
      </c>
      <c r="AT1074" s="200" t="s">
        <v>276</v>
      </c>
      <c r="AU1074" s="200" t="s">
        <v>91</v>
      </c>
      <c r="AY1074" s="19" t="s">
        <v>205</v>
      </c>
      <c r="BE1074" s="201">
        <f>IF(N1074="základná",J1074,0)</f>
        <v>0</v>
      </c>
      <c r="BF1074" s="201">
        <f>IF(N1074="znížená",J1074,0)</f>
        <v>0</v>
      </c>
      <c r="BG1074" s="201">
        <f>IF(N1074="zákl. prenesená",J1074,0)</f>
        <v>0</v>
      </c>
      <c r="BH1074" s="201">
        <f>IF(N1074="zníž. prenesená",J1074,0)</f>
        <v>0</v>
      </c>
      <c r="BI1074" s="201">
        <f>IF(N1074="nulová",J1074,0)</f>
        <v>0</v>
      </c>
      <c r="BJ1074" s="19" t="s">
        <v>91</v>
      </c>
      <c r="BK1074" s="202">
        <f>ROUND(I1074*H1074,3)</f>
        <v>0</v>
      </c>
      <c r="BL1074" s="19" t="s">
        <v>299</v>
      </c>
      <c r="BM1074" s="200" t="s">
        <v>1329</v>
      </c>
    </row>
    <row r="1075" s="2" customFormat="1" ht="21.75" customHeight="1">
      <c r="A1075" s="38"/>
      <c r="B1075" s="188"/>
      <c r="C1075" s="189" t="s">
        <v>1330</v>
      </c>
      <c r="D1075" s="189" t="s">
        <v>207</v>
      </c>
      <c r="E1075" s="190" t="s">
        <v>1331</v>
      </c>
      <c r="F1075" s="191" t="s">
        <v>1332</v>
      </c>
      <c r="G1075" s="192" t="s">
        <v>348</v>
      </c>
      <c r="H1075" s="193">
        <v>2</v>
      </c>
      <c r="I1075" s="194"/>
      <c r="J1075" s="193">
        <f>ROUND(I1075*H1075,3)</f>
        <v>0</v>
      </c>
      <c r="K1075" s="195"/>
      <c r="L1075" s="39"/>
      <c r="M1075" s="196" t="s">
        <v>1</v>
      </c>
      <c r="N1075" s="197" t="s">
        <v>46</v>
      </c>
      <c r="O1075" s="82"/>
      <c r="P1075" s="198">
        <f>O1075*H1075</f>
        <v>0</v>
      </c>
      <c r="Q1075" s="198">
        <v>0.0011999999999999999</v>
      </c>
      <c r="R1075" s="198">
        <f>Q1075*H1075</f>
        <v>0.0023999999999999998</v>
      </c>
      <c r="S1075" s="198">
        <v>0</v>
      </c>
      <c r="T1075" s="199">
        <f>S1075*H1075</f>
        <v>0</v>
      </c>
      <c r="U1075" s="38"/>
      <c r="V1075" s="38"/>
      <c r="W1075" s="38"/>
      <c r="X1075" s="38"/>
      <c r="Y1075" s="38"/>
      <c r="Z1075" s="38"/>
      <c r="AA1075" s="38"/>
      <c r="AB1075" s="38"/>
      <c r="AC1075" s="38"/>
      <c r="AD1075" s="38"/>
      <c r="AE1075" s="38"/>
      <c r="AR1075" s="200" t="s">
        <v>299</v>
      </c>
      <c r="AT1075" s="200" t="s">
        <v>207</v>
      </c>
      <c r="AU1075" s="200" t="s">
        <v>91</v>
      </c>
      <c r="AY1075" s="19" t="s">
        <v>205</v>
      </c>
      <c r="BE1075" s="201">
        <f>IF(N1075="základná",J1075,0)</f>
        <v>0</v>
      </c>
      <c r="BF1075" s="201">
        <f>IF(N1075="znížená",J1075,0)</f>
        <v>0</v>
      </c>
      <c r="BG1075" s="201">
        <f>IF(N1075="zákl. prenesená",J1075,0)</f>
        <v>0</v>
      </c>
      <c r="BH1075" s="201">
        <f>IF(N1075="zníž. prenesená",J1075,0)</f>
        <v>0</v>
      </c>
      <c r="BI1075" s="201">
        <f>IF(N1075="nulová",J1075,0)</f>
        <v>0</v>
      </c>
      <c r="BJ1075" s="19" t="s">
        <v>91</v>
      </c>
      <c r="BK1075" s="202">
        <f>ROUND(I1075*H1075,3)</f>
        <v>0</v>
      </c>
      <c r="BL1075" s="19" t="s">
        <v>299</v>
      </c>
      <c r="BM1075" s="200" t="s">
        <v>1333</v>
      </c>
    </row>
    <row r="1076" s="14" customFormat="1">
      <c r="A1076" s="14"/>
      <c r="B1076" s="211"/>
      <c r="C1076" s="14"/>
      <c r="D1076" s="204" t="s">
        <v>213</v>
      </c>
      <c r="E1076" s="212" t="s">
        <v>1</v>
      </c>
      <c r="F1076" s="213" t="s">
        <v>1334</v>
      </c>
      <c r="G1076" s="14"/>
      <c r="H1076" s="214">
        <v>1</v>
      </c>
      <c r="I1076" s="215"/>
      <c r="J1076" s="14"/>
      <c r="K1076" s="14"/>
      <c r="L1076" s="211"/>
      <c r="M1076" s="216"/>
      <c r="N1076" s="217"/>
      <c r="O1076" s="217"/>
      <c r="P1076" s="217"/>
      <c r="Q1076" s="217"/>
      <c r="R1076" s="217"/>
      <c r="S1076" s="217"/>
      <c r="T1076" s="218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12" t="s">
        <v>213</v>
      </c>
      <c r="AU1076" s="212" t="s">
        <v>91</v>
      </c>
      <c r="AV1076" s="14" t="s">
        <v>91</v>
      </c>
      <c r="AW1076" s="14" t="s">
        <v>33</v>
      </c>
      <c r="AX1076" s="14" t="s">
        <v>80</v>
      </c>
      <c r="AY1076" s="212" t="s">
        <v>205</v>
      </c>
    </row>
    <row r="1077" s="14" customFormat="1">
      <c r="A1077" s="14"/>
      <c r="B1077" s="211"/>
      <c r="C1077" s="14"/>
      <c r="D1077" s="204" t="s">
        <v>213</v>
      </c>
      <c r="E1077" s="212" t="s">
        <v>1</v>
      </c>
      <c r="F1077" s="213" t="s">
        <v>1335</v>
      </c>
      <c r="G1077" s="14"/>
      <c r="H1077" s="214">
        <v>1</v>
      </c>
      <c r="I1077" s="215"/>
      <c r="J1077" s="14"/>
      <c r="K1077" s="14"/>
      <c r="L1077" s="211"/>
      <c r="M1077" s="216"/>
      <c r="N1077" s="217"/>
      <c r="O1077" s="217"/>
      <c r="P1077" s="217"/>
      <c r="Q1077" s="217"/>
      <c r="R1077" s="217"/>
      <c r="S1077" s="217"/>
      <c r="T1077" s="218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12" t="s">
        <v>213</v>
      </c>
      <c r="AU1077" s="212" t="s">
        <v>91</v>
      </c>
      <c r="AV1077" s="14" t="s">
        <v>91</v>
      </c>
      <c r="AW1077" s="14" t="s">
        <v>33</v>
      </c>
      <c r="AX1077" s="14" t="s">
        <v>80</v>
      </c>
      <c r="AY1077" s="212" t="s">
        <v>205</v>
      </c>
    </row>
    <row r="1078" s="15" customFormat="1">
      <c r="A1078" s="15"/>
      <c r="B1078" s="219"/>
      <c r="C1078" s="15"/>
      <c r="D1078" s="204" t="s">
        <v>213</v>
      </c>
      <c r="E1078" s="220" t="s">
        <v>1</v>
      </c>
      <c r="F1078" s="221" t="s">
        <v>216</v>
      </c>
      <c r="G1078" s="15"/>
      <c r="H1078" s="222">
        <v>2</v>
      </c>
      <c r="I1078" s="223"/>
      <c r="J1078" s="15"/>
      <c r="K1078" s="15"/>
      <c r="L1078" s="219"/>
      <c r="M1078" s="224"/>
      <c r="N1078" s="225"/>
      <c r="O1078" s="225"/>
      <c r="P1078" s="225"/>
      <c r="Q1078" s="225"/>
      <c r="R1078" s="225"/>
      <c r="S1078" s="225"/>
      <c r="T1078" s="226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20" t="s">
        <v>213</v>
      </c>
      <c r="AU1078" s="220" t="s">
        <v>91</v>
      </c>
      <c r="AV1078" s="15" t="s">
        <v>211</v>
      </c>
      <c r="AW1078" s="15" t="s">
        <v>33</v>
      </c>
      <c r="AX1078" s="15" t="s">
        <v>87</v>
      </c>
      <c r="AY1078" s="220" t="s">
        <v>205</v>
      </c>
    </row>
    <row r="1079" s="2" customFormat="1" ht="49.05" customHeight="1">
      <c r="A1079" s="38"/>
      <c r="B1079" s="188"/>
      <c r="C1079" s="227" t="s">
        <v>1336</v>
      </c>
      <c r="D1079" s="227" t="s">
        <v>276</v>
      </c>
      <c r="E1079" s="228" t="s">
        <v>1337</v>
      </c>
      <c r="F1079" s="229" t="s">
        <v>1338</v>
      </c>
      <c r="G1079" s="230" t="s">
        <v>348</v>
      </c>
      <c r="H1079" s="231">
        <v>1</v>
      </c>
      <c r="I1079" s="232"/>
      <c r="J1079" s="231">
        <f>ROUND(I1079*H1079,3)</f>
        <v>0</v>
      </c>
      <c r="K1079" s="233"/>
      <c r="L1079" s="234"/>
      <c r="M1079" s="235" t="s">
        <v>1</v>
      </c>
      <c r="N1079" s="236" t="s">
        <v>46</v>
      </c>
      <c r="O1079" s="82"/>
      <c r="P1079" s="198">
        <f>O1079*H1079</f>
        <v>0</v>
      </c>
      <c r="Q1079" s="198">
        <v>0.185</v>
      </c>
      <c r="R1079" s="198">
        <f>Q1079*H1079</f>
        <v>0.185</v>
      </c>
      <c r="S1079" s="198">
        <v>0</v>
      </c>
      <c r="T1079" s="199">
        <f>S1079*H1079</f>
        <v>0</v>
      </c>
      <c r="U1079" s="38"/>
      <c r="V1079" s="38"/>
      <c r="W1079" s="38"/>
      <c r="X1079" s="38"/>
      <c r="Y1079" s="38"/>
      <c r="Z1079" s="38"/>
      <c r="AA1079" s="38"/>
      <c r="AB1079" s="38"/>
      <c r="AC1079" s="38"/>
      <c r="AD1079" s="38"/>
      <c r="AE1079" s="38"/>
      <c r="AR1079" s="200" t="s">
        <v>401</v>
      </c>
      <c r="AT1079" s="200" t="s">
        <v>276</v>
      </c>
      <c r="AU1079" s="200" t="s">
        <v>91</v>
      </c>
      <c r="AY1079" s="19" t="s">
        <v>205</v>
      </c>
      <c r="BE1079" s="201">
        <f>IF(N1079="základná",J1079,0)</f>
        <v>0</v>
      </c>
      <c r="BF1079" s="201">
        <f>IF(N1079="znížená",J1079,0)</f>
        <v>0</v>
      </c>
      <c r="BG1079" s="201">
        <f>IF(N1079="zákl. prenesená",J1079,0)</f>
        <v>0</v>
      </c>
      <c r="BH1079" s="201">
        <f>IF(N1079="zníž. prenesená",J1079,0)</f>
        <v>0</v>
      </c>
      <c r="BI1079" s="201">
        <f>IF(N1079="nulová",J1079,0)</f>
        <v>0</v>
      </c>
      <c r="BJ1079" s="19" t="s">
        <v>91</v>
      </c>
      <c r="BK1079" s="202">
        <f>ROUND(I1079*H1079,3)</f>
        <v>0</v>
      </c>
      <c r="BL1079" s="19" t="s">
        <v>299</v>
      </c>
      <c r="BM1079" s="200" t="s">
        <v>1339</v>
      </c>
    </row>
    <row r="1080" s="2" customFormat="1" ht="49.05" customHeight="1">
      <c r="A1080" s="38"/>
      <c r="B1080" s="188"/>
      <c r="C1080" s="227" t="s">
        <v>1340</v>
      </c>
      <c r="D1080" s="227" t="s">
        <v>276</v>
      </c>
      <c r="E1080" s="228" t="s">
        <v>1341</v>
      </c>
      <c r="F1080" s="229" t="s">
        <v>1342</v>
      </c>
      <c r="G1080" s="230" t="s">
        <v>348</v>
      </c>
      <c r="H1080" s="231">
        <v>1</v>
      </c>
      <c r="I1080" s="232"/>
      <c r="J1080" s="231">
        <f>ROUND(I1080*H1080,3)</f>
        <v>0</v>
      </c>
      <c r="K1080" s="233"/>
      <c r="L1080" s="234"/>
      <c r="M1080" s="235" t="s">
        <v>1</v>
      </c>
      <c r="N1080" s="236" t="s">
        <v>46</v>
      </c>
      <c r="O1080" s="82"/>
      <c r="P1080" s="198">
        <f>O1080*H1080</f>
        <v>0</v>
      </c>
      <c r="Q1080" s="198">
        <v>0.16500000000000001</v>
      </c>
      <c r="R1080" s="198">
        <f>Q1080*H1080</f>
        <v>0.16500000000000001</v>
      </c>
      <c r="S1080" s="198">
        <v>0</v>
      </c>
      <c r="T1080" s="199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200" t="s">
        <v>401</v>
      </c>
      <c r="AT1080" s="200" t="s">
        <v>276</v>
      </c>
      <c r="AU1080" s="200" t="s">
        <v>91</v>
      </c>
      <c r="AY1080" s="19" t="s">
        <v>205</v>
      </c>
      <c r="BE1080" s="201">
        <f>IF(N1080="základná",J1080,0)</f>
        <v>0</v>
      </c>
      <c r="BF1080" s="201">
        <f>IF(N1080="znížená",J1080,0)</f>
        <v>0</v>
      </c>
      <c r="BG1080" s="201">
        <f>IF(N1080="zákl. prenesená",J1080,0)</f>
        <v>0</v>
      </c>
      <c r="BH1080" s="201">
        <f>IF(N1080="zníž. prenesená",J1080,0)</f>
        <v>0</v>
      </c>
      <c r="BI1080" s="201">
        <f>IF(N1080="nulová",J1080,0)</f>
        <v>0</v>
      </c>
      <c r="BJ1080" s="19" t="s">
        <v>91</v>
      </c>
      <c r="BK1080" s="202">
        <f>ROUND(I1080*H1080,3)</f>
        <v>0</v>
      </c>
      <c r="BL1080" s="19" t="s">
        <v>299</v>
      </c>
      <c r="BM1080" s="200" t="s">
        <v>1343</v>
      </c>
    </row>
    <row r="1081" s="2" customFormat="1" ht="37.8" customHeight="1">
      <c r="A1081" s="38"/>
      <c r="B1081" s="188"/>
      <c r="C1081" s="189" t="s">
        <v>1344</v>
      </c>
      <c r="D1081" s="189" t="s">
        <v>207</v>
      </c>
      <c r="E1081" s="190" t="s">
        <v>1345</v>
      </c>
      <c r="F1081" s="191" t="s">
        <v>1346</v>
      </c>
      <c r="G1081" s="192" t="s">
        <v>348</v>
      </c>
      <c r="H1081" s="193">
        <v>7</v>
      </c>
      <c r="I1081" s="194"/>
      <c r="J1081" s="193">
        <f>ROUND(I1081*H1081,3)</f>
        <v>0</v>
      </c>
      <c r="K1081" s="195"/>
      <c r="L1081" s="39"/>
      <c r="M1081" s="196" t="s">
        <v>1</v>
      </c>
      <c r="N1081" s="197" t="s">
        <v>46</v>
      </c>
      <c r="O1081" s="82"/>
      <c r="P1081" s="198">
        <f>O1081*H1081</f>
        <v>0</v>
      </c>
      <c r="Q1081" s="198">
        <v>0</v>
      </c>
      <c r="R1081" s="198">
        <f>Q1081*H1081</f>
        <v>0</v>
      </c>
      <c r="S1081" s="198">
        <v>0</v>
      </c>
      <c r="T1081" s="199">
        <f>S1081*H1081</f>
        <v>0</v>
      </c>
      <c r="U1081" s="38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R1081" s="200" t="s">
        <v>299</v>
      </c>
      <c r="AT1081" s="200" t="s">
        <v>207</v>
      </c>
      <c r="AU1081" s="200" t="s">
        <v>91</v>
      </c>
      <c r="AY1081" s="19" t="s">
        <v>205</v>
      </c>
      <c r="BE1081" s="201">
        <f>IF(N1081="základná",J1081,0)</f>
        <v>0</v>
      </c>
      <c r="BF1081" s="201">
        <f>IF(N1081="znížená",J1081,0)</f>
        <v>0</v>
      </c>
      <c r="BG1081" s="201">
        <f>IF(N1081="zákl. prenesená",J1081,0)</f>
        <v>0</v>
      </c>
      <c r="BH1081" s="201">
        <f>IF(N1081="zníž. prenesená",J1081,0)</f>
        <v>0</v>
      </c>
      <c r="BI1081" s="201">
        <f>IF(N1081="nulová",J1081,0)</f>
        <v>0</v>
      </c>
      <c r="BJ1081" s="19" t="s">
        <v>91</v>
      </c>
      <c r="BK1081" s="202">
        <f>ROUND(I1081*H1081,3)</f>
        <v>0</v>
      </c>
      <c r="BL1081" s="19" t="s">
        <v>299</v>
      </c>
      <c r="BM1081" s="200" t="s">
        <v>1347</v>
      </c>
    </row>
    <row r="1082" s="14" customFormat="1">
      <c r="A1082" s="14"/>
      <c r="B1082" s="211"/>
      <c r="C1082" s="14"/>
      <c r="D1082" s="204" t="s">
        <v>213</v>
      </c>
      <c r="E1082" s="212" t="s">
        <v>1</v>
      </c>
      <c r="F1082" s="213" t="s">
        <v>1348</v>
      </c>
      <c r="G1082" s="14"/>
      <c r="H1082" s="214">
        <v>1</v>
      </c>
      <c r="I1082" s="215"/>
      <c r="J1082" s="14"/>
      <c r="K1082" s="14"/>
      <c r="L1082" s="211"/>
      <c r="M1082" s="216"/>
      <c r="N1082" s="217"/>
      <c r="O1082" s="217"/>
      <c r="P1082" s="217"/>
      <c r="Q1082" s="217"/>
      <c r="R1082" s="217"/>
      <c r="S1082" s="217"/>
      <c r="T1082" s="218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12" t="s">
        <v>213</v>
      </c>
      <c r="AU1082" s="212" t="s">
        <v>91</v>
      </c>
      <c r="AV1082" s="14" t="s">
        <v>91</v>
      </c>
      <c r="AW1082" s="14" t="s">
        <v>33</v>
      </c>
      <c r="AX1082" s="14" t="s">
        <v>80</v>
      </c>
      <c r="AY1082" s="212" t="s">
        <v>205</v>
      </c>
    </row>
    <row r="1083" s="14" customFormat="1">
      <c r="A1083" s="14"/>
      <c r="B1083" s="211"/>
      <c r="C1083" s="14"/>
      <c r="D1083" s="204" t="s">
        <v>213</v>
      </c>
      <c r="E1083" s="212" t="s">
        <v>1</v>
      </c>
      <c r="F1083" s="213" t="s">
        <v>1349</v>
      </c>
      <c r="G1083" s="14"/>
      <c r="H1083" s="214">
        <v>1</v>
      </c>
      <c r="I1083" s="215"/>
      <c r="J1083" s="14"/>
      <c r="K1083" s="14"/>
      <c r="L1083" s="211"/>
      <c r="M1083" s="216"/>
      <c r="N1083" s="217"/>
      <c r="O1083" s="217"/>
      <c r="P1083" s="217"/>
      <c r="Q1083" s="217"/>
      <c r="R1083" s="217"/>
      <c r="S1083" s="217"/>
      <c r="T1083" s="218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12" t="s">
        <v>213</v>
      </c>
      <c r="AU1083" s="212" t="s">
        <v>91</v>
      </c>
      <c r="AV1083" s="14" t="s">
        <v>91</v>
      </c>
      <c r="AW1083" s="14" t="s">
        <v>33</v>
      </c>
      <c r="AX1083" s="14" t="s">
        <v>80</v>
      </c>
      <c r="AY1083" s="212" t="s">
        <v>205</v>
      </c>
    </row>
    <row r="1084" s="14" customFormat="1">
      <c r="A1084" s="14"/>
      <c r="B1084" s="211"/>
      <c r="C1084" s="14"/>
      <c r="D1084" s="204" t="s">
        <v>213</v>
      </c>
      <c r="E1084" s="212" t="s">
        <v>1</v>
      </c>
      <c r="F1084" s="213" t="s">
        <v>1350</v>
      </c>
      <c r="G1084" s="14"/>
      <c r="H1084" s="214">
        <v>1</v>
      </c>
      <c r="I1084" s="215"/>
      <c r="J1084" s="14"/>
      <c r="K1084" s="14"/>
      <c r="L1084" s="211"/>
      <c r="M1084" s="216"/>
      <c r="N1084" s="217"/>
      <c r="O1084" s="217"/>
      <c r="P1084" s="217"/>
      <c r="Q1084" s="217"/>
      <c r="R1084" s="217"/>
      <c r="S1084" s="217"/>
      <c r="T1084" s="218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12" t="s">
        <v>213</v>
      </c>
      <c r="AU1084" s="212" t="s">
        <v>91</v>
      </c>
      <c r="AV1084" s="14" t="s">
        <v>91</v>
      </c>
      <c r="AW1084" s="14" t="s">
        <v>33</v>
      </c>
      <c r="AX1084" s="14" t="s">
        <v>80</v>
      </c>
      <c r="AY1084" s="212" t="s">
        <v>205</v>
      </c>
    </row>
    <row r="1085" s="14" customFormat="1">
      <c r="A1085" s="14"/>
      <c r="B1085" s="211"/>
      <c r="C1085" s="14"/>
      <c r="D1085" s="204" t="s">
        <v>213</v>
      </c>
      <c r="E1085" s="212" t="s">
        <v>1</v>
      </c>
      <c r="F1085" s="213" t="s">
        <v>1351</v>
      </c>
      <c r="G1085" s="14"/>
      <c r="H1085" s="214">
        <v>2</v>
      </c>
      <c r="I1085" s="215"/>
      <c r="J1085" s="14"/>
      <c r="K1085" s="14"/>
      <c r="L1085" s="211"/>
      <c r="M1085" s="216"/>
      <c r="N1085" s="217"/>
      <c r="O1085" s="217"/>
      <c r="P1085" s="217"/>
      <c r="Q1085" s="217"/>
      <c r="R1085" s="217"/>
      <c r="S1085" s="217"/>
      <c r="T1085" s="218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12" t="s">
        <v>213</v>
      </c>
      <c r="AU1085" s="212" t="s">
        <v>91</v>
      </c>
      <c r="AV1085" s="14" t="s">
        <v>91</v>
      </c>
      <c r="AW1085" s="14" t="s">
        <v>33</v>
      </c>
      <c r="AX1085" s="14" t="s">
        <v>80</v>
      </c>
      <c r="AY1085" s="212" t="s">
        <v>205</v>
      </c>
    </row>
    <row r="1086" s="14" customFormat="1">
      <c r="A1086" s="14"/>
      <c r="B1086" s="211"/>
      <c r="C1086" s="14"/>
      <c r="D1086" s="204" t="s">
        <v>213</v>
      </c>
      <c r="E1086" s="212" t="s">
        <v>1</v>
      </c>
      <c r="F1086" s="213" t="s">
        <v>1352</v>
      </c>
      <c r="G1086" s="14"/>
      <c r="H1086" s="214">
        <v>1</v>
      </c>
      <c r="I1086" s="215"/>
      <c r="J1086" s="14"/>
      <c r="K1086" s="14"/>
      <c r="L1086" s="211"/>
      <c r="M1086" s="216"/>
      <c r="N1086" s="217"/>
      <c r="O1086" s="217"/>
      <c r="P1086" s="217"/>
      <c r="Q1086" s="217"/>
      <c r="R1086" s="217"/>
      <c r="S1086" s="217"/>
      <c r="T1086" s="218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12" t="s">
        <v>213</v>
      </c>
      <c r="AU1086" s="212" t="s">
        <v>91</v>
      </c>
      <c r="AV1086" s="14" t="s">
        <v>91</v>
      </c>
      <c r="AW1086" s="14" t="s">
        <v>33</v>
      </c>
      <c r="AX1086" s="14" t="s">
        <v>80</v>
      </c>
      <c r="AY1086" s="212" t="s">
        <v>205</v>
      </c>
    </row>
    <row r="1087" s="14" customFormat="1">
      <c r="A1087" s="14"/>
      <c r="B1087" s="211"/>
      <c r="C1087" s="14"/>
      <c r="D1087" s="204" t="s">
        <v>213</v>
      </c>
      <c r="E1087" s="212" t="s">
        <v>1</v>
      </c>
      <c r="F1087" s="213" t="s">
        <v>1353</v>
      </c>
      <c r="G1087" s="14"/>
      <c r="H1087" s="214">
        <v>1</v>
      </c>
      <c r="I1087" s="215"/>
      <c r="J1087" s="14"/>
      <c r="K1087" s="14"/>
      <c r="L1087" s="211"/>
      <c r="M1087" s="216"/>
      <c r="N1087" s="217"/>
      <c r="O1087" s="217"/>
      <c r="P1087" s="217"/>
      <c r="Q1087" s="217"/>
      <c r="R1087" s="217"/>
      <c r="S1087" s="217"/>
      <c r="T1087" s="218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12" t="s">
        <v>213</v>
      </c>
      <c r="AU1087" s="212" t="s">
        <v>91</v>
      </c>
      <c r="AV1087" s="14" t="s">
        <v>91</v>
      </c>
      <c r="AW1087" s="14" t="s">
        <v>33</v>
      </c>
      <c r="AX1087" s="14" t="s">
        <v>80</v>
      </c>
      <c r="AY1087" s="212" t="s">
        <v>205</v>
      </c>
    </row>
    <row r="1088" s="15" customFormat="1">
      <c r="A1088" s="15"/>
      <c r="B1088" s="219"/>
      <c r="C1088" s="15"/>
      <c r="D1088" s="204" t="s">
        <v>213</v>
      </c>
      <c r="E1088" s="220" t="s">
        <v>1</v>
      </c>
      <c r="F1088" s="221" t="s">
        <v>216</v>
      </c>
      <c r="G1088" s="15"/>
      <c r="H1088" s="222">
        <v>7</v>
      </c>
      <c r="I1088" s="223"/>
      <c r="J1088" s="15"/>
      <c r="K1088" s="15"/>
      <c r="L1088" s="219"/>
      <c r="M1088" s="224"/>
      <c r="N1088" s="225"/>
      <c r="O1088" s="225"/>
      <c r="P1088" s="225"/>
      <c r="Q1088" s="225"/>
      <c r="R1088" s="225"/>
      <c r="S1088" s="225"/>
      <c r="T1088" s="226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T1088" s="220" t="s">
        <v>213</v>
      </c>
      <c r="AU1088" s="220" t="s">
        <v>91</v>
      </c>
      <c r="AV1088" s="15" t="s">
        <v>211</v>
      </c>
      <c r="AW1088" s="15" t="s">
        <v>33</v>
      </c>
      <c r="AX1088" s="15" t="s">
        <v>87</v>
      </c>
      <c r="AY1088" s="220" t="s">
        <v>205</v>
      </c>
    </row>
    <row r="1089" s="2" customFormat="1" ht="24.15" customHeight="1">
      <c r="A1089" s="38"/>
      <c r="B1089" s="188"/>
      <c r="C1089" s="227" t="s">
        <v>1354</v>
      </c>
      <c r="D1089" s="227" t="s">
        <v>276</v>
      </c>
      <c r="E1089" s="228" t="s">
        <v>1355</v>
      </c>
      <c r="F1089" s="229" t="s">
        <v>1356</v>
      </c>
      <c r="G1089" s="230" t="s">
        <v>348</v>
      </c>
      <c r="H1089" s="231">
        <v>3</v>
      </c>
      <c r="I1089" s="232"/>
      <c r="J1089" s="231">
        <f>ROUND(I1089*H1089,3)</f>
        <v>0</v>
      </c>
      <c r="K1089" s="233"/>
      <c r="L1089" s="234"/>
      <c r="M1089" s="235" t="s">
        <v>1</v>
      </c>
      <c r="N1089" s="236" t="s">
        <v>46</v>
      </c>
      <c r="O1089" s="82"/>
      <c r="P1089" s="198">
        <f>O1089*H1089</f>
        <v>0</v>
      </c>
      <c r="Q1089" s="198">
        <v>0.001</v>
      </c>
      <c r="R1089" s="198">
        <f>Q1089*H1089</f>
        <v>0.0030000000000000001</v>
      </c>
      <c r="S1089" s="198">
        <v>0</v>
      </c>
      <c r="T1089" s="199">
        <f>S1089*H1089</f>
        <v>0</v>
      </c>
      <c r="U1089" s="38"/>
      <c r="V1089" s="38"/>
      <c r="W1089" s="38"/>
      <c r="X1089" s="38"/>
      <c r="Y1089" s="38"/>
      <c r="Z1089" s="38"/>
      <c r="AA1089" s="38"/>
      <c r="AB1089" s="38"/>
      <c r="AC1089" s="38"/>
      <c r="AD1089" s="38"/>
      <c r="AE1089" s="38"/>
      <c r="AR1089" s="200" t="s">
        <v>401</v>
      </c>
      <c r="AT1089" s="200" t="s">
        <v>276</v>
      </c>
      <c r="AU1089" s="200" t="s">
        <v>91</v>
      </c>
      <c r="AY1089" s="19" t="s">
        <v>205</v>
      </c>
      <c r="BE1089" s="201">
        <f>IF(N1089="základná",J1089,0)</f>
        <v>0</v>
      </c>
      <c r="BF1089" s="201">
        <f>IF(N1089="znížená",J1089,0)</f>
        <v>0</v>
      </c>
      <c r="BG1089" s="201">
        <f>IF(N1089="zákl. prenesená",J1089,0)</f>
        <v>0</v>
      </c>
      <c r="BH1089" s="201">
        <f>IF(N1089="zníž. prenesená",J1089,0)</f>
        <v>0</v>
      </c>
      <c r="BI1089" s="201">
        <f>IF(N1089="nulová",J1089,0)</f>
        <v>0</v>
      </c>
      <c r="BJ1089" s="19" t="s">
        <v>91</v>
      </c>
      <c r="BK1089" s="202">
        <f>ROUND(I1089*H1089,3)</f>
        <v>0</v>
      </c>
      <c r="BL1089" s="19" t="s">
        <v>299</v>
      </c>
      <c r="BM1089" s="200" t="s">
        <v>1357</v>
      </c>
    </row>
    <row r="1090" s="2" customFormat="1" ht="24.15" customHeight="1">
      <c r="A1090" s="38"/>
      <c r="B1090" s="188"/>
      <c r="C1090" s="227" t="s">
        <v>1358</v>
      </c>
      <c r="D1090" s="227" t="s">
        <v>276</v>
      </c>
      <c r="E1090" s="228" t="s">
        <v>1359</v>
      </c>
      <c r="F1090" s="229" t="s">
        <v>1360</v>
      </c>
      <c r="G1090" s="230" t="s">
        <v>348</v>
      </c>
      <c r="H1090" s="231">
        <v>3</v>
      </c>
      <c r="I1090" s="232"/>
      <c r="J1090" s="231">
        <f>ROUND(I1090*H1090,3)</f>
        <v>0</v>
      </c>
      <c r="K1090" s="233"/>
      <c r="L1090" s="234"/>
      <c r="M1090" s="235" t="s">
        <v>1</v>
      </c>
      <c r="N1090" s="236" t="s">
        <v>46</v>
      </c>
      <c r="O1090" s="82"/>
      <c r="P1090" s="198">
        <f>O1090*H1090</f>
        <v>0</v>
      </c>
      <c r="Q1090" s="198">
        <v>0.00050000000000000001</v>
      </c>
      <c r="R1090" s="198">
        <f>Q1090*H1090</f>
        <v>0.0015</v>
      </c>
      <c r="S1090" s="198">
        <v>0</v>
      </c>
      <c r="T1090" s="199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00" t="s">
        <v>1050</v>
      </c>
      <c r="AT1090" s="200" t="s">
        <v>276</v>
      </c>
      <c r="AU1090" s="200" t="s">
        <v>91</v>
      </c>
      <c r="AY1090" s="19" t="s">
        <v>205</v>
      </c>
      <c r="BE1090" s="201">
        <f>IF(N1090="základná",J1090,0)</f>
        <v>0</v>
      </c>
      <c r="BF1090" s="201">
        <f>IF(N1090="znížená",J1090,0)</f>
        <v>0</v>
      </c>
      <c r="BG1090" s="201">
        <f>IF(N1090="zákl. prenesená",J1090,0)</f>
        <v>0</v>
      </c>
      <c r="BH1090" s="201">
        <f>IF(N1090="zníž. prenesená",J1090,0)</f>
        <v>0</v>
      </c>
      <c r="BI1090" s="201">
        <f>IF(N1090="nulová",J1090,0)</f>
        <v>0</v>
      </c>
      <c r="BJ1090" s="19" t="s">
        <v>91</v>
      </c>
      <c r="BK1090" s="202">
        <f>ROUND(I1090*H1090,3)</f>
        <v>0</v>
      </c>
      <c r="BL1090" s="19" t="s">
        <v>1050</v>
      </c>
      <c r="BM1090" s="200" t="s">
        <v>1361</v>
      </c>
    </row>
    <row r="1091" s="2" customFormat="1" ht="24.15" customHeight="1">
      <c r="A1091" s="38"/>
      <c r="B1091" s="188"/>
      <c r="C1091" s="227" t="s">
        <v>1362</v>
      </c>
      <c r="D1091" s="227" t="s">
        <v>276</v>
      </c>
      <c r="E1091" s="228" t="s">
        <v>1363</v>
      </c>
      <c r="F1091" s="229" t="s">
        <v>1364</v>
      </c>
      <c r="G1091" s="230" t="s">
        <v>348</v>
      </c>
      <c r="H1091" s="231">
        <v>1</v>
      </c>
      <c r="I1091" s="232"/>
      <c r="J1091" s="231">
        <f>ROUND(I1091*H1091,3)</f>
        <v>0</v>
      </c>
      <c r="K1091" s="233"/>
      <c r="L1091" s="234"/>
      <c r="M1091" s="235" t="s">
        <v>1</v>
      </c>
      <c r="N1091" s="236" t="s">
        <v>46</v>
      </c>
      <c r="O1091" s="82"/>
      <c r="P1091" s="198">
        <f>O1091*H1091</f>
        <v>0</v>
      </c>
      <c r="Q1091" s="198">
        <v>0.00050000000000000001</v>
      </c>
      <c r="R1091" s="198">
        <f>Q1091*H1091</f>
        <v>0.00050000000000000001</v>
      </c>
      <c r="S1091" s="198">
        <v>0</v>
      </c>
      <c r="T1091" s="199">
        <f>S1091*H1091</f>
        <v>0</v>
      </c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R1091" s="200" t="s">
        <v>1050</v>
      </c>
      <c r="AT1091" s="200" t="s">
        <v>276</v>
      </c>
      <c r="AU1091" s="200" t="s">
        <v>91</v>
      </c>
      <c r="AY1091" s="19" t="s">
        <v>205</v>
      </c>
      <c r="BE1091" s="201">
        <f>IF(N1091="základná",J1091,0)</f>
        <v>0</v>
      </c>
      <c r="BF1091" s="201">
        <f>IF(N1091="znížená",J1091,0)</f>
        <v>0</v>
      </c>
      <c r="BG1091" s="201">
        <f>IF(N1091="zákl. prenesená",J1091,0)</f>
        <v>0</v>
      </c>
      <c r="BH1091" s="201">
        <f>IF(N1091="zníž. prenesená",J1091,0)</f>
        <v>0</v>
      </c>
      <c r="BI1091" s="201">
        <f>IF(N1091="nulová",J1091,0)</f>
        <v>0</v>
      </c>
      <c r="BJ1091" s="19" t="s">
        <v>91</v>
      </c>
      <c r="BK1091" s="202">
        <f>ROUND(I1091*H1091,3)</f>
        <v>0</v>
      </c>
      <c r="BL1091" s="19" t="s">
        <v>1050</v>
      </c>
      <c r="BM1091" s="200" t="s">
        <v>1365</v>
      </c>
    </row>
    <row r="1092" s="2" customFormat="1" ht="37.8" customHeight="1">
      <c r="A1092" s="38"/>
      <c r="B1092" s="188"/>
      <c r="C1092" s="227" t="s">
        <v>1366</v>
      </c>
      <c r="D1092" s="227" t="s">
        <v>276</v>
      </c>
      <c r="E1092" s="228" t="s">
        <v>1367</v>
      </c>
      <c r="F1092" s="229" t="s">
        <v>1368</v>
      </c>
      <c r="G1092" s="230" t="s">
        <v>348</v>
      </c>
      <c r="H1092" s="231">
        <v>4</v>
      </c>
      <c r="I1092" s="232"/>
      <c r="J1092" s="231">
        <f>ROUND(I1092*H1092,3)</f>
        <v>0</v>
      </c>
      <c r="K1092" s="233"/>
      <c r="L1092" s="234"/>
      <c r="M1092" s="235" t="s">
        <v>1</v>
      </c>
      <c r="N1092" s="236" t="s">
        <v>46</v>
      </c>
      <c r="O1092" s="82"/>
      <c r="P1092" s="198">
        <f>O1092*H1092</f>
        <v>0</v>
      </c>
      <c r="Q1092" s="198">
        <v>0.025000000000000001</v>
      </c>
      <c r="R1092" s="198">
        <f>Q1092*H1092</f>
        <v>0.10000000000000001</v>
      </c>
      <c r="S1092" s="198">
        <v>0</v>
      </c>
      <c r="T1092" s="199">
        <f>S1092*H1092</f>
        <v>0</v>
      </c>
      <c r="U1092" s="38"/>
      <c r="V1092" s="38"/>
      <c r="W1092" s="38"/>
      <c r="X1092" s="38"/>
      <c r="Y1092" s="38"/>
      <c r="Z1092" s="38"/>
      <c r="AA1092" s="38"/>
      <c r="AB1092" s="38"/>
      <c r="AC1092" s="38"/>
      <c r="AD1092" s="38"/>
      <c r="AE1092" s="38"/>
      <c r="AR1092" s="200" t="s">
        <v>1050</v>
      </c>
      <c r="AT1092" s="200" t="s">
        <v>276</v>
      </c>
      <c r="AU1092" s="200" t="s">
        <v>91</v>
      </c>
      <c r="AY1092" s="19" t="s">
        <v>205</v>
      </c>
      <c r="BE1092" s="201">
        <f>IF(N1092="základná",J1092,0)</f>
        <v>0</v>
      </c>
      <c r="BF1092" s="201">
        <f>IF(N1092="znížená",J1092,0)</f>
        <v>0</v>
      </c>
      <c r="BG1092" s="201">
        <f>IF(N1092="zákl. prenesená",J1092,0)</f>
        <v>0</v>
      </c>
      <c r="BH1092" s="201">
        <f>IF(N1092="zníž. prenesená",J1092,0)</f>
        <v>0</v>
      </c>
      <c r="BI1092" s="201">
        <f>IF(N1092="nulová",J1092,0)</f>
        <v>0</v>
      </c>
      <c r="BJ1092" s="19" t="s">
        <v>91</v>
      </c>
      <c r="BK1092" s="202">
        <f>ROUND(I1092*H1092,3)</f>
        <v>0</v>
      </c>
      <c r="BL1092" s="19" t="s">
        <v>1050</v>
      </c>
      <c r="BM1092" s="200" t="s">
        <v>1369</v>
      </c>
    </row>
    <row r="1093" s="2" customFormat="1" ht="37.8" customHeight="1">
      <c r="A1093" s="38"/>
      <c r="B1093" s="188"/>
      <c r="C1093" s="227" t="s">
        <v>1370</v>
      </c>
      <c r="D1093" s="227" t="s">
        <v>276</v>
      </c>
      <c r="E1093" s="228" t="s">
        <v>1371</v>
      </c>
      <c r="F1093" s="229" t="s">
        <v>1372</v>
      </c>
      <c r="G1093" s="230" t="s">
        <v>348</v>
      </c>
      <c r="H1093" s="231">
        <v>3</v>
      </c>
      <c r="I1093" s="232"/>
      <c r="J1093" s="231">
        <f>ROUND(I1093*H1093,3)</f>
        <v>0</v>
      </c>
      <c r="K1093" s="233"/>
      <c r="L1093" s="234"/>
      <c r="M1093" s="235" t="s">
        <v>1</v>
      </c>
      <c r="N1093" s="236" t="s">
        <v>46</v>
      </c>
      <c r="O1093" s="82"/>
      <c r="P1093" s="198">
        <f>O1093*H1093</f>
        <v>0</v>
      </c>
      <c r="Q1093" s="198">
        <v>0.025000000000000001</v>
      </c>
      <c r="R1093" s="198">
        <f>Q1093*H1093</f>
        <v>0.075000000000000011</v>
      </c>
      <c r="S1093" s="198">
        <v>0</v>
      </c>
      <c r="T1093" s="199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200" t="s">
        <v>1050</v>
      </c>
      <c r="AT1093" s="200" t="s">
        <v>276</v>
      </c>
      <c r="AU1093" s="200" t="s">
        <v>91</v>
      </c>
      <c r="AY1093" s="19" t="s">
        <v>205</v>
      </c>
      <c r="BE1093" s="201">
        <f>IF(N1093="základná",J1093,0)</f>
        <v>0</v>
      </c>
      <c r="BF1093" s="201">
        <f>IF(N1093="znížená",J1093,0)</f>
        <v>0</v>
      </c>
      <c r="BG1093" s="201">
        <f>IF(N1093="zákl. prenesená",J1093,0)</f>
        <v>0</v>
      </c>
      <c r="BH1093" s="201">
        <f>IF(N1093="zníž. prenesená",J1093,0)</f>
        <v>0</v>
      </c>
      <c r="BI1093" s="201">
        <f>IF(N1093="nulová",J1093,0)</f>
        <v>0</v>
      </c>
      <c r="BJ1093" s="19" t="s">
        <v>91</v>
      </c>
      <c r="BK1093" s="202">
        <f>ROUND(I1093*H1093,3)</f>
        <v>0</v>
      </c>
      <c r="BL1093" s="19" t="s">
        <v>1050</v>
      </c>
      <c r="BM1093" s="200" t="s">
        <v>1373</v>
      </c>
    </row>
    <row r="1094" s="2" customFormat="1" ht="37.8" customHeight="1">
      <c r="A1094" s="38"/>
      <c r="B1094" s="188"/>
      <c r="C1094" s="189" t="s">
        <v>1374</v>
      </c>
      <c r="D1094" s="189" t="s">
        <v>207</v>
      </c>
      <c r="E1094" s="190" t="s">
        <v>1375</v>
      </c>
      <c r="F1094" s="191" t="s">
        <v>1376</v>
      </c>
      <c r="G1094" s="192" t="s">
        <v>348</v>
      </c>
      <c r="H1094" s="193">
        <v>12</v>
      </c>
      <c r="I1094" s="194"/>
      <c r="J1094" s="193">
        <f>ROUND(I1094*H1094,3)</f>
        <v>0</v>
      </c>
      <c r="K1094" s="195"/>
      <c r="L1094" s="39"/>
      <c r="M1094" s="196" t="s">
        <v>1</v>
      </c>
      <c r="N1094" s="197" t="s">
        <v>46</v>
      </c>
      <c r="O1094" s="82"/>
      <c r="P1094" s="198">
        <f>O1094*H1094</f>
        <v>0</v>
      </c>
      <c r="Q1094" s="198">
        <v>0</v>
      </c>
      <c r="R1094" s="198">
        <f>Q1094*H1094</f>
        <v>0</v>
      </c>
      <c r="S1094" s="198">
        <v>0</v>
      </c>
      <c r="T1094" s="199">
        <f>S1094*H1094</f>
        <v>0</v>
      </c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R1094" s="200" t="s">
        <v>299</v>
      </c>
      <c r="AT1094" s="200" t="s">
        <v>207</v>
      </c>
      <c r="AU1094" s="200" t="s">
        <v>91</v>
      </c>
      <c r="AY1094" s="19" t="s">
        <v>205</v>
      </c>
      <c r="BE1094" s="201">
        <f>IF(N1094="základná",J1094,0)</f>
        <v>0</v>
      </c>
      <c r="BF1094" s="201">
        <f>IF(N1094="znížená",J1094,0)</f>
        <v>0</v>
      </c>
      <c r="BG1094" s="201">
        <f>IF(N1094="zákl. prenesená",J1094,0)</f>
        <v>0</v>
      </c>
      <c r="BH1094" s="201">
        <f>IF(N1094="zníž. prenesená",J1094,0)</f>
        <v>0</v>
      </c>
      <c r="BI1094" s="201">
        <f>IF(N1094="nulová",J1094,0)</f>
        <v>0</v>
      </c>
      <c r="BJ1094" s="19" t="s">
        <v>91</v>
      </c>
      <c r="BK1094" s="202">
        <f>ROUND(I1094*H1094,3)</f>
        <v>0</v>
      </c>
      <c r="BL1094" s="19" t="s">
        <v>299</v>
      </c>
      <c r="BM1094" s="200" t="s">
        <v>1377</v>
      </c>
    </row>
    <row r="1095" s="14" customFormat="1">
      <c r="A1095" s="14"/>
      <c r="B1095" s="211"/>
      <c r="C1095" s="14"/>
      <c r="D1095" s="204" t="s">
        <v>213</v>
      </c>
      <c r="E1095" s="212" t="s">
        <v>1</v>
      </c>
      <c r="F1095" s="213" t="s">
        <v>1378</v>
      </c>
      <c r="G1095" s="14"/>
      <c r="H1095" s="214">
        <v>4</v>
      </c>
      <c r="I1095" s="215"/>
      <c r="J1095" s="14"/>
      <c r="K1095" s="14"/>
      <c r="L1095" s="211"/>
      <c r="M1095" s="216"/>
      <c r="N1095" s="217"/>
      <c r="O1095" s="217"/>
      <c r="P1095" s="217"/>
      <c r="Q1095" s="217"/>
      <c r="R1095" s="217"/>
      <c r="S1095" s="217"/>
      <c r="T1095" s="218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12" t="s">
        <v>213</v>
      </c>
      <c r="AU1095" s="212" t="s">
        <v>91</v>
      </c>
      <c r="AV1095" s="14" t="s">
        <v>91</v>
      </c>
      <c r="AW1095" s="14" t="s">
        <v>33</v>
      </c>
      <c r="AX1095" s="14" t="s">
        <v>80</v>
      </c>
      <c r="AY1095" s="212" t="s">
        <v>205</v>
      </c>
    </row>
    <row r="1096" s="14" customFormat="1">
      <c r="A1096" s="14"/>
      <c r="B1096" s="211"/>
      <c r="C1096" s="14"/>
      <c r="D1096" s="204" t="s">
        <v>213</v>
      </c>
      <c r="E1096" s="212" t="s">
        <v>1</v>
      </c>
      <c r="F1096" s="213" t="s">
        <v>1379</v>
      </c>
      <c r="G1096" s="14"/>
      <c r="H1096" s="214">
        <v>4</v>
      </c>
      <c r="I1096" s="215"/>
      <c r="J1096" s="14"/>
      <c r="K1096" s="14"/>
      <c r="L1096" s="211"/>
      <c r="M1096" s="216"/>
      <c r="N1096" s="217"/>
      <c r="O1096" s="217"/>
      <c r="P1096" s="217"/>
      <c r="Q1096" s="217"/>
      <c r="R1096" s="217"/>
      <c r="S1096" s="217"/>
      <c r="T1096" s="218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12" t="s">
        <v>213</v>
      </c>
      <c r="AU1096" s="212" t="s">
        <v>91</v>
      </c>
      <c r="AV1096" s="14" t="s">
        <v>91</v>
      </c>
      <c r="AW1096" s="14" t="s">
        <v>33</v>
      </c>
      <c r="AX1096" s="14" t="s">
        <v>80</v>
      </c>
      <c r="AY1096" s="212" t="s">
        <v>205</v>
      </c>
    </row>
    <row r="1097" s="14" customFormat="1">
      <c r="A1097" s="14"/>
      <c r="B1097" s="211"/>
      <c r="C1097" s="14"/>
      <c r="D1097" s="204" t="s">
        <v>213</v>
      </c>
      <c r="E1097" s="212" t="s">
        <v>1</v>
      </c>
      <c r="F1097" s="213" t="s">
        <v>1380</v>
      </c>
      <c r="G1097" s="14"/>
      <c r="H1097" s="214">
        <v>2</v>
      </c>
      <c r="I1097" s="215"/>
      <c r="J1097" s="14"/>
      <c r="K1097" s="14"/>
      <c r="L1097" s="211"/>
      <c r="M1097" s="216"/>
      <c r="N1097" s="217"/>
      <c r="O1097" s="217"/>
      <c r="P1097" s="217"/>
      <c r="Q1097" s="217"/>
      <c r="R1097" s="217"/>
      <c r="S1097" s="217"/>
      <c r="T1097" s="218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12" t="s">
        <v>213</v>
      </c>
      <c r="AU1097" s="212" t="s">
        <v>91</v>
      </c>
      <c r="AV1097" s="14" t="s">
        <v>91</v>
      </c>
      <c r="AW1097" s="14" t="s">
        <v>33</v>
      </c>
      <c r="AX1097" s="14" t="s">
        <v>80</v>
      </c>
      <c r="AY1097" s="212" t="s">
        <v>205</v>
      </c>
    </row>
    <row r="1098" s="14" customFormat="1">
      <c r="A1098" s="14"/>
      <c r="B1098" s="211"/>
      <c r="C1098" s="14"/>
      <c r="D1098" s="204" t="s">
        <v>213</v>
      </c>
      <c r="E1098" s="212" t="s">
        <v>1</v>
      </c>
      <c r="F1098" s="213" t="s">
        <v>1381</v>
      </c>
      <c r="G1098" s="14"/>
      <c r="H1098" s="214">
        <v>2</v>
      </c>
      <c r="I1098" s="215"/>
      <c r="J1098" s="14"/>
      <c r="K1098" s="14"/>
      <c r="L1098" s="211"/>
      <c r="M1098" s="216"/>
      <c r="N1098" s="217"/>
      <c r="O1098" s="217"/>
      <c r="P1098" s="217"/>
      <c r="Q1098" s="217"/>
      <c r="R1098" s="217"/>
      <c r="S1098" s="217"/>
      <c r="T1098" s="218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12" t="s">
        <v>213</v>
      </c>
      <c r="AU1098" s="212" t="s">
        <v>91</v>
      </c>
      <c r="AV1098" s="14" t="s">
        <v>91</v>
      </c>
      <c r="AW1098" s="14" t="s">
        <v>33</v>
      </c>
      <c r="AX1098" s="14" t="s">
        <v>80</v>
      </c>
      <c r="AY1098" s="212" t="s">
        <v>205</v>
      </c>
    </row>
    <row r="1099" s="15" customFormat="1">
      <c r="A1099" s="15"/>
      <c r="B1099" s="219"/>
      <c r="C1099" s="15"/>
      <c r="D1099" s="204" t="s">
        <v>213</v>
      </c>
      <c r="E1099" s="220" t="s">
        <v>1</v>
      </c>
      <c r="F1099" s="221" t="s">
        <v>216</v>
      </c>
      <c r="G1099" s="15"/>
      <c r="H1099" s="222">
        <v>12</v>
      </c>
      <c r="I1099" s="223"/>
      <c r="J1099" s="15"/>
      <c r="K1099" s="15"/>
      <c r="L1099" s="219"/>
      <c r="M1099" s="224"/>
      <c r="N1099" s="225"/>
      <c r="O1099" s="225"/>
      <c r="P1099" s="225"/>
      <c r="Q1099" s="225"/>
      <c r="R1099" s="225"/>
      <c r="S1099" s="225"/>
      <c r="T1099" s="226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T1099" s="220" t="s">
        <v>213</v>
      </c>
      <c r="AU1099" s="220" t="s">
        <v>91</v>
      </c>
      <c r="AV1099" s="15" t="s">
        <v>211</v>
      </c>
      <c r="AW1099" s="15" t="s">
        <v>33</v>
      </c>
      <c r="AX1099" s="15" t="s">
        <v>87</v>
      </c>
      <c r="AY1099" s="220" t="s">
        <v>205</v>
      </c>
    </row>
    <row r="1100" s="2" customFormat="1" ht="49.05" customHeight="1">
      <c r="A1100" s="38"/>
      <c r="B1100" s="188"/>
      <c r="C1100" s="227" t="s">
        <v>1382</v>
      </c>
      <c r="D1100" s="227" t="s">
        <v>276</v>
      </c>
      <c r="E1100" s="228" t="s">
        <v>1383</v>
      </c>
      <c r="F1100" s="229" t="s">
        <v>1384</v>
      </c>
      <c r="G1100" s="230" t="s">
        <v>348</v>
      </c>
      <c r="H1100" s="231">
        <v>4</v>
      </c>
      <c r="I1100" s="232"/>
      <c r="J1100" s="231">
        <f>ROUND(I1100*H1100,3)</f>
        <v>0</v>
      </c>
      <c r="K1100" s="233"/>
      <c r="L1100" s="234"/>
      <c r="M1100" s="235" t="s">
        <v>1</v>
      </c>
      <c r="N1100" s="236" t="s">
        <v>46</v>
      </c>
      <c r="O1100" s="82"/>
      <c r="P1100" s="198">
        <f>O1100*H1100</f>
        <v>0</v>
      </c>
      <c r="Q1100" s="198">
        <v>0.25</v>
      </c>
      <c r="R1100" s="198">
        <f>Q1100*H1100</f>
        <v>1</v>
      </c>
      <c r="S1100" s="198">
        <v>0</v>
      </c>
      <c r="T1100" s="199">
        <f>S1100*H1100</f>
        <v>0</v>
      </c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R1100" s="200" t="s">
        <v>401</v>
      </c>
      <c r="AT1100" s="200" t="s">
        <v>276</v>
      </c>
      <c r="AU1100" s="200" t="s">
        <v>91</v>
      </c>
      <c r="AY1100" s="19" t="s">
        <v>205</v>
      </c>
      <c r="BE1100" s="201">
        <f>IF(N1100="základná",J1100,0)</f>
        <v>0</v>
      </c>
      <c r="BF1100" s="201">
        <f>IF(N1100="znížená",J1100,0)</f>
        <v>0</v>
      </c>
      <c r="BG1100" s="201">
        <f>IF(N1100="zákl. prenesená",J1100,0)</f>
        <v>0</v>
      </c>
      <c r="BH1100" s="201">
        <f>IF(N1100="zníž. prenesená",J1100,0)</f>
        <v>0</v>
      </c>
      <c r="BI1100" s="201">
        <f>IF(N1100="nulová",J1100,0)</f>
        <v>0</v>
      </c>
      <c r="BJ1100" s="19" t="s">
        <v>91</v>
      </c>
      <c r="BK1100" s="202">
        <f>ROUND(I1100*H1100,3)</f>
        <v>0</v>
      </c>
      <c r="BL1100" s="19" t="s">
        <v>299</v>
      </c>
      <c r="BM1100" s="200" t="s">
        <v>1385</v>
      </c>
    </row>
    <row r="1101" s="2" customFormat="1" ht="49.05" customHeight="1">
      <c r="A1101" s="38"/>
      <c r="B1101" s="188"/>
      <c r="C1101" s="227" t="s">
        <v>1386</v>
      </c>
      <c r="D1101" s="227" t="s">
        <v>276</v>
      </c>
      <c r="E1101" s="228" t="s">
        <v>1387</v>
      </c>
      <c r="F1101" s="229" t="s">
        <v>1384</v>
      </c>
      <c r="G1101" s="230" t="s">
        <v>348</v>
      </c>
      <c r="H1101" s="231">
        <v>4</v>
      </c>
      <c r="I1101" s="232"/>
      <c r="J1101" s="231">
        <f>ROUND(I1101*H1101,3)</f>
        <v>0</v>
      </c>
      <c r="K1101" s="233"/>
      <c r="L1101" s="234"/>
      <c r="M1101" s="235" t="s">
        <v>1</v>
      </c>
      <c r="N1101" s="236" t="s">
        <v>46</v>
      </c>
      <c r="O1101" s="82"/>
      <c r="P1101" s="198">
        <f>O1101*H1101</f>
        <v>0</v>
      </c>
      <c r="Q1101" s="198">
        <v>0.25</v>
      </c>
      <c r="R1101" s="198">
        <f>Q1101*H1101</f>
        <v>1</v>
      </c>
      <c r="S1101" s="198">
        <v>0</v>
      </c>
      <c r="T1101" s="199">
        <f>S1101*H1101</f>
        <v>0</v>
      </c>
      <c r="U1101" s="38"/>
      <c r="V1101" s="38"/>
      <c r="W1101" s="38"/>
      <c r="X1101" s="38"/>
      <c r="Y1101" s="38"/>
      <c r="Z1101" s="38"/>
      <c r="AA1101" s="38"/>
      <c r="AB1101" s="38"/>
      <c r="AC1101" s="38"/>
      <c r="AD1101" s="38"/>
      <c r="AE1101" s="38"/>
      <c r="AR1101" s="200" t="s">
        <v>401</v>
      </c>
      <c r="AT1101" s="200" t="s">
        <v>276</v>
      </c>
      <c r="AU1101" s="200" t="s">
        <v>91</v>
      </c>
      <c r="AY1101" s="19" t="s">
        <v>205</v>
      </c>
      <c r="BE1101" s="201">
        <f>IF(N1101="základná",J1101,0)</f>
        <v>0</v>
      </c>
      <c r="BF1101" s="201">
        <f>IF(N1101="znížená",J1101,0)</f>
        <v>0</v>
      </c>
      <c r="BG1101" s="201">
        <f>IF(N1101="zákl. prenesená",J1101,0)</f>
        <v>0</v>
      </c>
      <c r="BH1101" s="201">
        <f>IF(N1101="zníž. prenesená",J1101,0)</f>
        <v>0</v>
      </c>
      <c r="BI1101" s="201">
        <f>IF(N1101="nulová",J1101,0)</f>
        <v>0</v>
      </c>
      <c r="BJ1101" s="19" t="s">
        <v>91</v>
      </c>
      <c r="BK1101" s="202">
        <f>ROUND(I1101*H1101,3)</f>
        <v>0</v>
      </c>
      <c r="BL1101" s="19" t="s">
        <v>299</v>
      </c>
      <c r="BM1101" s="200" t="s">
        <v>1388</v>
      </c>
    </row>
    <row r="1102" s="2" customFormat="1" ht="49.05" customHeight="1">
      <c r="A1102" s="38"/>
      <c r="B1102" s="188"/>
      <c r="C1102" s="227" t="s">
        <v>1389</v>
      </c>
      <c r="D1102" s="227" t="s">
        <v>276</v>
      </c>
      <c r="E1102" s="228" t="s">
        <v>1390</v>
      </c>
      <c r="F1102" s="229" t="s">
        <v>1391</v>
      </c>
      <c r="G1102" s="230" t="s">
        <v>348</v>
      </c>
      <c r="H1102" s="231">
        <v>2</v>
      </c>
      <c r="I1102" s="232"/>
      <c r="J1102" s="231">
        <f>ROUND(I1102*H1102,3)</f>
        <v>0</v>
      </c>
      <c r="K1102" s="233"/>
      <c r="L1102" s="234"/>
      <c r="M1102" s="235" t="s">
        <v>1</v>
      </c>
      <c r="N1102" s="236" t="s">
        <v>46</v>
      </c>
      <c r="O1102" s="82"/>
      <c r="P1102" s="198">
        <f>O1102*H1102</f>
        <v>0</v>
      </c>
      <c r="Q1102" s="198">
        <v>0.25</v>
      </c>
      <c r="R1102" s="198">
        <f>Q1102*H1102</f>
        <v>0.5</v>
      </c>
      <c r="S1102" s="198">
        <v>0</v>
      </c>
      <c r="T1102" s="199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200" t="s">
        <v>401</v>
      </c>
      <c r="AT1102" s="200" t="s">
        <v>276</v>
      </c>
      <c r="AU1102" s="200" t="s">
        <v>91</v>
      </c>
      <c r="AY1102" s="19" t="s">
        <v>205</v>
      </c>
      <c r="BE1102" s="201">
        <f>IF(N1102="základná",J1102,0)</f>
        <v>0</v>
      </c>
      <c r="BF1102" s="201">
        <f>IF(N1102="znížená",J1102,0)</f>
        <v>0</v>
      </c>
      <c r="BG1102" s="201">
        <f>IF(N1102="zákl. prenesená",J1102,0)</f>
        <v>0</v>
      </c>
      <c r="BH1102" s="201">
        <f>IF(N1102="zníž. prenesená",J1102,0)</f>
        <v>0</v>
      </c>
      <c r="BI1102" s="201">
        <f>IF(N1102="nulová",J1102,0)</f>
        <v>0</v>
      </c>
      <c r="BJ1102" s="19" t="s">
        <v>91</v>
      </c>
      <c r="BK1102" s="202">
        <f>ROUND(I1102*H1102,3)</f>
        <v>0</v>
      </c>
      <c r="BL1102" s="19" t="s">
        <v>299</v>
      </c>
      <c r="BM1102" s="200" t="s">
        <v>1392</v>
      </c>
    </row>
    <row r="1103" s="2" customFormat="1" ht="49.05" customHeight="1">
      <c r="A1103" s="38"/>
      <c r="B1103" s="188"/>
      <c r="C1103" s="227" t="s">
        <v>1393</v>
      </c>
      <c r="D1103" s="227" t="s">
        <v>276</v>
      </c>
      <c r="E1103" s="228" t="s">
        <v>1394</v>
      </c>
      <c r="F1103" s="229" t="s">
        <v>1391</v>
      </c>
      <c r="G1103" s="230" t="s">
        <v>348</v>
      </c>
      <c r="H1103" s="231">
        <v>2</v>
      </c>
      <c r="I1103" s="232"/>
      <c r="J1103" s="231">
        <f>ROUND(I1103*H1103,3)</f>
        <v>0</v>
      </c>
      <c r="K1103" s="233"/>
      <c r="L1103" s="234"/>
      <c r="M1103" s="235" t="s">
        <v>1</v>
      </c>
      <c r="N1103" s="236" t="s">
        <v>46</v>
      </c>
      <c r="O1103" s="82"/>
      <c r="P1103" s="198">
        <f>O1103*H1103</f>
        <v>0</v>
      </c>
      <c r="Q1103" s="198">
        <v>0.25</v>
      </c>
      <c r="R1103" s="198">
        <f>Q1103*H1103</f>
        <v>0.5</v>
      </c>
      <c r="S1103" s="198">
        <v>0</v>
      </c>
      <c r="T1103" s="199">
        <f>S1103*H1103</f>
        <v>0</v>
      </c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R1103" s="200" t="s">
        <v>401</v>
      </c>
      <c r="AT1103" s="200" t="s">
        <v>276</v>
      </c>
      <c r="AU1103" s="200" t="s">
        <v>91</v>
      </c>
      <c r="AY1103" s="19" t="s">
        <v>205</v>
      </c>
      <c r="BE1103" s="201">
        <f>IF(N1103="základná",J1103,0)</f>
        <v>0</v>
      </c>
      <c r="BF1103" s="201">
        <f>IF(N1103="znížená",J1103,0)</f>
        <v>0</v>
      </c>
      <c r="BG1103" s="201">
        <f>IF(N1103="zákl. prenesená",J1103,0)</f>
        <v>0</v>
      </c>
      <c r="BH1103" s="201">
        <f>IF(N1103="zníž. prenesená",J1103,0)</f>
        <v>0</v>
      </c>
      <c r="BI1103" s="201">
        <f>IF(N1103="nulová",J1103,0)</f>
        <v>0</v>
      </c>
      <c r="BJ1103" s="19" t="s">
        <v>91</v>
      </c>
      <c r="BK1103" s="202">
        <f>ROUND(I1103*H1103,3)</f>
        <v>0</v>
      </c>
      <c r="BL1103" s="19" t="s">
        <v>299</v>
      </c>
      <c r="BM1103" s="200" t="s">
        <v>1395</v>
      </c>
    </row>
    <row r="1104" s="2" customFormat="1" ht="24.15" customHeight="1">
      <c r="A1104" s="38"/>
      <c r="B1104" s="188"/>
      <c r="C1104" s="189" t="s">
        <v>1396</v>
      </c>
      <c r="D1104" s="189" t="s">
        <v>207</v>
      </c>
      <c r="E1104" s="190" t="s">
        <v>1397</v>
      </c>
      <c r="F1104" s="191" t="s">
        <v>1398</v>
      </c>
      <c r="G1104" s="192" t="s">
        <v>348</v>
      </c>
      <c r="H1104" s="193">
        <v>6</v>
      </c>
      <c r="I1104" s="194"/>
      <c r="J1104" s="193">
        <f>ROUND(I1104*H1104,3)</f>
        <v>0</v>
      </c>
      <c r="K1104" s="195"/>
      <c r="L1104" s="39"/>
      <c r="M1104" s="196" t="s">
        <v>1</v>
      </c>
      <c r="N1104" s="197" t="s">
        <v>46</v>
      </c>
      <c r="O1104" s="82"/>
      <c r="P1104" s="198">
        <f>O1104*H1104</f>
        <v>0</v>
      </c>
      <c r="Q1104" s="198">
        <v>0</v>
      </c>
      <c r="R1104" s="198">
        <f>Q1104*H1104</f>
        <v>0</v>
      </c>
      <c r="S1104" s="198">
        <v>0</v>
      </c>
      <c r="T1104" s="199">
        <f>S1104*H1104</f>
        <v>0</v>
      </c>
      <c r="U1104" s="38"/>
      <c r="V1104" s="38"/>
      <c r="W1104" s="38"/>
      <c r="X1104" s="38"/>
      <c r="Y1104" s="38"/>
      <c r="Z1104" s="38"/>
      <c r="AA1104" s="38"/>
      <c r="AB1104" s="38"/>
      <c r="AC1104" s="38"/>
      <c r="AD1104" s="38"/>
      <c r="AE1104" s="38"/>
      <c r="AR1104" s="200" t="s">
        <v>299</v>
      </c>
      <c r="AT1104" s="200" t="s">
        <v>207</v>
      </c>
      <c r="AU1104" s="200" t="s">
        <v>91</v>
      </c>
      <c r="AY1104" s="19" t="s">
        <v>205</v>
      </c>
      <c r="BE1104" s="201">
        <f>IF(N1104="základná",J1104,0)</f>
        <v>0</v>
      </c>
      <c r="BF1104" s="201">
        <f>IF(N1104="znížená",J1104,0)</f>
        <v>0</v>
      </c>
      <c r="BG1104" s="201">
        <f>IF(N1104="zákl. prenesená",J1104,0)</f>
        <v>0</v>
      </c>
      <c r="BH1104" s="201">
        <f>IF(N1104="zníž. prenesená",J1104,0)</f>
        <v>0</v>
      </c>
      <c r="BI1104" s="201">
        <f>IF(N1104="nulová",J1104,0)</f>
        <v>0</v>
      </c>
      <c r="BJ1104" s="19" t="s">
        <v>91</v>
      </c>
      <c r="BK1104" s="202">
        <f>ROUND(I1104*H1104,3)</f>
        <v>0</v>
      </c>
      <c r="BL1104" s="19" t="s">
        <v>299</v>
      </c>
      <c r="BM1104" s="200" t="s">
        <v>1399</v>
      </c>
    </row>
    <row r="1105" s="14" customFormat="1">
      <c r="A1105" s="14"/>
      <c r="B1105" s="211"/>
      <c r="C1105" s="14"/>
      <c r="D1105" s="204" t="s">
        <v>213</v>
      </c>
      <c r="E1105" s="212" t="s">
        <v>1</v>
      </c>
      <c r="F1105" s="213" t="s">
        <v>1302</v>
      </c>
      <c r="G1105" s="14"/>
      <c r="H1105" s="214">
        <v>2</v>
      </c>
      <c r="I1105" s="215"/>
      <c r="J1105" s="14"/>
      <c r="K1105" s="14"/>
      <c r="L1105" s="211"/>
      <c r="M1105" s="216"/>
      <c r="N1105" s="217"/>
      <c r="O1105" s="217"/>
      <c r="P1105" s="217"/>
      <c r="Q1105" s="217"/>
      <c r="R1105" s="217"/>
      <c r="S1105" s="217"/>
      <c r="T1105" s="218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12" t="s">
        <v>213</v>
      </c>
      <c r="AU1105" s="212" t="s">
        <v>91</v>
      </c>
      <c r="AV1105" s="14" t="s">
        <v>91</v>
      </c>
      <c r="AW1105" s="14" t="s">
        <v>33</v>
      </c>
      <c r="AX1105" s="14" t="s">
        <v>80</v>
      </c>
      <c r="AY1105" s="212" t="s">
        <v>205</v>
      </c>
    </row>
    <row r="1106" s="14" customFormat="1">
      <c r="A1106" s="14"/>
      <c r="B1106" s="211"/>
      <c r="C1106" s="14"/>
      <c r="D1106" s="204" t="s">
        <v>213</v>
      </c>
      <c r="E1106" s="212" t="s">
        <v>1</v>
      </c>
      <c r="F1106" s="213" t="s">
        <v>1320</v>
      </c>
      <c r="G1106" s="14"/>
      <c r="H1106" s="214">
        <v>2</v>
      </c>
      <c r="I1106" s="215"/>
      <c r="J1106" s="14"/>
      <c r="K1106" s="14"/>
      <c r="L1106" s="211"/>
      <c r="M1106" s="216"/>
      <c r="N1106" s="217"/>
      <c r="O1106" s="217"/>
      <c r="P1106" s="217"/>
      <c r="Q1106" s="217"/>
      <c r="R1106" s="217"/>
      <c r="S1106" s="217"/>
      <c r="T1106" s="218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12" t="s">
        <v>213</v>
      </c>
      <c r="AU1106" s="212" t="s">
        <v>91</v>
      </c>
      <c r="AV1106" s="14" t="s">
        <v>91</v>
      </c>
      <c r="AW1106" s="14" t="s">
        <v>33</v>
      </c>
      <c r="AX1106" s="14" t="s">
        <v>80</v>
      </c>
      <c r="AY1106" s="212" t="s">
        <v>205</v>
      </c>
    </row>
    <row r="1107" s="14" customFormat="1">
      <c r="A1107" s="14"/>
      <c r="B1107" s="211"/>
      <c r="C1107" s="14"/>
      <c r="D1107" s="204" t="s">
        <v>213</v>
      </c>
      <c r="E1107" s="212" t="s">
        <v>1</v>
      </c>
      <c r="F1107" s="213" t="s">
        <v>1321</v>
      </c>
      <c r="G1107" s="14"/>
      <c r="H1107" s="214">
        <v>2</v>
      </c>
      <c r="I1107" s="215"/>
      <c r="J1107" s="14"/>
      <c r="K1107" s="14"/>
      <c r="L1107" s="211"/>
      <c r="M1107" s="216"/>
      <c r="N1107" s="217"/>
      <c r="O1107" s="217"/>
      <c r="P1107" s="217"/>
      <c r="Q1107" s="217"/>
      <c r="R1107" s="217"/>
      <c r="S1107" s="217"/>
      <c r="T1107" s="218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12" t="s">
        <v>213</v>
      </c>
      <c r="AU1107" s="212" t="s">
        <v>91</v>
      </c>
      <c r="AV1107" s="14" t="s">
        <v>91</v>
      </c>
      <c r="AW1107" s="14" t="s">
        <v>33</v>
      </c>
      <c r="AX1107" s="14" t="s">
        <v>80</v>
      </c>
      <c r="AY1107" s="212" t="s">
        <v>205</v>
      </c>
    </row>
    <row r="1108" s="15" customFormat="1">
      <c r="A1108" s="15"/>
      <c r="B1108" s="219"/>
      <c r="C1108" s="15"/>
      <c r="D1108" s="204" t="s">
        <v>213</v>
      </c>
      <c r="E1108" s="220" t="s">
        <v>1</v>
      </c>
      <c r="F1108" s="221" t="s">
        <v>216</v>
      </c>
      <c r="G1108" s="15"/>
      <c r="H1108" s="222">
        <v>6</v>
      </c>
      <c r="I1108" s="223"/>
      <c r="J1108" s="15"/>
      <c r="K1108" s="15"/>
      <c r="L1108" s="219"/>
      <c r="M1108" s="224"/>
      <c r="N1108" s="225"/>
      <c r="O1108" s="225"/>
      <c r="P1108" s="225"/>
      <c r="Q1108" s="225"/>
      <c r="R1108" s="225"/>
      <c r="S1108" s="225"/>
      <c r="T1108" s="226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20" t="s">
        <v>213</v>
      </c>
      <c r="AU1108" s="220" t="s">
        <v>91</v>
      </c>
      <c r="AV1108" s="15" t="s">
        <v>211</v>
      </c>
      <c r="AW1108" s="15" t="s">
        <v>33</v>
      </c>
      <c r="AX1108" s="15" t="s">
        <v>87</v>
      </c>
      <c r="AY1108" s="220" t="s">
        <v>205</v>
      </c>
    </row>
    <row r="1109" s="2" customFormat="1" ht="37.8" customHeight="1">
      <c r="A1109" s="38"/>
      <c r="B1109" s="188"/>
      <c r="C1109" s="227" t="s">
        <v>1400</v>
      </c>
      <c r="D1109" s="227" t="s">
        <v>276</v>
      </c>
      <c r="E1109" s="228" t="s">
        <v>1401</v>
      </c>
      <c r="F1109" s="229" t="s">
        <v>1402</v>
      </c>
      <c r="G1109" s="230" t="s">
        <v>348</v>
      </c>
      <c r="H1109" s="231">
        <v>2</v>
      </c>
      <c r="I1109" s="232"/>
      <c r="J1109" s="231">
        <f>ROUND(I1109*H1109,3)</f>
        <v>0</v>
      </c>
      <c r="K1109" s="233"/>
      <c r="L1109" s="234"/>
      <c r="M1109" s="235" t="s">
        <v>1</v>
      </c>
      <c r="N1109" s="236" t="s">
        <v>46</v>
      </c>
      <c r="O1109" s="82"/>
      <c r="P1109" s="198">
        <f>O1109*H1109</f>
        <v>0</v>
      </c>
      <c r="Q1109" s="198">
        <v>0.25</v>
      </c>
      <c r="R1109" s="198">
        <f>Q1109*H1109</f>
        <v>0.5</v>
      </c>
      <c r="S1109" s="198">
        <v>0</v>
      </c>
      <c r="T1109" s="199">
        <f>S1109*H1109</f>
        <v>0</v>
      </c>
      <c r="U1109" s="38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R1109" s="200" t="s">
        <v>401</v>
      </c>
      <c r="AT1109" s="200" t="s">
        <v>276</v>
      </c>
      <c r="AU1109" s="200" t="s">
        <v>91</v>
      </c>
      <c r="AY1109" s="19" t="s">
        <v>205</v>
      </c>
      <c r="BE1109" s="201">
        <f>IF(N1109="základná",J1109,0)</f>
        <v>0</v>
      </c>
      <c r="BF1109" s="201">
        <f>IF(N1109="znížená",J1109,0)</f>
        <v>0</v>
      </c>
      <c r="BG1109" s="201">
        <f>IF(N1109="zákl. prenesená",J1109,0)</f>
        <v>0</v>
      </c>
      <c r="BH1109" s="201">
        <f>IF(N1109="zníž. prenesená",J1109,0)</f>
        <v>0</v>
      </c>
      <c r="BI1109" s="201">
        <f>IF(N1109="nulová",J1109,0)</f>
        <v>0</v>
      </c>
      <c r="BJ1109" s="19" t="s">
        <v>91</v>
      </c>
      <c r="BK1109" s="202">
        <f>ROUND(I1109*H1109,3)</f>
        <v>0</v>
      </c>
      <c r="BL1109" s="19" t="s">
        <v>299</v>
      </c>
      <c r="BM1109" s="200" t="s">
        <v>1403</v>
      </c>
    </row>
    <row r="1110" s="2" customFormat="1" ht="37.8" customHeight="1">
      <c r="A1110" s="38"/>
      <c r="B1110" s="188"/>
      <c r="C1110" s="227" t="s">
        <v>1404</v>
      </c>
      <c r="D1110" s="227" t="s">
        <v>276</v>
      </c>
      <c r="E1110" s="228" t="s">
        <v>1405</v>
      </c>
      <c r="F1110" s="229" t="s">
        <v>1406</v>
      </c>
      <c r="G1110" s="230" t="s">
        <v>348</v>
      </c>
      <c r="H1110" s="231">
        <v>2</v>
      </c>
      <c r="I1110" s="232"/>
      <c r="J1110" s="231">
        <f>ROUND(I1110*H1110,3)</f>
        <v>0</v>
      </c>
      <c r="K1110" s="233"/>
      <c r="L1110" s="234"/>
      <c r="M1110" s="235" t="s">
        <v>1</v>
      </c>
      <c r="N1110" s="236" t="s">
        <v>46</v>
      </c>
      <c r="O1110" s="82"/>
      <c r="P1110" s="198">
        <f>O1110*H1110</f>
        <v>0</v>
      </c>
      <c r="Q1110" s="198">
        <v>0.25</v>
      </c>
      <c r="R1110" s="198">
        <f>Q1110*H1110</f>
        <v>0.5</v>
      </c>
      <c r="S1110" s="198">
        <v>0</v>
      </c>
      <c r="T1110" s="199">
        <f>S1110*H1110</f>
        <v>0</v>
      </c>
      <c r="U1110" s="38"/>
      <c r="V1110" s="38"/>
      <c r="W1110" s="38"/>
      <c r="X1110" s="38"/>
      <c r="Y1110" s="38"/>
      <c r="Z1110" s="38"/>
      <c r="AA1110" s="38"/>
      <c r="AB1110" s="38"/>
      <c r="AC1110" s="38"/>
      <c r="AD1110" s="38"/>
      <c r="AE1110" s="38"/>
      <c r="AR1110" s="200" t="s">
        <v>401</v>
      </c>
      <c r="AT1110" s="200" t="s">
        <v>276</v>
      </c>
      <c r="AU1110" s="200" t="s">
        <v>91</v>
      </c>
      <c r="AY1110" s="19" t="s">
        <v>205</v>
      </c>
      <c r="BE1110" s="201">
        <f>IF(N1110="základná",J1110,0)</f>
        <v>0</v>
      </c>
      <c r="BF1110" s="201">
        <f>IF(N1110="znížená",J1110,0)</f>
        <v>0</v>
      </c>
      <c r="BG1110" s="201">
        <f>IF(N1110="zákl. prenesená",J1110,0)</f>
        <v>0</v>
      </c>
      <c r="BH1110" s="201">
        <f>IF(N1110="zníž. prenesená",J1110,0)</f>
        <v>0</v>
      </c>
      <c r="BI1110" s="201">
        <f>IF(N1110="nulová",J1110,0)</f>
        <v>0</v>
      </c>
      <c r="BJ1110" s="19" t="s">
        <v>91</v>
      </c>
      <c r="BK1110" s="202">
        <f>ROUND(I1110*H1110,3)</f>
        <v>0</v>
      </c>
      <c r="BL1110" s="19" t="s">
        <v>299</v>
      </c>
      <c r="BM1110" s="200" t="s">
        <v>1407</v>
      </c>
    </row>
    <row r="1111" s="2" customFormat="1" ht="37.8" customHeight="1">
      <c r="A1111" s="38"/>
      <c r="B1111" s="188"/>
      <c r="C1111" s="227" t="s">
        <v>1408</v>
      </c>
      <c r="D1111" s="227" t="s">
        <v>276</v>
      </c>
      <c r="E1111" s="228" t="s">
        <v>1409</v>
      </c>
      <c r="F1111" s="229" t="s">
        <v>1406</v>
      </c>
      <c r="G1111" s="230" t="s">
        <v>348</v>
      </c>
      <c r="H1111" s="231">
        <v>2</v>
      </c>
      <c r="I1111" s="232"/>
      <c r="J1111" s="231">
        <f>ROUND(I1111*H1111,3)</f>
        <v>0</v>
      </c>
      <c r="K1111" s="233"/>
      <c r="L1111" s="234"/>
      <c r="M1111" s="235" t="s">
        <v>1</v>
      </c>
      <c r="N1111" s="236" t="s">
        <v>46</v>
      </c>
      <c r="O1111" s="82"/>
      <c r="P1111" s="198">
        <f>O1111*H1111</f>
        <v>0</v>
      </c>
      <c r="Q1111" s="198">
        <v>0.25</v>
      </c>
      <c r="R1111" s="198">
        <f>Q1111*H1111</f>
        <v>0.5</v>
      </c>
      <c r="S1111" s="198">
        <v>0</v>
      </c>
      <c r="T1111" s="199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200" t="s">
        <v>401</v>
      </c>
      <c r="AT1111" s="200" t="s">
        <v>276</v>
      </c>
      <c r="AU1111" s="200" t="s">
        <v>91</v>
      </c>
      <c r="AY1111" s="19" t="s">
        <v>205</v>
      </c>
      <c r="BE1111" s="201">
        <f>IF(N1111="základná",J1111,0)</f>
        <v>0</v>
      </c>
      <c r="BF1111" s="201">
        <f>IF(N1111="znížená",J1111,0)</f>
        <v>0</v>
      </c>
      <c r="BG1111" s="201">
        <f>IF(N1111="zákl. prenesená",J1111,0)</f>
        <v>0</v>
      </c>
      <c r="BH1111" s="201">
        <f>IF(N1111="zníž. prenesená",J1111,0)</f>
        <v>0</v>
      </c>
      <c r="BI1111" s="201">
        <f>IF(N1111="nulová",J1111,0)</f>
        <v>0</v>
      </c>
      <c r="BJ1111" s="19" t="s">
        <v>91</v>
      </c>
      <c r="BK1111" s="202">
        <f>ROUND(I1111*H1111,3)</f>
        <v>0</v>
      </c>
      <c r="BL1111" s="19" t="s">
        <v>299</v>
      </c>
      <c r="BM1111" s="200" t="s">
        <v>1410</v>
      </c>
    </row>
    <row r="1112" s="2" customFormat="1" ht="24.15" customHeight="1">
      <c r="A1112" s="38"/>
      <c r="B1112" s="188"/>
      <c r="C1112" s="189" t="s">
        <v>1411</v>
      </c>
      <c r="D1112" s="189" t="s">
        <v>207</v>
      </c>
      <c r="E1112" s="190" t="s">
        <v>1412</v>
      </c>
      <c r="F1112" s="191" t="s">
        <v>1413</v>
      </c>
      <c r="G1112" s="192" t="s">
        <v>348</v>
      </c>
      <c r="H1112" s="193">
        <v>6</v>
      </c>
      <c r="I1112" s="194"/>
      <c r="J1112" s="193">
        <f>ROUND(I1112*H1112,3)</f>
        <v>0</v>
      </c>
      <c r="K1112" s="195"/>
      <c r="L1112" s="39"/>
      <c r="M1112" s="196" t="s">
        <v>1</v>
      </c>
      <c r="N1112" s="197" t="s">
        <v>46</v>
      </c>
      <c r="O1112" s="82"/>
      <c r="P1112" s="198">
        <f>O1112*H1112</f>
        <v>0</v>
      </c>
      <c r="Q1112" s="198">
        <v>0.00025999999999999998</v>
      </c>
      <c r="R1112" s="198">
        <f>Q1112*H1112</f>
        <v>0.0015599999999999998</v>
      </c>
      <c r="S1112" s="198">
        <v>0</v>
      </c>
      <c r="T1112" s="199">
        <f>S1112*H1112</f>
        <v>0</v>
      </c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R1112" s="200" t="s">
        <v>299</v>
      </c>
      <c r="AT1112" s="200" t="s">
        <v>207</v>
      </c>
      <c r="AU1112" s="200" t="s">
        <v>91</v>
      </c>
      <c r="AY1112" s="19" t="s">
        <v>205</v>
      </c>
      <c r="BE1112" s="201">
        <f>IF(N1112="základná",J1112,0)</f>
        <v>0</v>
      </c>
      <c r="BF1112" s="201">
        <f>IF(N1112="znížená",J1112,0)</f>
        <v>0</v>
      </c>
      <c r="BG1112" s="201">
        <f>IF(N1112="zákl. prenesená",J1112,0)</f>
        <v>0</v>
      </c>
      <c r="BH1112" s="201">
        <f>IF(N1112="zníž. prenesená",J1112,0)</f>
        <v>0</v>
      </c>
      <c r="BI1112" s="201">
        <f>IF(N1112="nulová",J1112,0)</f>
        <v>0</v>
      </c>
      <c r="BJ1112" s="19" t="s">
        <v>91</v>
      </c>
      <c r="BK1112" s="202">
        <f>ROUND(I1112*H1112,3)</f>
        <v>0</v>
      </c>
      <c r="BL1112" s="19" t="s">
        <v>299</v>
      </c>
      <c r="BM1112" s="200" t="s">
        <v>1414</v>
      </c>
    </row>
    <row r="1113" s="14" customFormat="1">
      <c r="A1113" s="14"/>
      <c r="B1113" s="211"/>
      <c r="C1113" s="14"/>
      <c r="D1113" s="204" t="s">
        <v>213</v>
      </c>
      <c r="E1113" s="212" t="s">
        <v>1</v>
      </c>
      <c r="F1113" s="213" t="s">
        <v>399</v>
      </c>
      <c r="G1113" s="14"/>
      <c r="H1113" s="214">
        <v>4</v>
      </c>
      <c r="I1113" s="215"/>
      <c r="J1113" s="14"/>
      <c r="K1113" s="14"/>
      <c r="L1113" s="211"/>
      <c r="M1113" s="216"/>
      <c r="N1113" s="217"/>
      <c r="O1113" s="217"/>
      <c r="P1113" s="217"/>
      <c r="Q1113" s="217"/>
      <c r="R1113" s="217"/>
      <c r="S1113" s="217"/>
      <c r="T1113" s="218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12" t="s">
        <v>213</v>
      </c>
      <c r="AU1113" s="212" t="s">
        <v>91</v>
      </c>
      <c r="AV1113" s="14" t="s">
        <v>91</v>
      </c>
      <c r="AW1113" s="14" t="s">
        <v>33</v>
      </c>
      <c r="AX1113" s="14" t="s">
        <v>80</v>
      </c>
      <c r="AY1113" s="212" t="s">
        <v>205</v>
      </c>
    </row>
    <row r="1114" s="14" customFormat="1">
      <c r="A1114" s="14"/>
      <c r="B1114" s="211"/>
      <c r="C1114" s="14"/>
      <c r="D1114" s="204" t="s">
        <v>213</v>
      </c>
      <c r="E1114" s="212" t="s">
        <v>1</v>
      </c>
      <c r="F1114" s="213" t="s">
        <v>400</v>
      </c>
      <c r="G1114" s="14"/>
      <c r="H1114" s="214">
        <v>2</v>
      </c>
      <c r="I1114" s="215"/>
      <c r="J1114" s="14"/>
      <c r="K1114" s="14"/>
      <c r="L1114" s="211"/>
      <c r="M1114" s="216"/>
      <c r="N1114" s="217"/>
      <c r="O1114" s="217"/>
      <c r="P1114" s="217"/>
      <c r="Q1114" s="217"/>
      <c r="R1114" s="217"/>
      <c r="S1114" s="217"/>
      <c r="T1114" s="218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12" t="s">
        <v>213</v>
      </c>
      <c r="AU1114" s="212" t="s">
        <v>91</v>
      </c>
      <c r="AV1114" s="14" t="s">
        <v>91</v>
      </c>
      <c r="AW1114" s="14" t="s">
        <v>33</v>
      </c>
      <c r="AX1114" s="14" t="s">
        <v>80</v>
      </c>
      <c r="AY1114" s="212" t="s">
        <v>205</v>
      </c>
    </row>
    <row r="1115" s="15" customFormat="1">
      <c r="A1115" s="15"/>
      <c r="B1115" s="219"/>
      <c r="C1115" s="15"/>
      <c r="D1115" s="204" t="s">
        <v>213</v>
      </c>
      <c r="E1115" s="220" t="s">
        <v>1</v>
      </c>
      <c r="F1115" s="221" t="s">
        <v>216</v>
      </c>
      <c r="G1115" s="15"/>
      <c r="H1115" s="222">
        <v>6</v>
      </c>
      <c r="I1115" s="223"/>
      <c r="J1115" s="15"/>
      <c r="K1115" s="15"/>
      <c r="L1115" s="219"/>
      <c r="M1115" s="224"/>
      <c r="N1115" s="225"/>
      <c r="O1115" s="225"/>
      <c r="P1115" s="225"/>
      <c r="Q1115" s="225"/>
      <c r="R1115" s="225"/>
      <c r="S1115" s="225"/>
      <c r="T1115" s="226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T1115" s="220" t="s">
        <v>213</v>
      </c>
      <c r="AU1115" s="220" t="s">
        <v>91</v>
      </c>
      <c r="AV1115" s="15" t="s">
        <v>211</v>
      </c>
      <c r="AW1115" s="15" t="s">
        <v>33</v>
      </c>
      <c r="AX1115" s="15" t="s">
        <v>87</v>
      </c>
      <c r="AY1115" s="220" t="s">
        <v>205</v>
      </c>
    </row>
    <row r="1116" s="2" customFormat="1" ht="37.8" customHeight="1">
      <c r="A1116" s="38"/>
      <c r="B1116" s="188"/>
      <c r="C1116" s="227" t="s">
        <v>1415</v>
      </c>
      <c r="D1116" s="227" t="s">
        <v>276</v>
      </c>
      <c r="E1116" s="228" t="s">
        <v>1416</v>
      </c>
      <c r="F1116" s="229" t="s">
        <v>1417</v>
      </c>
      <c r="G1116" s="230" t="s">
        <v>284</v>
      </c>
      <c r="H1116" s="231">
        <v>9.5999999999999996</v>
      </c>
      <c r="I1116" s="232"/>
      <c r="J1116" s="231">
        <f>ROUND(I1116*H1116,3)</f>
        <v>0</v>
      </c>
      <c r="K1116" s="233"/>
      <c r="L1116" s="234"/>
      <c r="M1116" s="235" t="s">
        <v>1</v>
      </c>
      <c r="N1116" s="236" t="s">
        <v>46</v>
      </c>
      <c r="O1116" s="82"/>
      <c r="P1116" s="198">
        <f>O1116*H1116</f>
        <v>0</v>
      </c>
      <c r="Q1116" s="198">
        <v>0.00114</v>
      </c>
      <c r="R1116" s="198">
        <f>Q1116*H1116</f>
        <v>0.010943999999999999</v>
      </c>
      <c r="S1116" s="198">
        <v>0</v>
      </c>
      <c r="T1116" s="199">
        <f>S1116*H1116</f>
        <v>0</v>
      </c>
      <c r="U1116" s="38"/>
      <c r="V1116" s="38"/>
      <c r="W1116" s="38"/>
      <c r="X1116" s="38"/>
      <c r="Y1116" s="38"/>
      <c r="Z1116" s="38"/>
      <c r="AA1116" s="38"/>
      <c r="AB1116" s="38"/>
      <c r="AC1116" s="38"/>
      <c r="AD1116" s="38"/>
      <c r="AE1116" s="38"/>
      <c r="AR1116" s="200" t="s">
        <v>401</v>
      </c>
      <c r="AT1116" s="200" t="s">
        <v>276</v>
      </c>
      <c r="AU1116" s="200" t="s">
        <v>91</v>
      </c>
      <c r="AY1116" s="19" t="s">
        <v>205</v>
      </c>
      <c r="BE1116" s="201">
        <f>IF(N1116="základná",J1116,0)</f>
        <v>0</v>
      </c>
      <c r="BF1116" s="201">
        <f>IF(N1116="znížená",J1116,0)</f>
        <v>0</v>
      </c>
      <c r="BG1116" s="201">
        <f>IF(N1116="zákl. prenesená",J1116,0)</f>
        <v>0</v>
      </c>
      <c r="BH1116" s="201">
        <f>IF(N1116="zníž. prenesená",J1116,0)</f>
        <v>0</v>
      </c>
      <c r="BI1116" s="201">
        <f>IF(N1116="nulová",J1116,0)</f>
        <v>0</v>
      </c>
      <c r="BJ1116" s="19" t="s">
        <v>91</v>
      </c>
      <c r="BK1116" s="202">
        <f>ROUND(I1116*H1116,3)</f>
        <v>0</v>
      </c>
      <c r="BL1116" s="19" t="s">
        <v>299</v>
      </c>
      <c r="BM1116" s="200" t="s">
        <v>1418</v>
      </c>
    </row>
    <row r="1117" s="14" customFormat="1">
      <c r="A1117" s="14"/>
      <c r="B1117" s="211"/>
      <c r="C1117" s="14"/>
      <c r="D1117" s="204" t="s">
        <v>213</v>
      </c>
      <c r="E1117" s="14"/>
      <c r="F1117" s="213" t="s">
        <v>1419</v>
      </c>
      <c r="G1117" s="14"/>
      <c r="H1117" s="214">
        <v>9.5999999999999996</v>
      </c>
      <c r="I1117" s="215"/>
      <c r="J1117" s="14"/>
      <c r="K1117" s="14"/>
      <c r="L1117" s="211"/>
      <c r="M1117" s="216"/>
      <c r="N1117" s="217"/>
      <c r="O1117" s="217"/>
      <c r="P1117" s="217"/>
      <c r="Q1117" s="217"/>
      <c r="R1117" s="217"/>
      <c r="S1117" s="217"/>
      <c r="T1117" s="218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12" t="s">
        <v>213</v>
      </c>
      <c r="AU1117" s="212" t="s">
        <v>91</v>
      </c>
      <c r="AV1117" s="14" t="s">
        <v>91</v>
      </c>
      <c r="AW1117" s="14" t="s">
        <v>3</v>
      </c>
      <c r="AX1117" s="14" t="s">
        <v>87</v>
      </c>
      <c r="AY1117" s="212" t="s">
        <v>205</v>
      </c>
    </row>
    <row r="1118" s="2" customFormat="1" ht="33" customHeight="1">
      <c r="A1118" s="38"/>
      <c r="B1118" s="188"/>
      <c r="C1118" s="227" t="s">
        <v>1420</v>
      </c>
      <c r="D1118" s="227" t="s">
        <v>276</v>
      </c>
      <c r="E1118" s="228" t="s">
        <v>1421</v>
      </c>
      <c r="F1118" s="229" t="s">
        <v>1422</v>
      </c>
      <c r="G1118" s="230" t="s">
        <v>348</v>
      </c>
      <c r="H1118" s="231">
        <v>6</v>
      </c>
      <c r="I1118" s="232"/>
      <c r="J1118" s="231">
        <f>ROUND(I1118*H1118,3)</f>
        <v>0</v>
      </c>
      <c r="K1118" s="233"/>
      <c r="L1118" s="234"/>
      <c r="M1118" s="235" t="s">
        <v>1</v>
      </c>
      <c r="N1118" s="236" t="s">
        <v>46</v>
      </c>
      <c r="O1118" s="82"/>
      <c r="P1118" s="198">
        <f>O1118*H1118</f>
        <v>0</v>
      </c>
      <c r="Q1118" s="198">
        <v>0.00010000000000000001</v>
      </c>
      <c r="R1118" s="198">
        <f>Q1118*H1118</f>
        <v>0.00060000000000000006</v>
      </c>
      <c r="S1118" s="198">
        <v>0</v>
      </c>
      <c r="T1118" s="199">
        <f>S1118*H1118</f>
        <v>0</v>
      </c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R1118" s="200" t="s">
        <v>401</v>
      </c>
      <c r="AT1118" s="200" t="s">
        <v>276</v>
      </c>
      <c r="AU1118" s="200" t="s">
        <v>91</v>
      </c>
      <c r="AY1118" s="19" t="s">
        <v>205</v>
      </c>
      <c r="BE1118" s="201">
        <f>IF(N1118="základná",J1118,0)</f>
        <v>0</v>
      </c>
      <c r="BF1118" s="201">
        <f>IF(N1118="znížená",J1118,0)</f>
        <v>0</v>
      </c>
      <c r="BG1118" s="201">
        <f>IF(N1118="zákl. prenesená",J1118,0)</f>
        <v>0</v>
      </c>
      <c r="BH1118" s="201">
        <f>IF(N1118="zníž. prenesená",J1118,0)</f>
        <v>0</v>
      </c>
      <c r="BI1118" s="201">
        <f>IF(N1118="nulová",J1118,0)</f>
        <v>0</v>
      </c>
      <c r="BJ1118" s="19" t="s">
        <v>91</v>
      </c>
      <c r="BK1118" s="202">
        <f>ROUND(I1118*H1118,3)</f>
        <v>0</v>
      </c>
      <c r="BL1118" s="19" t="s">
        <v>299</v>
      </c>
      <c r="BM1118" s="200" t="s">
        <v>1423</v>
      </c>
    </row>
    <row r="1119" s="2" customFormat="1" ht="24.15" customHeight="1">
      <c r="A1119" s="38"/>
      <c r="B1119" s="188"/>
      <c r="C1119" s="189" t="s">
        <v>1424</v>
      </c>
      <c r="D1119" s="189" t="s">
        <v>207</v>
      </c>
      <c r="E1119" s="190" t="s">
        <v>1425</v>
      </c>
      <c r="F1119" s="191" t="s">
        <v>1426</v>
      </c>
      <c r="G1119" s="192" t="s">
        <v>348</v>
      </c>
      <c r="H1119" s="193">
        <v>12</v>
      </c>
      <c r="I1119" s="194"/>
      <c r="J1119" s="193">
        <f>ROUND(I1119*H1119,3)</f>
        <v>0</v>
      </c>
      <c r="K1119" s="195"/>
      <c r="L1119" s="39"/>
      <c r="M1119" s="196" t="s">
        <v>1</v>
      </c>
      <c r="N1119" s="197" t="s">
        <v>46</v>
      </c>
      <c r="O1119" s="82"/>
      <c r="P1119" s="198">
        <f>O1119*H1119</f>
        <v>0</v>
      </c>
      <c r="Q1119" s="198">
        <v>0.00029999999999999997</v>
      </c>
      <c r="R1119" s="198">
        <f>Q1119*H1119</f>
        <v>0.0035999999999999999</v>
      </c>
      <c r="S1119" s="198">
        <v>0</v>
      </c>
      <c r="T1119" s="199">
        <f>S1119*H1119</f>
        <v>0</v>
      </c>
      <c r="U1119" s="38"/>
      <c r="V1119" s="38"/>
      <c r="W1119" s="38"/>
      <c r="X1119" s="38"/>
      <c r="Y1119" s="38"/>
      <c r="Z1119" s="38"/>
      <c r="AA1119" s="38"/>
      <c r="AB1119" s="38"/>
      <c r="AC1119" s="38"/>
      <c r="AD1119" s="38"/>
      <c r="AE1119" s="38"/>
      <c r="AR1119" s="200" t="s">
        <v>299</v>
      </c>
      <c r="AT1119" s="200" t="s">
        <v>207</v>
      </c>
      <c r="AU1119" s="200" t="s">
        <v>91</v>
      </c>
      <c r="AY1119" s="19" t="s">
        <v>205</v>
      </c>
      <c r="BE1119" s="201">
        <f>IF(N1119="základná",J1119,0)</f>
        <v>0</v>
      </c>
      <c r="BF1119" s="201">
        <f>IF(N1119="znížená",J1119,0)</f>
        <v>0</v>
      </c>
      <c r="BG1119" s="201">
        <f>IF(N1119="zákl. prenesená",J1119,0)</f>
        <v>0</v>
      </c>
      <c r="BH1119" s="201">
        <f>IF(N1119="zníž. prenesená",J1119,0)</f>
        <v>0</v>
      </c>
      <c r="BI1119" s="201">
        <f>IF(N1119="nulová",J1119,0)</f>
        <v>0</v>
      </c>
      <c r="BJ1119" s="19" t="s">
        <v>91</v>
      </c>
      <c r="BK1119" s="202">
        <f>ROUND(I1119*H1119,3)</f>
        <v>0</v>
      </c>
      <c r="BL1119" s="19" t="s">
        <v>299</v>
      </c>
      <c r="BM1119" s="200" t="s">
        <v>1427</v>
      </c>
    </row>
    <row r="1120" s="14" customFormat="1">
      <c r="A1120" s="14"/>
      <c r="B1120" s="211"/>
      <c r="C1120" s="14"/>
      <c r="D1120" s="204" t="s">
        <v>213</v>
      </c>
      <c r="E1120" s="212" t="s">
        <v>1</v>
      </c>
      <c r="F1120" s="213" t="s">
        <v>1428</v>
      </c>
      <c r="G1120" s="14"/>
      <c r="H1120" s="214">
        <v>1</v>
      </c>
      <c r="I1120" s="215"/>
      <c r="J1120" s="14"/>
      <c r="K1120" s="14"/>
      <c r="L1120" s="211"/>
      <c r="M1120" s="216"/>
      <c r="N1120" s="217"/>
      <c r="O1120" s="217"/>
      <c r="P1120" s="217"/>
      <c r="Q1120" s="217"/>
      <c r="R1120" s="217"/>
      <c r="S1120" s="217"/>
      <c r="T1120" s="218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12" t="s">
        <v>213</v>
      </c>
      <c r="AU1120" s="212" t="s">
        <v>91</v>
      </c>
      <c r="AV1120" s="14" t="s">
        <v>91</v>
      </c>
      <c r="AW1120" s="14" t="s">
        <v>33</v>
      </c>
      <c r="AX1120" s="14" t="s">
        <v>80</v>
      </c>
      <c r="AY1120" s="212" t="s">
        <v>205</v>
      </c>
    </row>
    <row r="1121" s="14" customFormat="1">
      <c r="A1121" s="14"/>
      <c r="B1121" s="211"/>
      <c r="C1121" s="14"/>
      <c r="D1121" s="204" t="s">
        <v>213</v>
      </c>
      <c r="E1121" s="212" t="s">
        <v>1</v>
      </c>
      <c r="F1121" s="213" t="s">
        <v>405</v>
      </c>
      <c r="G1121" s="14"/>
      <c r="H1121" s="214">
        <v>10</v>
      </c>
      <c r="I1121" s="215"/>
      <c r="J1121" s="14"/>
      <c r="K1121" s="14"/>
      <c r="L1121" s="211"/>
      <c r="M1121" s="216"/>
      <c r="N1121" s="217"/>
      <c r="O1121" s="217"/>
      <c r="P1121" s="217"/>
      <c r="Q1121" s="217"/>
      <c r="R1121" s="217"/>
      <c r="S1121" s="217"/>
      <c r="T1121" s="218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12" t="s">
        <v>213</v>
      </c>
      <c r="AU1121" s="212" t="s">
        <v>91</v>
      </c>
      <c r="AV1121" s="14" t="s">
        <v>91</v>
      </c>
      <c r="AW1121" s="14" t="s">
        <v>33</v>
      </c>
      <c r="AX1121" s="14" t="s">
        <v>80</v>
      </c>
      <c r="AY1121" s="212" t="s">
        <v>205</v>
      </c>
    </row>
    <row r="1122" s="14" customFormat="1">
      <c r="A1122" s="14"/>
      <c r="B1122" s="211"/>
      <c r="C1122" s="14"/>
      <c r="D1122" s="204" t="s">
        <v>213</v>
      </c>
      <c r="E1122" s="212" t="s">
        <v>1</v>
      </c>
      <c r="F1122" s="213" t="s">
        <v>406</v>
      </c>
      <c r="G1122" s="14"/>
      <c r="H1122" s="214">
        <v>1</v>
      </c>
      <c r="I1122" s="215"/>
      <c r="J1122" s="14"/>
      <c r="K1122" s="14"/>
      <c r="L1122" s="211"/>
      <c r="M1122" s="216"/>
      <c r="N1122" s="217"/>
      <c r="O1122" s="217"/>
      <c r="P1122" s="217"/>
      <c r="Q1122" s="217"/>
      <c r="R1122" s="217"/>
      <c r="S1122" s="217"/>
      <c r="T1122" s="218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12" t="s">
        <v>213</v>
      </c>
      <c r="AU1122" s="212" t="s">
        <v>91</v>
      </c>
      <c r="AV1122" s="14" t="s">
        <v>91</v>
      </c>
      <c r="AW1122" s="14" t="s">
        <v>33</v>
      </c>
      <c r="AX1122" s="14" t="s">
        <v>80</v>
      </c>
      <c r="AY1122" s="212" t="s">
        <v>205</v>
      </c>
    </row>
    <row r="1123" s="15" customFormat="1">
      <c r="A1123" s="15"/>
      <c r="B1123" s="219"/>
      <c r="C1123" s="15"/>
      <c r="D1123" s="204" t="s">
        <v>213</v>
      </c>
      <c r="E1123" s="220" t="s">
        <v>1</v>
      </c>
      <c r="F1123" s="221" t="s">
        <v>216</v>
      </c>
      <c r="G1123" s="15"/>
      <c r="H1123" s="222">
        <v>12</v>
      </c>
      <c r="I1123" s="223"/>
      <c r="J1123" s="15"/>
      <c r="K1123" s="15"/>
      <c r="L1123" s="219"/>
      <c r="M1123" s="224"/>
      <c r="N1123" s="225"/>
      <c r="O1123" s="225"/>
      <c r="P1123" s="225"/>
      <c r="Q1123" s="225"/>
      <c r="R1123" s="225"/>
      <c r="S1123" s="225"/>
      <c r="T1123" s="226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T1123" s="220" t="s">
        <v>213</v>
      </c>
      <c r="AU1123" s="220" t="s">
        <v>91</v>
      </c>
      <c r="AV1123" s="15" t="s">
        <v>211</v>
      </c>
      <c r="AW1123" s="15" t="s">
        <v>33</v>
      </c>
      <c r="AX1123" s="15" t="s">
        <v>87</v>
      </c>
      <c r="AY1123" s="220" t="s">
        <v>205</v>
      </c>
    </row>
    <row r="1124" s="2" customFormat="1" ht="37.8" customHeight="1">
      <c r="A1124" s="38"/>
      <c r="B1124" s="188"/>
      <c r="C1124" s="227" t="s">
        <v>1429</v>
      </c>
      <c r="D1124" s="227" t="s">
        <v>276</v>
      </c>
      <c r="E1124" s="228" t="s">
        <v>1416</v>
      </c>
      <c r="F1124" s="229" t="s">
        <v>1417</v>
      </c>
      <c r="G1124" s="230" t="s">
        <v>284</v>
      </c>
      <c r="H1124" s="231">
        <v>31.199999999999999</v>
      </c>
      <c r="I1124" s="232"/>
      <c r="J1124" s="231">
        <f>ROUND(I1124*H1124,3)</f>
        <v>0</v>
      </c>
      <c r="K1124" s="233"/>
      <c r="L1124" s="234"/>
      <c r="M1124" s="235" t="s">
        <v>1</v>
      </c>
      <c r="N1124" s="236" t="s">
        <v>46</v>
      </c>
      <c r="O1124" s="82"/>
      <c r="P1124" s="198">
        <f>O1124*H1124</f>
        <v>0</v>
      </c>
      <c r="Q1124" s="198">
        <v>0.00114</v>
      </c>
      <c r="R1124" s="198">
        <f>Q1124*H1124</f>
        <v>0.035567999999999995</v>
      </c>
      <c r="S1124" s="198">
        <v>0</v>
      </c>
      <c r="T1124" s="199">
        <f>S1124*H1124</f>
        <v>0</v>
      </c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R1124" s="200" t="s">
        <v>401</v>
      </c>
      <c r="AT1124" s="200" t="s">
        <v>276</v>
      </c>
      <c r="AU1124" s="200" t="s">
        <v>91</v>
      </c>
      <c r="AY1124" s="19" t="s">
        <v>205</v>
      </c>
      <c r="BE1124" s="201">
        <f>IF(N1124="základná",J1124,0)</f>
        <v>0</v>
      </c>
      <c r="BF1124" s="201">
        <f>IF(N1124="znížená",J1124,0)</f>
        <v>0</v>
      </c>
      <c r="BG1124" s="201">
        <f>IF(N1124="zákl. prenesená",J1124,0)</f>
        <v>0</v>
      </c>
      <c r="BH1124" s="201">
        <f>IF(N1124="zníž. prenesená",J1124,0)</f>
        <v>0</v>
      </c>
      <c r="BI1124" s="201">
        <f>IF(N1124="nulová",J1124,0)</f>
        <v>0</v>
      </c>
      <c r="BJ1124" s="19" t="s">
        <v>91</v>
      </c>
      <c r="BK1124" s="202">
        <f>ROUND(I1124*H1124,3)</f>
        <v>0</v>
      </c>
      <c r="BL1124" s="19" t="s">
        <v>299</v>
      </c>
      <c r="BM1124" s="200" t="s">
        <v>1430</v>
      </c>
    </row>
    <row r="1125" s="14" customFormat="1">
      <c r="A1125" s="14"/>
      <c r="B1125" s="211"/>
      <c r="C1125" s="14"/>
      <c r="D1125" s="204" t="s">
        <v>213</v>
      </c>
      <c r="E1125" s="14"/>
      <c r="F1125" s="213" t="s">
        <v>1431</v>
      </c>
      <c r="G1125" s="14"/>
      <c r="H1125" s="214">
        <v>31.199999999999999</v>
      </c>
      <c r="I1125" s="215"/>
      <c r="J1125" s="14"/>
      <c r="K1125" s="14"/>
      <c r="L1125" s="211"/>
      <c r="M1125" s="216"/>
      <c r="N1125" s="217"/>
      <c r="O1125" s="217"/>
      <c r="P1125" s="217"/>
      <c r="Q1125" s="217"/>
      <c r="R1125" s="217"/>
      <c r="S1125" s="217"/>
      <c r="T1125" s="218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12" t="s">
        <v>213</v>
      </c>
      <c r="AU1125" s="212" t="s">
        <v>91</v>
      </c>
      <c r="AV1125" s="14" t="s">
        <v>91</v>
      </c>
      <c r="AW1125" s="14" t="s">
        <v>3</v>
      </c>
      <c r="AX1125" s="14" t="s">
        <v>87</v>
      </c>
      <c r="AY1125" s="212" t="s">
        <v>205</v>
      </c>
    </row>
    <row r="1126" s="2" customFormat="1" ht="33" customHeight="1">
      <c r="A1126" s="38"/>
      <c r="B1126" s="188"/>
      <c r="C1126" s="227" t="s">
        <v>1432</v>
      </c>
      <c r="D1126" s="227" t="s">
        <v>276</v>
      </c>
      <c r="E1126" s="228" t="s">
        <v>1421</v>
      </c>
      <c r="F1126" s="229" t="s">
        <v>1422</v>
      </c>
      <c r="G1126" s="230" t="s">
        <v>348</v>
      </c>
      <c r="H1126" s="231">
        <v>12</v>
      </c>
      <c r="I1126" s="232"/>
      <c r="J1126" s="231">
        <f>ROUND(I1126*H1126,3)</f>
        <v>0</v>
      </c>
      <c r="K1126" s="233"/>
      <c r="L1126" s="234"/>
      <c r="M1126" s="235" t="s">
        <v>1</v>
      </c>
      <c r="N1126" s="236" t="s">
        <v>46</v>
      </c>
      <c r="O1126" s="82"/>
      <c r="P1126" s="198">
        <f>O1126*H1126</f>
        <v>0</v>
      </c>
      <c r="Q1126" s="198">
        <v>0.00010000000000000001</v>
      </c>
      <c r="R1126" s="198">
        <f>Q1126*H1126</f>
        <v>0.0012000000000000001</v>
      </c>
      <c r="S1126" s="198">
        <v>0</v>
      </c>
      <c r="T1126" s="199">
        <f>S1126*H1126</f>
        <v>0</v>
      </c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R1126" s="200" t="s">
        <v>401</v>
      </c>
      <c r="AT1126" s="200" t="s">
        <v>276</v>
      </c>
      <c r="AU1126" s="200" t="s">
        <v>91</v>
      </c>
      <c r="AY1126" s="19" t="s">
        <v>205</v>
      </c>
      <c r="BE1126" s="201">
        <f>IF(N1126="základná",J1126,0)</f>
        <v>0</v>
      </c>
      <c r="BF1126" s="201">
        <f>IF(N1126="znížená",J1126,0)</f>
        <v>0</v>
      </c>
      <c r="BG1126" s="201">
        <f>IF(N1126="zákl. prenesená",J1126,0)</f>
        <v>0</v>
      </c>
      <c r="BH1126" s="201">
        <f>IF(N1126="zníž. prenesená",J1126,0)</f>
        <v>0</v>
      </c>
      <c r="BI1126" s="201">
        <f>IF(N1126="nulová",J1126,0)</f>
        <v>0</v>
      </c>
      <c r="BJ1126" s="19" t="s">
        <v>91</v>
      </c>
      <c r="BK1126" s="202">
        <f>ROUND(I1126*H1126,3)</f>
        <v>0</v>
      </c>
      <c r="BL1126" s="19" t="s">
        <v>299</v>
      </c>
      <c r="BM1126" s="200" t="s">
        <v>1433</v>
      </c>
    </row>
    <row r="1127" s="2" customFormat="1" ht="24.15" customHeight="1">
      <c r="A1127" s="38"/>
      <c r="B1127" s="188"/>
      <c r="C1127" s="189" t="s">
        <v>1434</v>
      </c>
      <c r="D1127" s="189" t="s">
        <v>207</v>
      </c>
      <c r="E1127" s="190" t="s">
        <v>1435</v>
      </c>
      <c r="F1127" s="191" t="s">
        <v>1436</v>
      </c>
      <c r="G1127" s="192" t="s">
        <v>348</v>
      </c>
      <c r="H1127" s="193">
        <v>5</v>
      </c>
      <c r="I1127" s="194"/>
      <c r="J1127" s="193">
        <f>ROUND(I1127*H1127,3)</f>
        <v>0</v>
      </c>
      <c r="K1127" s="195"/>
      <c r="L1127" s="39"/>
      <c r="M1127" s="196" t="s">
        <v>1</v>
      </c>
      <c r="N1127" s="197" t="s">
        <v>46</v>
      </c>
      <c r="O1127" s="82"/>
      <c r="P1127" s="198">
        <f>O1127*H1127</f>
        <v>0</v>
      </c>
      <c r="Q1127" s="198">
        <v>0.00032000000000000003</v>
      </c>
      <c r="R1127" s="198">
        <f>Q1127*H1127</f>
        <v>0.0016000000000000001</v>
      </c>
      <c r="S1127" s="198">
        <v>0</v>
      </c>
      <c r="T1127" s="199">
        <f>S1127*H1127</f>
        <v>0</v>
      </c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R1127" s="200" t="s">
        <v>299</v>
      </c>
      <c r="AT1127" s="200" t="s">
        <v>207</v>
      </c>
      <c r="AU1127" s="200" t="s">
        <v>91</v>
      </c>
      <c r="AY1127" s="19" t="s">
        <v>205</v>
      </c>
      <c r="BE1127" s="201">
        <f>IF(N1127="základná",J1127,0)</f>
        <v>0</v>
      </c>
      <c r="BF1127" s="201">
        <f>IF(N1127="znížená",J1127,0)</f>
        <v>0</v>
      </c>
      <c r="BG1127" s="201">
        <f>IF(N1127="zákl. prenesená",J1127,0)</f>
        <v>0</v>
      </c>
      <c r="BH1127" s="201">
        <f>IF(N1127="zníž. prenesená",J1127,0)</f>
        <v>0</v>
      </c>
      <c r="BI1127" s="201">
        <f>IF(N1127="nulová",J1127,0)</f>
        <v>0</v>
      </c>
      <c r="BJ1127" s="19" t="s">
        <v>91</v>
      </c>
      <c r="BK1127" s="202">
        <f>ROUND(I1127*H1127,3)</f>
        <v>0</v>
      </c>
      <c r="BL1127" s="19" t="s">
        <v>299</v>
      </c>
      <c r="BM1127" s="200" t="s">
        <v>1437</v>
      </c>
    </row>
    <row r="1128" s="14" customFormat="1">
      <c r="A1128" s="14"/>
      <c r="B1128" s="211"/>
      <c r="C1128" s="14"/>
      <c r="D1128" s="204" t="s">
        <v>213</v>
      </c>
      <c r="E1128" s="212" t="s">
        <v>1</v>
      </c>
      <c r="F1128" s="213" t="s">
        <v>1438</v>
      </c>
      <c r="G1128" s="14"/>
      <c r="H1128" s="214">
        <v>1</v>
      </c>
      <c r="I1128" s="215"/>
      <c r="J1128" s="14"/>
      <c r="K1128" s="14"/>
      <c r="L1128" s="211"/>
      <c r="M1128" s="216"/>
      <c r="N1128" s="217"/>
      <c r="O1128" s="217"/>
      <c r="P1128" s="217"/>
      <c r="Q1128" s="217"/>
      <c r="R1128" s="217"/>
      <c r="S1128" s="217"/>
      <c r="T1128" s="218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12" t="s">
        <v>213</v>
      </c>
      <c r="AU1128" s="212" t="s">
        <v>91</v>
      </c>
      <c r="AV1128" s="14" t="s">
        <v>91</v>
      </c>
      <c r="AW1128" s="14" t="s">
        <v>33</v>
      </c>
      <c r="AX1128" s="14" t="s">
        <v>80</v>
      </c>
      <c r="AY1128" s="212" t="s">
        <v>205</v>
      </c>
    </row>
    <row r="1129" s="14" customFormat="1">
      <c r="A1129" s="14"/>
      <c r="B1129" s="211"/>
      <c r="C1129" s="14"/>
      <c r="D1129" s="204" t="s">
        <v>213</v>
      </c>
      <c r="E1129" s="212" t="s">
        <v>1</v>
      </c>
      <c r="F1129" s="213" t="s">
        <v>1439</v>
      </c>
      <c r="G1129" s="14"/>
      <c r="H1129" s="214">
        <v>4</v>
      </c>
      <c r="I1129" s="215"/>
      <c r="J1129" s="14"/>
      <c r="K1129" s="14"/>
      <c r="L1129" s="211"/>
      <c r="M1129" s="216"/>
      <c r="N1129" s="217"/>
      <c r="O1129" s="217"/>
      <c r="P1129" s="217"/>
      <c r="Q1129" s="217"/>
      <c r="R1129" s="217"/>
      <c r="S1129" s="217"/>
      <c r="T1129" s="218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12" t="s">
        <v>213</v>
      </c>
      <c r="AU1129" s="212" t="s">
        <v>91</v>
      </c>
      <c r="AV1129" s="14" t="s">
        <v>91</v>
      </c>
      <c r="AW1129" s="14" t="s">
        <v>33</v>
      </c>
      <c r="AX1129" s="14" t="s">
        <v>80</v>
      </c>
      <c r="AY1129" s="212" t="s">
        <v>205</v>
      </c>
    </row>
    <row r="1130" s="15" customFormat="1">
      <c r="A1130" s="15"/>
      <c r="B1130" s="219"/>
      <c r="C1130" s="15"/>
      <c r="D1130" s="204" t="s">
        <v>213</v>
      </c>
      <c r="E1130" s="220" t="s">
        <v>1</v>
      </c>
      <c r="F1130" s="221" t="s">
        <v>216</v>
      </c>
      <c r="G1130" s="15"/>
      <c r="H1130" s="222">
        <v>5</v>
      </c>
      <c r="I1130" s="223"/>
      <c r="J1130" s="15"/>
      <c r="K1130" s="15"/>
      <c r="L1130" s="219"/>
      <c r="M1130" s="224"/>
      <c r="N1130" s="225"/>
      <c r="O1130" s="225"/>
      <c r="P1130" s="225"/>
      <c r="Q1130" s="225"/>
      <c r="R1130" s="225"/>
      <c r="S1130" s="225"/>
      <c r="T1130" s="226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20" t="s">
        <v>213</v>
      </c>
      <c r="AU1130" s="220" t="s">
        <v>91</v>
      </c>
      <c r="AV1130" s="15" t="s">
        <v>211</v>
      </c>
      <c r="AW1130" s="15" t="s">
        <v>33</v>
      </c>
      <c r="AX1130" s="15" t="s">
        <v>87</v>
      </c>
      <c r="AY1130" s="220" t="s">
        <v>205</v>
      </c>
    </row>
    <row r="1131" s="2" customFormat="1" ht="37.8" customHeight="1">
      <c r="A1131" s="38"/>
      <c r="B1131" s="188"/>
      <c r="C1131" s="227" t="s">
        <v>1440</v>
      </c>
      <c r="D1131" s="227" t="s">
        <v>276</v>
      </c>
      <c r="E1131" s="228" t="s">
        <v>1416</v>
      </c>
      <c r="F1131" s="229" t="s">
        <v>1417</v>
      </c>
      <c r="G1131" s="230" t="s">
        <v>284</v>
      </c>
      <c r="H1131" s="231">
        <v>15</v>
      </c>
      <c r="I1131" s="232"/>
      <c r="J1131" s="231">
        <f>ROUND(I1131*H1131,3)</f>
        <v>0</v>
      </c>
      <c r="K1131" s="233"/>
      <c r="L1131" s="234"/>
      <c r="M1131" s="235" t="s">
        <v>1</v>
      </c>
      <c r="N1131" s="236" t="s">
        <v>46</v>
      </c>
      <c r="O1131" s="82"/>
      <c r="P1131" s="198">
        <f>O1131*H1131</f>
        <v>0</v>
      </c>
      <c r="Q1131" s="198">
        <v>0.00114</v>
      </c>
      <c r="R1131" s="198">
        <f>Q1131*H1131</f>
        <v>0.017100000000000001</v>
      </c>
      <c r="S1131" s="198">
        <v>0</v>
      </c>
      <c r="T1131" s="199">
        <f>S1131*H1131</f>
        <v>0</v>
      </c>
      <c r="U1131" s="38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R1131" s="200" t="s">
        <v>401</v>
      </c>
      <c r="AT1131" s="200" t="s">
        <v>276</v>
      </c>
      <c r="AU1131" s="200" t="s">
        <v>91</v>
      </c>
      <c r="AY1131" s="19" t="s">
        <v>205</v>
      </c>
      <c r="BE1131" s="201">
        <f>IF(N1131="základná",J1131,0)</f>
        <v>0</v>
      </c>
      <c r="BF1131" s="201">
        <f>IF(N1131="znížená",J1131,0)</f>
        <v>0</v>
      </c>
      <c r="BG1131" s="201">
        <f>IF(N1131="zákl. prenesená",J1131,0)</f>
        <v>0</v>
      </c>
      <c r="BH1131" s="201">
        <f>IF(N1131="zníž. prenesená",J1131,0)</f>
        <v>0</v>
      </c>
      <c r="BI1131" s="201">
        <f>IF(N1131="nulová",J1131,0)</f>
        <v>0</v>
      </c>
      <c r="BJ1131" s="19" t="s">
        <v>91</v>
      </c>
      <c r="BK1131" s="202">
        <f>ROUND(I1131*H1131,3)</f>
        <v>0</v>
      </c>
      <c r="BL1131" s="19" t="s">
        <v>299</v>
      </c>
      <c r="BM1131" s="200" t="s">
        <v>1441</v>
      </c>
    </row>
    <row r="1132" s="14" customFormat="1">
      <c r="A1132" s="14"/>
      <c r="B1132" s="211"/>
      <c r="C1132" s="14"/>
      <c r="D1132" s="204" t="s">
        <v>213</v>
      </c>
      <c r="E1132" s="14"/>
      <c r="F1132" s="213" t="s">
        <v>1442</v>
      </c>
      <c r="G1132" s="14"/>
      <c r="H1132" s="214">
        <v>15</v>
      </c>
      <c r="I1132" s="215"/>
      <c r="J1132" s="14"/>
      <c r="K1132" s="14"/>
      <c r="L1132" s="211"/>
      <c r="M1132" s="216"/>
      <c r="N1132" s="217"/>
      <c r="O1132" s="217"/>
      <c r="P1132" s="217"/>
      <c r="Q1132" s="217"/>
      <c r="R1132" s="217"/>
      <c r="S1132" s="217"/>
      <c r="T1132" s="218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12" t="s">
        <v>213</v>
      </c>
      <c r="AU1132" s="212" t="s">
        <v>91</v>
      </c>
      <c r="AV1132" s="14" t="s">
        <v>91</v>
      </c>
      <c r="AW1132" s="14" t="s">
        <v>3</v>
      </c>
      <c r="AX1132" s="14" t="s">
        <v>87</v>
      </c>
      <c r="AY1132" s="212" t="s">
        <v>205</v>
      </c>
    </row>
    <row r="1133" s="2" customFormat="1" ht="33" customHeight="1">
      <c r="A1133" s="38"/>
      <c r="B1133" s="188"/>
      <c r="C1133" s="227" t="s">
        <v>1443</v>
      </c>
      <c r="D1133" s="227" t="s">
        <v>276</v>
      </c>
      <c r="E1133" s="228" t="s">
        <v>1421</v>
      </c>
      <c r="F1133" s="229" t="s">
        <v>1422</v>
      </c>
      <c r="G1133" s="230" t="s">
        <v>348</v>
      </c>
      <c r="H1133" s="231">
        <v>5</v>
      </c>
      <c r="I1133" s="232"/>
      <c r="J1133" s="231">
        <f>ROUND(I1133*H1133,3)</f>
        <v>0</v>
      </c>
      <c r="K1133" s="233"/>
      <c r="L1133" s="234"/>
      <c r="M1133" s="235" t="s">
        <v>1</v>
      </c>
      <c r="N1133" s="236" t="s">
        <v>46</v>
      </c>
      <c r="O1133" s="82"/>
      <c r="P1133" s="198">
        <f>O1133*H1133</f>
        <v>0</v>
      </c>
      <c r="Q1133" s="198">
        <v>0.00010000000000000001</v>
      </c>
      <c r="R1133" s="198">
        <f>Q1133*H1133</f>
        <v>0.00050000000000000001</v>
      </c>
      <c r="S1133" s="198">
        <v>0</v>
      </c>
      <c r="T1133" s="199">
        <f>S1133*H1133</f>
        <v>0</v>
      </c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R1133" s="200" t="s">
        <v>401</v>
      </c>
      <c r="AT1133" s="200" t="s">
        <v>276</v>
      </c>
      <c r="AU1133" s="200" t="s">
        <v>91</v>
      </c>
      <c r="AY1133" s="19" t="s">
        <v>205</v>
      </c>
      <c r="BE1133" s="201">
        <f>IF(N1133="základná",J1133,0)</f>
        <v>0</v>
      </c>
      <c r="BF1133" s="201">
        <f>IF(N1133="znížená",J1133,0)</f>
        <v>0</v>
      </c>
      <c r="BG1133" s="201">
        <f>IF(N1133="zákl. prenesená",J1133,0)</f>
        <v>0</v>
      </c>
      <c r="BH1133" s="201">
        <f>IF(N1133="zníž. prenesená",J1133,0)</f>
        <v>0</v>
      </c>
      <c r="BI1133" s="201">
        <f>IF(N1133="nulová",J1133,0)</f>
        <v>0</v>
      </c>
      <c r="BJ1133" s="19" t="s">
        <v>91</v>
      </c>
      <c r="BK1133" s="202">
        <f>ROUND(I1133*H1133,3)</f>
        <v>0</v>
      </c>
      <c r="BL1133" s="19" t="s">
        <v>299</v>
      </c>
      <c r="BM1133" s="200" t="s">
        <v>1444</v>
      </c>
    </row>
    <row r="1134" s="2" customFormat="1" ht="16.5" customHeight="1">
      <c r="A1134" s="38"/>
      <c r="B1134" s="188"/>
      <c r="C1134" s="189" t="s">
        <v>1445</v>
      </c>
      <c r="D1134" s="189" t="s">
        <v>207</v>
      </c>
      <c r="E1134" s="190" t="s">
        <v>1446</v>
      </c>
      <c r="F1134" s="191" t="s">
        <v>1447</v>
      </c>
      <c r="G1134" s="192" t="s">
        <v>348</v>
      </c>
      <c r="H1134" s="193">
        <v>7</v>
      </c>
      <c r="I1134" s="194"/>
      <c r="J1134" s="193">
        <f>ROUND(I1134*H1134,3)</f>
        <v>0</v>
      </c>
      <c r="K1134" s="195"/>
      <c r="L1134" s="39"/>
      <c r="M1134" s="196" t="s">
        <v>1</v>
      </c>
      <c r="N1134" s="197" t="s">
        <v>46</v>
      </c>
      <c r="O1134" s="82"/>
      <c r="P1134" s="198">
        <f>O1134*H1134</f>
        <v>0</v>
      </c>
      <c r="Q1134" s="198">
        <v>0.00084999999999999995</v>
      </c>
      <c r="R1134" s="198">
        <f>Q1134*H1134</f>
        <v>0.0059499999999999996</v>
      </c>
      <c r="S1134" s="198">
        <v>0</v>
      </c>
      <c r="T1134" s="199">
        <f>S1134*H1134</f>
        <v>0</v>
      </c>
      <c r="U1134" s="38"/>
      <c r="V1134" s="38"/>
      <c r="W1134" s="38"/>
      <c r="X1134" s="38"/>
      <c r="Y1134" s="38"/>
      <c r="Z1134" s="38"/>
      <c r="AA1134" s="38"/>
      <c r="AB1134" s="38"/>
      <c r="AC1134" s="38"/>
      <c r="AD1134" s="38"/>
      <c r="AE1134" s="38"/>
      <c r="AR1134" s="200" t="s">
        <v>299</v>
      </c>
      <c r="AT1134" s="200" t="s">
        <v>207</v>
      </c>
      <c r="AU1134" s="200" t="s">
        <v>91</v>
      </c>
      <c r="AY1134" s="19" t="s">
        <v>205</v>
      </c>
      <c r="BE1134" s="201">
        <f>IF(N1134="základná",J1134,0)</f>
        <v>0</v>
      </c>
      <c r="BF1134" s="201">
        <f>IF(N1134="znížená",J1134,0)</f>
        <v>0</v>
      </c>
      <c r="BG1134" s="201">
        <f>IF(N1134="zákl. prenesená",J1134,0)</f>
        <v>0</v>
      </c>
      <c r="BH1134" s="201">
        <f>IF(N1134="zníž. prenesená",J1134,0)</f>
        <v>0</v>
      </c>
      <c r="BI1134" s="201">
        <f>IF(N1134="nulová",J1134,0)</f>
        <v>0</v>
      </c>
      <c r="BJ1134" s="19" t="s">
        <v>91</v>
      </c>
      <c r="BK1134" s="202">
        <f>ROUND(I1134*H1134,3)</f>
        <v>0</v>
      </c>
      <c r="BL1134" s="19" t="s">
        <v>299</v>
      </c>
      <c r="BM1134" s="200" t="s">
        <v>1448</v>
      </c>
    </row>
    <row r="1135" s="14" customFormat="1">
      <c r="A1135" s="14"/>
      <c r="B1135" s="211"/>
      <c r="C1135" s="14"/>
      <c r="D1135" s="204" t="s">
        <v>213</v>
      </c>
      <c r="E1135" s="212" t="s">
        <v>1</v>
      </c>
      <c r="F1135" s="213" t="s">
        <v>1348</v>
      </c>
      <c r="G1135" s="14"/>
      <c r="H1135" s="214">
        <v>1</v>
      </c>
      <c r="I1135" s="215"/>
      <c r="J1135" s="14"/>
      <c r="K1135" s="14"/>
      <c r="L1135" s="211"/>
      <c r="M1135" s="216"/>
      <c r="N1135" s="217"/>
      <c r="O1135" s="217"/>
      <c r="P1135" s="217"/>
      <c r="Q1135" s="217"/>
      <c r="R1135" s="217"/>
      <c r="S1135" s="217"/>
      <c r="T1135" s="218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12" t="s">
        <v>213</v>
      </c>
      <c r="AU1135" s="212" t="s">
        <v>91</v>
      </c>
      <c r="AV1135" s="14" t="s">
        <v>91</v>
      </c>
      <c r="AW1135" s="14" t="s">
        <v>33</v>
      </c>
      <c r="AX1135" s="14" t="s">
        <v>80</v>
      </c>
      <c r="AY1135" s="212" t="s">
        <v>205</v>
      </c>
    </row>
    <row r="1136" s="14" customFormat="1">
      <c r="A1136" s="14"/>
      <c r="B1136" s="211"/>
      <c r="C1136" s="14"/>
      <c r="D1136" s="204" t="s">
        <v>213</v>
      </c>
      <c r="E1136" s="212" t="s">
        <v>1</v>
      </c>
      <c r="F1136" s="213" t="s">
        <v>1349</v>
      </c>
      <c r="G1136" s="14"/>
      <c r="H1136" s="214">
        <v>1</v>
      </c>
      <c r="I1136" s="215"/>
      <c r="J1136" s="14"/>
      <c r="K1136" s="14"/>
      <c r="L1136" s="211"/>
      <c r="M1136" s="216"/>
      <c r="N1136" s="217"/>
      <c r="O1136" s="217"/>
      <c r="P1136" s="217"/>
      <c r="Q1136" s="217"/>
      <c r="R1136" s="217"/>
      <c r="S1136" s="217"/>
      <c r="T1136" s="218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12" t="s">
        <v>213</v>
      </c>
      <c r="AU1136" s="212" t="s">
        <v>91</v>
      </c>
      <c r="AV1136" s="14" t="s">
        <v>91</v>
      </c>
      <c r="AW1136" s="14" t="s">
        <v>33</v>
      </c>
      <c r="AX1136" s="14" t="s">
        <v>80</v>
      </c>
      <c r="AY1136" s="212" t="s">
        <v>205</v>
      </c>
    </row>
    <row r="1137" s="14" customFormat="1">
      <c r="A1137" s="14"/>
      <c r="B1137" s="211"/>
      <c r="C1137" s="14"/>
      <c r="D1137" s="204" t="s">
        <v>213</v>
      </c>
      <c r="E1137" s="212" t="s">
        <v>1</v>
      </c>
      <c r="F1137" s="213" t="s">
        <v>1350</v>
      </c>
      <c r="G1137" s="14"/>
      <c r="H1137" s="214">
        <v>1</v>
      </c>
      <c r="I1137" s="215"/>
      <c r="J1137" s="14"/>
      <c r="K1137" s="14"/>
      <c r="L1137" s="211"/>
      <c r="M1137" s="216"/>
      <c r="N1137" s="217"/>
      <c r="O1137" s="217"/>
      <c r="P1137" s="217"/>
      <c r="Q1137" s="217"/>
      <c r="R1137" s="217"/>
      <c r="S1137" s="217"/>
      <c r="T1137" s="218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12" t="s">
        <v>213</v>
      </c>
      <c r="AU1137" s="212" t="s">
        <v>91</v>
      </c>
      <c r="AV1137" s="14" t="s">
        <v>91</v>
      </c>
      <c r="AW1137" s="14" t="s">
        <v>33</v>
      </c>
      <c r="AX1137" s="14" t="s">
        <v>80</v>
      </c>
      <c r="AY1137" s="212" t="s">
        <v>205</v>
      </c>
    </row>
    <row r="1138" s="14" customFormat="1">
      <c r="A1138" s="14"/>
      <c r="B1138" s="211"/>
      <c r="C1138" s="14"/>
      <c r="D1138" s="204" t="s">
        <v>213</v>
      </c>
      <c r="E1138" s="212" t="s">
        <v>1</v>
      </c>
      <c r="F1138" s="213" t="s">
        <v>1351</v>
      </c>
      <c r="G1138" s="14"/>
      <c r="H1138" s="214">
        <v>2</v>
      </c>
      <c r="I1138" s="215"/>
      <c r="J1138" s="14"/>
      <c r="K1138" s="14"/>
      <c r="L1138" s="211"/>
      <c r="M1138" s="216"/>
      <c r="N1138" s="217"/>
      <c r="O1138" s="217"/>
      <c r="P1138" s="217"/>
      <c r="Q1138" s="217"/>
      <c r="R1138" s="217"/>
      <c r="S1138" s="217"/>
      <c r="T1138" s="218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12" t="s">
        <v>213</v>
      </c>
      <c r="AU1138" s="212" t="s">
        <v>91</v>
      </c>
      <c r="AV1138" s="14" t="s">
        <v>91</v>
      </c>
      <c r="AW1138" s="14" t="s">
        <v>33</v>
      </c>
      <c r="AX1138" s="14" t="s">
        <v>80</v>
      </c>
      <c r="AY1138" s="212" t="s">
        <v>205</v>
      </c>
    </row>
    <row r="1139" s="14" customFormat="1">
      <c r="A1139" s="14"/>
      <c r="B1139" s="211"/>
      <c r="C1139" s="14"/>
      <c r="D1139" s="204" t="s">
        <v>213</v>
      </c>
      <c r="E1139" s="212" t="s">
        <v>1</v>
      </c>
      <c r="F1139" s="213" t="s">
        <v>1352</v>
      </c>
      <c r="G1139" s="14"/>
      <c r="H1139" s="214">
        <v>1</v>
      </c>
      <c r="I1139" s="215"/>
      <c r="J1139" s="14"/>
      <c r="K1139" s="14"/>
      <c r="L1139" s="211"/>
      <c r="M1139" s="216"/>
      <c r="N1139" s="217"/>
      <c r="O1139" s="217"/>
      <c r="P1139" s="217"/>
      <c r="Q1139" s="217"/>
      <c r="R1139" s="217"/>
      <c r="S1139" s="217"/>
      <c r="T1139" s="218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12" t="s">
        <v>213</v>
      </c>
      <c r="AU1139" s="212" t="s">
        <v>91</v>
      </c>
      <c r="AV1139" s="14" t="s">
        <v>91</v>
      </c>
      <c r="AW1139" s="14" t="s">
        <v>33</v>
      </c>
      <c r="AX1139" s="14" t="s">
        <v>80</v>
      </c>
      <c r="AY1139" s="212" t="s">
        <v>205</v>
      </c>
    </row>
    <row r="1140" s="14" customFormat="1">
      <c r="A1140" s="14"/>
      <c r="B1140" s="211"/>
      <c r="C1140" s="14"/>
      <c r="D1140" s="204" t="s">
        <v>213</v>
      </c>
      <c r="E1140" s="212" t="s">
        <v>1</v>
      </c>
      <c r="F1140" s="213" t="s">
        <v>1353</v>
      </c>
      <c r="G1140" s="14"/>
      <c r="H1140" s="214">
        <v>1</v>
      </c>
      <c r="I1140" s="215"/>
      <c r="J1140" s="14"/>
      <c r="K1140" s="14"/>
      <c r="L1140" s="211"/>
      <c r="M1140" s="216"/>
      <c r="N1140" s="217"/>
      <c r="O1140" s="217"/>
      <c r="P1140" s="217"/>
      <c r="Q1140" s="217"/>
      <c r="R1140" s="217"/>
      <c r="S1140" s="217"/>
      <c r="T1140" s="218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12" t="s">
        <v>213</v>
      </c>
      <c r="AU1140" s="212" t="s">
        <v>91</v>
      </c>
      <c r="AV1140" s="14" t="s">
        <v>91</v>
      </c>
      <c r="AW1140" s="14" t="s">
        <v>33</v>
      </c>
      <c r="AX1140" s="14" t="s">
        <v>80</v>
      </c>
      <c r="AY1140" s="212" t="s">
        <v>205</v>
      </c>
    </row>
    <row r="1141" s="15" customFormat="1">
      <c r="A1141" s="15"/>
      <c r="B1141" s="219"/>
      <c r="C1141" s="15"/>
      <c r="D1141" s="204" t="s">
        <v>213</v>
      </c>
      <c r="E1141" s="220" t="s">
        <v>1</v>
      </c>
      <c r="F1141" s="221" t="s">
        <v>216</v>
      </c>
      <c r="G1141" s="15"/>
      <c r="H1141" s="222">
        <v>7</v>
      </c>
      <c r="I1141" s="223"/>
      <c r="J1141" s="15"/>
      <c r="K1141" s="15"/>
      <c r="L1141" s="219"/>
      <c r="M1141" s="224"/>
      <c r="N1141" s="225"/>
      <c r="O1141" s="225"/>
      <c r="P1141" s="225"/>
      <c r="Q1141" s="225"/>
      <c r="R1141" s="225"/>
      <c r="S1141" s="225"/>
      <c r="T1141" s="226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20" t="s">
        <v>213</v>
      </c>
      <c r="AU1141" s="220" t="s">
        <v>91</v>
      </c>
      <c r="AV1141" s="15" t="s">
        <v>211</v>
      </c>
      <c r="AW1141" s="15" t="s">
        <v>33</v>
      </c>
      <c r="AX1141" s="15" t="s">
        <v>87</v>
      </c>
      <c r="AY1141" s="220" t="s">
        <v>205</v>
      </c>
    </row>
    <row r="1142" s="2" customFormat="1" ht="37.8" customHeight="1">
      <c r="A1142" s="38"/>
      <c r="B1142" s="188"/>
      <c r="C1142" s="227" t="s">
        <v>1449</v>
      </c>
      <c r="D1142" s="227" t="s">
        <v>276</v>
      </c>
      <c r="E1142" s="228" t="s">
        <v>1450</v>
      </c>
      <c r="F1142" s="229" t="s">
        <v>1451</v>
      </c>
      <c r="G1142" s="230" t="s">
        <v>348</v>
      </c>
      <c r="H1142" s="231">
        <v>7</v>
      </c>
      <c r="I1142" s="232"/>
      <c r="J1142" s="231">
        <f>ROUND(I1142*H1142,3)</f>
        <v>0</v>
      </c>
      <c r="K1142" s="233"/>
      <c r="L1142" s="234"/>
      <c r="M1142" s="235" t="s">
        <v>1</v>
      </c>
      <c r="N1142" s="236" t="s">
        <v>46</v>
      </c>
      <c r="O1142" s="82"/>
      <c r="P1142" s="198">
        <f>O1142*H1142</f>
        <v>0</v>
      </c>
      <c r="Q1142" s="198">
        <v>0.014999999999999999</v>
      </c>
      <c r="R1142" s="198">
        <f>Q1142*H1142</f>
        <v>0.105</v>
      </c>
      <c r="S1142" s="198">
        <v>0</v>
      </c>
      <c r="T1142" s="199">
        <f>S1142*H1142</f>
        <v>0</v>
      </c>
      <c r="U1142" s="38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R1142" s="200" t="s">
        <v>401</v>
      </c>
      <c r="AT1142" s="200" t="s">
        <v>276</v>
      </c>
      <c r="AU1142" s="200" t="s">
        <v>91</v>
      </c>
      <c r="AY1142" s="19" t="s">
        <v>205</v>
      </c>
      <c r="BE1142" s="201">
        <f>IF(N1142="základná",J1142,0)</f>
        <v>0</v>
      </c>
      <c r="BF1142" s="201">
        <f>IF(N1142="znížená",J1142,0)</f>
        <v>0</v>
      </c>
      <c r="BG1142" s="201">
        <f>IF(N1142="zákl. prenesená",J1142,0)</f>
        <v>0</v>
      </c>
      <c r="BH1142" s="201">
        <f>IF(N1142="zníž. prenesená",J1142,0)</f>
        <v>0</v>
      </c>
      <c r="BI1142" s="201">
        <f>IF(N1142="nulová",J1142,0)</f>
        <v>0</v>
      </c>
      <c r="BJ1142" s="19" t="s">
        <v>91</v>
      </c>
      <c r="BK1142" s="202">
        <f>ROUND(I1142*H1142,3)</f>
        <v>0</v>
      </c>
      <c r="BL1142" s="19" t="s">
        <v>299</v>
      </c>
      <c r="BM1142" s="200" t="s">
        <v>1452</v>
      </c>
    </row>
    <row r="1143" s="2" customFormat="1" ht="16.5" customHeight="1">
      <c r="A1143" s="38"/>
      <c r="B1143" s="188"/>
      <c r="C1143" s="189" t="s">
        <v>1453</v>
      </c>
      <c r="D1143" s="189" t="s">
        <v>207</v>
      </c>
      <c r="E1143" s="190" t="s">
        <v>1454</v>
      </c>
      <c r="F1143" s="191" t="s">
        <v>1455</v>
      </c>
      <c r="G1143" s="192" t="s">
        <v>348</v>
      </c>
      <c r="H1143" s="193">
        <v>12</v>
      </c>
      <c r="I1143" s="194"/>
      <c r="J1143" s="193">
        <f>ROUND(I1143*H1143,3)</f>
        <v>0</v>
      </c>
      <c r="K1143" s="195"/>
      <c r="L1143" s="39"/>
      <c r="M1143" s="196" t="s">
        <v>1</v>
      </c>
      <c r="N1143" s="197" t="s">
        <v>46</v>
      </c>
      <c r="O1143" s="82"/>
      <c r="P1143" s="198">
        <f>O1143*H1143</f>
        <v>0</v>
      </c>
      <c r="Q1143" s="198">
        <v>0.00097000000000000005</v>
      </c>
      <c r="R1143" s="198">
        <f>Q1143*H1143</f>
        <v>0.011640000000000001</v>
      </c>
      <c r="S1143" s="198">
        <v>0</v>
      </c>
      <c r="T1143" s="199">
        <f>S1143*H1143</f>
        <v>0</v>
      </c>
      <c r="U1143" s="38"/>
      <c r="V1143" s="38"/>
      <c r="W1143" s="38"/>
      <c r="X1143" s="38"/>
      <c r="Y1143" s="38"/>
      <c r="Z1143" s="38"/>
      <c r="AA1143" s="38"/>
      <c r="AB1143" s="38"/>
      <c r="AC1143" s="38"/>
      <c r="AD1143" s="38"/>
      <c r="AE1143" s="38"/>
      <c r="AR1143" s="200" t="s">
        <v>299</v>
      </c>
      <c r="AT1143" s="200" t="s">
        <v>207</v>
      </c>
      <c r="AU1143" s="200" t="s">
        <v>91</v>
      </c>
      <c r="AY1143" s="19" t="s">
        <v>205</v>
      </c>
      <c r="BE1143" s="201">
        <f>IF(N1143="základná",J1143,0)</f>
        <v>0</v>
      </c>
      <c r="BF1143" s="201">
        <f>IF(N1143="znížená",J1143,0)</f>
        <v>0</v>
      </c>
      <c r="BG1143" s="201">
        <f>IF(N1143="zákl. prenesená",J1143,0)</f>
        <v>0</v>
      </c>
      <c r="BH1143" s="201">
        <f>IF(N1143="zníž. prenesená",J1143,0)</f>
        <v>0</v>
      </c>
      <c r="BI1143" s="201">
        <f>IF(N1143="nulová",J1143,0)</f>
        <v>0</v>
      </c>
      <c r="BJ1143" s="19" t="s">
        <v>91</v>
      </c>
      <c r="BK1143" s="202">
        <f>ROUND(I1143*H1143,3)</f>
        <v>0</v>
      </c>
      <c r="BL1143" s="19" t="s">
        <v>299</v>
      </c>
      <c r="BM1143" s="200" t="s">
        <v>1456</v>
      </c>
    </row>
    <row r="1144" s="14" customFormat="1">
      <c r="A1144" s="14"/>
      <c r="B1144" s="211"/>
      <c r="C1144" s="14"/>
      <c r="D1144" s="204" t="s">
        <v>213</v>
      </c>
      <c r="E1144" s="212" t="s">
        <v>1</v>
      </c>
      <c r="F1144" s="213" t="s">
        <v>1378</v>
      </c>
      <c r="G1144" s="14"/>
      <c r="H1144" s="214">
        <v>4</v>
      </c>
      <c r="I1144" s="215"/>
      <c r="J1144" s="14"/>
      <c r="K1144" s="14"/>
      <c r="L1144" s="211"/>
      <c r="M1144" s="216"/>
      <c r="N1144" s="217"/>
      <c r="O1144" s="217"/>
      <c r="P1144" s="217"/>
      <c r="Q1144" s="217"/>
      <c r="R1144" s="217"/>
      <c r="S1144" s="217"/>
      <c r="T1144" s="218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12" t="s">
        <v>213</v>
      </c>
      <c r="AU1144" s="212" t="s">
        <v>91</v>
      </c>
      <c r="AV1144" s="14" t="s">
        <v>91</v>
      </c>
      <c r="AW1144" s="14" t="s">
        <v>33</v>
      </c>
      <c r="AX1144" s="14" t="s">
        <v>80</v>
      </c>
      <c r="AY1144" s="212" t="s">
        <v>205</v>
      </c>
    </row>
    <row r="1145" s="14" customFormat="1">
      <c r="A1145" s="14"/>
      <c r="B1145" s="211"/>
      <c r="C1145" s="14"/>
      <c r="D1145" s="204" t="s">
        <v>213</v>
      </c>
      <c r="E1145" s="212" t="s">
        <v>1</v>
      </c>
      <c r="F1145" s="213" t="s">
        <v>1379</v>
      </c>
      <c r="G1145" s="14"/>
      <c r="H1145" s="214">
        <v>4</v>
      </c>
      <c r="I1145" s="215"/>
      <c r="J1145" s="14"/>
      <c r="K1145" s="14"/>
      <c r="L1145" s="211"/>
      <c r="M1145" s="216"/>
      <c r="N1145" s="217"/>
      <c r="O1145" s="217"/>
      <c r="P1145" s="217"/>
      <c r="Q1145" s="217"/>
      <c r="R1145" s="217"/>
      <c r="S1145" s="217"/>
      <c r="T1145" s="218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12" t="s">
        <v>213</v>
      </c>
      <c r="AU1145" s="212" t="s">
        <v>91</v>
      </c>
      <c r="AV1145" s="14" t="s">
        <v>91</v>
      </c>
      <c r="AW1145" s="14" t="s">
        <v>33</v>
      </c>
      <c r="AX1145" s="14" t="s">
        <v>80</v>
      </c>
      <c r="AY1145" s="212" t="s">
        <v>205</v>
      </c>
    </row>
    <row r="1146" s="14" customFormat="1">
      <c r="A1146" s="14"/>
      <c r="B1146" s="211"/>
      <c r="C1146" s="14"/>
      <c r="D1146" s="204" t="s">
        <v>213</v>
      </c>
      <c r="E1146" s="212" t="s">
        <v>1</v>
      </c>
      <c r="F1146" s="213" t="s">
        <v>1380</v>
      </c>
      <c r="G1146" s="14"/>
      <c r="H1146" s="214">
        <v>2</v>
      </c>
      <c r="I1146" s="215"/>
      <c r="J1146" s="14"/>
      <c r="K1146" s="14"/>
      <c r="L1146" s="211"/>
      <c r="M1146" s="216"/>
      <c r="N1146" s="217"/>
      <c r="O1146" s="217"/>
      <c r="P1146" s="217"/>
      <c r="Q1146" s="217"/>
      <c r="R1146" s="217"/>
      <c r="S1146" s="217"/>
      <c r="T1146" s="218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12" t="s">
        <v>213</v>
      </c>
      <c r="AU1146" s="212" t="s">
        <v>91</v>
      </c>
      <c r="AV1146" s="14" t="s">
        <v>91</v>
      </c>
      <c r="AW1146" s="14" t="s">
        <v>33</v>
      </c>
      <c r="AX1146" s="14" t="s">
        <v>80</v>
      </c>
      <c r="AY1146" s="212" t="s">
        <v>205</v>
      </c>
    </row>
    <row r="1147" s="14" customFormat="1">
      <c r="A1147" s="14"/>
      <c r="B1147" s="211"/>
      <c r="C1147" s="14"/>
      <c r="D1147" s="204" t="s">
        <v>213</v>
      </c>
      <c r="E1147" s="212" t="s">
        <v>1</v>
      </c>
      <c r="F1147" s="213" t="s">
        <v>1381</v>
      </c>
      <c r="G1147" s="14"/>
      <c r="H1147" s="214">
        <v>2</v>
      </c>
      <c r="I1147" s="215"/>
      <c r="J1147" s="14"/>
      <c r="K1147" s="14"/>
      <c r="L1147" s="211"/>
      <c r="M1147" s="216"/>
      <c r="N1147" s="217"/>
      <c r="O1147" s="217"/>
      <c r="P1147" s="217"/>
      <c r="Q1147" s="217"/>
      <c r="R1147" s="217"/>
      <c r="S1147" s="217"/>
      <c r="T1147" s="218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12" t="s">
        <v>213</v>
      </c>
      <c r="AU1147" s="212" t="s">
        <v>91</v>
      </c>
      <c r="AV1147" s="14" t="s">
        <v>91</v>
      </c>
      <c r="AW1147" s="14" t="s">
        <v>33</v>
      </c>
      <c r="AX1147" s="14" t="s">
        <v>80</v>
      </c>
      <c r="AY1147" s="212" t="s">
        <v>205</v>
      </c>
    </row>
    <row r="1148" s="15" customFormat="1">
      <c r="A1148" s="15"/>
      <c r="B1148" s="219"/>
      <c r="C1148" s="15"/>
      <c r="D1148" s="204" t="s">
        <v>213</v>
      </c>
      <c r="E1148" s="220" t="s">
        <v>1</v>
      </c>
      <c r="F1148" s="221" t="s">
        <v>216</v>
      </c>
      <c r="G1148" s="15"/>
      <c r="H1148" s="222">
        <v>12</v>
      </c>
      <c r="I1148" s="223"/>
      <c r="J1148" s="15"/>
      <c r="K1148" s="15"/>
      <c r="L1148" s="219"/>
      <c r="M1148" s="224"/>
      <c r="N1148" s="225"/>
      <c r="O1148" s="225"/>
      <c r="P1148" s="225"/>
      <c r="Q1148" s="225"/>
      <c r="R1148" s="225"/>
      <c r="S1148" s="225"/>
      <c r="T1148" s="226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20" t="s">
        <v>213</v>
      </c>
      <c r="AU1148" s="220" t="s">
        <v>91</v>
      </c>
      <c r="AV1148" s="15" t="s">
        <v>211</v>
      </c>
      <c r="AW1148" s="15" t="s">
        <v>33</v>
      </c>
      <c r="AX1148" s="15" t="s">
        <v>87</v>
      </c>
      <c r="AY1148" s="220" t="s">
        <v>205</v>
      </c>
    </row>
    <row r="1149" s="2" customFormat="1" ht="37.8" customHeight="1">
      <c r="A1149" s="38"/>
      <c r="B1149" s="188"/>
      <c r="C1149" s="227" t="s">
        <v>1457</v>
      </c>
      <c r="D1149" s="227" t="s">
        <v>276</v>
      </c>
      <c r="E1149" s="228" t="s">
        <v>1458</v>
      </c>
      <c r="F1149" s="229" t="s">
        <v>1459</v>
      </c>
      <c r="G1149" s="230" t="s">
        <v>348</v>
      </c>
      <c r="H1149" s="231">
        <v>12</v>
      </c>
      <c r="I1149" s="232"/>
      <c r="J1149" s="231">
        <f>ROUND(I1149*H1149,3)</f>
        <v>0</v>
      </c>
      <c r="K1149" s="233"/>
      <c r="L1149" s="234"/>
      <c r="M1149" s="235" t="s">
        <v>1</v>
      </c>
      <c r="N1149" s="236" t="s">
        <v>46</v>
      </c>
      <c r="O1149" s="82"/>
      <c r="P1149" s="198">
        <f>O1149*H1149</f>
        <v>0</v>
      </c>
      <c r="Q1149" s="198">
        <v>0.014999999999999999</v>
      </c>
      <c r="R1149" s="198">
        <f>Q1149*H1149</f>
        <v>0.17999999999999999</v>
      </c>
      <c r="S1149" s="198">
        <v>0</v>
      </c>
      <c r="T1149" s="199">
        <f>S1149*H1149</f>
        <v>0</v>
      </c>
      <c r="U1149" s="38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R1149" s="200" t="s">
        <v>401</v>
      </c>
      <c r="AT1149" s="200" t="s">
        <v>276</v>
      </c>
      <c r="AU1149" s="200" t="s">
        <v>91</v>
      </c>
      <c r="AY1149" s="19" t="s">
        <v>205</v>
      </c>
      <c r="BE1149" s="201">
        <f>IF(N1149="základná",J1149,0)</f>
        <v>0</v>
      </c>
      <c r="BF1149" s="201">
        <f>IF(N1149="znížená",J1149,0)</f>
        <v>0</v>
      </c>
      <c r="BG1149" s="201">
        <f>IF(N1149="zákl. prenesená",J1149,0)</f>
        <v>0</v>
      </c>
      <c r="BH1149" s="201">
        <f>IF(N1149="zníž. prenesená",J1149,0)</f>
        <v>0</v>
      </c>
      <c r="BI1149" s="201">
        <f>IF(N1149="nulová",J1149,0)</f>
        <v>0</v>
      </c>
      <c r="BJ1149" s="19" t="s">
        <v>91</v>
      </c>
      <c r="BK1149" s="202">
        <f>ROUND(I1149*H1149,3)</f>
        <v>0</v>
      </c>
      <c r="BL1149" s="19" t="s">
        <v>299</v>
      </c>
      <c r="BM1149" s="200" t="s">
        <v>1460</v>
      </c>
    </row>
    <row r="1150" s="2" customFormat="1" ht="24.15" customHeight="1">
      <c r="A1150" s="38"/>
      <c r="B1150" s="188"/>
      <c r="C1150" s="189" t="s">
        <v>1461</v>
      </c>
      <c r="D1150" s="189" t="s">
        <v>207</v>
      </c>
      <c r="E1150" s="190" t="s">
        <v>1462</v>
      </c>
      <c r="F1150" s="191" t="s">
        <v>1463</v>
      </c>
      <c r="G1150" s="192" t="s">
        <v>313</v>
      </c>
      <c r="H1150" s="193">
        <v>5.2999999999999998</v>
      </c>
      <c r="I1150" s="194"/>
      <c r="J1150" s="193">
        <f>ROUND(I1150*H1150,3)</f>
        <v>0</v>
      </c>
      <c r="K1150" s="195"/>
      <c r="L1150" s="39"/>
      <c r="M1150" s="196" t="s">
        <v>1</v>
      </c>
      <c r="N1150" s="197" t="s">
        <v>46</v>
      </c>
      <c r="O1150" s="82"/>
      <c r="P1150" s="198">
        <f>O1150*H1150</f>
        <v>0</v>
      </c>
      <c r="Q1150" s="198">
        <v>0</v>
      </c>
      <c r="R1150" s="198">
        <f>Q1150*H1150</f>
        <v>0</v>
      </c>
      <c r="S1150" s="198">
        <v>0</v>
      </c>
      <c r="T1150" s="199">
        <f>S1150*H1150</f>
        <v>0</v>
      </c>
      <c r="U1150" s="38"/>
      <c r="V1150" s="38"/>
      <c r="W1150" s="38"/>
      <c r="X1150" s="38"/>
      <c r="Y1150" s="38"/>
      <c r="Z1150" s="38"/>
      <c r="AA1150" s="38"/>
      <c r="AB1150" s="38"/>
      <c r="AC1150" s="38"/>
      <c r="AD1150" s="38"/>
      <c r="AE1150" s="38"/>
      <c r="AR1150" s="200" t="s">
        <v>299</v>
      </c>
      <c r="AT1150" s="200" t="s">
        <v>207</v>
      </c>
      <c r="AU1150" s="200" t="s">
        <v>91</v>
      </c>
      <c r="AY1150" s="19" t="s">
        <v>205</v>
      </c>
      <c r="BE1150" s="201">
        <f>IF(N1150="základná",J1150,0)</f>
        <v>0</v>
      </c>
      <c r="BF1150" s="201">
        <f>IF(N1150="znížená",J1150,0)</f>
        <v>0</v>
      </c>
      <c r="BG1150" s="201">
        <f>IF(N1150="zákl. prenesená",J1150,0)</f>
        <v>0</v>
      </c>
      <c r="BH1150" s="201">
        <f>IF(N1150="zníž. prenesená",J1150,0)</f>
        <v>0</v>
      </c>
      <c r="BI1150" s="201">
        <f>IF(N1150="nulová",J1150,0)</f>
        <v>0</v>
      </c>
      <c r="BJ1150" s="19" t="s">
        <v>91</v>
      </c>
      <c r="BK1150" s="202">
        <f>ROUND(I1150*H1150,3)</f>
        <v>0</v>
      </c>
      <c r="BL1150" s="19" t="s">
        <v>299</v>
      </c>
      <c r="BM1150" s="200" t="s">
        <v>1464</v>
      </c>
    </row>
    <row r="1151" s="12" customFormat="1" ht="22.8" customHeight="1">
      <c r="A1151" s="12"/>
      <c r="B1151" s="175"/>
      <c r="C1151" s="12"/>
      <c r="D1151" s="176" t="s">
        <v>79</v>
      </c>
      <c r="E1151" s="186" t="s">
        <v>1465</v>
      </c>
      <c r="F1151" s="186" t="s">
        <v>1466</v>
      </c>
      <c r="G1151" s="12"/>
      <c r="H1151" s="12"/>
      <c r="I1151" s="178"/>
      <c r="J1151" s="187">
        <f>BK1151</f>
        <v>0</v>
      </c>
      <c r="K1151" s="12"/>
      <c r="L1151" s="175"/>
      <c r="M1151" s="180"/>
      <c r="N1151" s="181"/>
      <c r="O1151" s="181"/>
      <c r="P1151" s="182">
        <f>SUM(P1152:P1201)</f>
        <v>0</v>
      </c>
      <c r="Q1151" s="181"/>
      <c r="R1151" s="182">
        <f>SUM(R1152:R1201)</f>
        <v>14.812270600000002</v>
      </c>
      <c r="S1151" s="181"/>
      <c r="T1151" s="183">
        <f>SUM(T1152:T1201)</f>
        <v>0</v>
      </c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R1151" s="176" t="s">
        <v>91</v>
      </c>
      <c r="AT1151" s="184" t="s">
        <v>79</v>
      </c>
      <c r="AU1151" s="184" t="s">
        <v>87</v>
      </c>
      <c r="AY1151" s="176" t="s">
        <v>205</v>
      </c>
      <c r="BK1151" s="185">
        <f>SUM(BK1152:BK1201)</f>
        <v>0</v>
      </c>
    </row>
    <row r="1152" s="2" customFormat="1" ht="24.15" customHeight="1">
      <c r="A1152" s="38"/>
      <c r="B1152" s="188"/>
      <c r="C1152" s="189" t="s">
        <v>1467</v>
      </c>
      <c r="D1152" s="189" t="s">
        <v>207</v>
      </c>
      <c r="E1152" s="190" t="s">
        <v>1468</v>
      </c>
      <c r="F1152" s="191" t="s">
        <v>1469</v>
      </c>
      <c r="G1152" s="192" t="s">
        <v>941</v>
      </c>
      <c r="H1152" s="193">
        <v>1</v>
      </c>
      <c r="I1152" s="194"/>
      <c r="J1152" s="193">
        <f>ROUND(I1152*H1152,3)</f>
        <v>0</v>
      </c>
      <c r="K1152" s="195"/>
      <c r="L1152" s="39"/>
      <c r="M1152" s="196" t="s">
        <v>1</v>
      </c>
      <c r="N1152" s="197" t="s">
        <v>46</v>
      </c>
      <c r="O1152" s="82"/>
      <c r="P1152" s="198">
        <f>O1152*H1152</f>
        <v>0</v>
      </c>
      <c r="Q1152" s="198">
        <v>5.0000000000000002E-05</v>
      </c>
      <c r="R1152" s="198">
        <f>Q1152*H1152</f>
        <v>5.0000000000000002E-05</v>
      </c>
      <c r="S1152" s="198">
        <v>0</v>
      </c>
      <c r="T1152" s="199">
        <f>S1152*H1152</f>
        <v>0</v>
      </c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R1152" s="200" t="s">
        <v>299</v>
      </c>
      <c r="AT1152" s="200" t="s">
        <v>207</v>
      </c>
      <c r="AU1152" s="200" t="s">
        <v>91</v>
      </c>
      <c r="AY1152" s="19" t="s">
        <v>205</v>
      </c>
      <c r="BE1152" s="201">
        <f>IF(N1152="základná",J1152,0)</f>
        <v>0</v>
      </c>
      <c r="BF1152" s="201">
        <f>IF(N1152="znížená",J1152,0)</f>
        <v>0</v>
      </c>
      <c r="BG1152" s="201">
        <f>IF(N1152="zákl. prenesená",J1152,0)</f>
        <v>0</v>
      </c>
      <c r="BH1152" s="201">
        <f>IF(N1152="zníž. prenesená",J1152,0)</f>
        <v>0</v>
      </c>
      <c r="BI1152" s="201">
        <f>IF(N1152="nulová",J1152,0)</f>
        <v>0</v>
      </c>
      <c r="BJ1152" s="19" t="s">
        <v>91</v>
      </c>
      <c r="BK1152" s="202">
        <f>ROUND(I1152*H1152,3)</f>
        <v>0</v>
      </c>
      <c r="BL1152" s="19" t="s">
        <v>299</v>
      </c>
      <c r="BM1152" s="200" t="s">
        <v>1470</v>
      </c>
    </row>
    <row r="1153" s="2" customFormat="1" ht="24.15" customHeight="1">
      <c r="A1153" s="38"/>
      <c r="B1153" s="188"/>
      <c r="C1153" s="189" t="s">
        <v>1471</v>
      </c>
      <c r="D1153" s="189" t="s">
        <v>207</v>
      </c>
      <c r="E1153" s="190" t="s">
        <v>1472</v>
      </c>
      <c r="F1153" s="191" t="s">
        <v>1473</v>
      </c>
      <c r="G1153" s="192" t="s">
        <v>941</v>
      </c>
      <c r="H1153" s="193">
        <v>1</v>
      </c>
      <c r="I1153" s="194"/>
      <c r="J1153" s="193">
        <f>ROUND(I1153*H1153,3)</f>
        <v>0</v>
      </c>
      <c r="K1153" s="195"/>
      <c r="L1153" s="39"/>
      <c r="M1153" s="196" t="s">
        <v>1</v>
      </c>
      <c r="N1153" s="197" t="s">
        <v>46</v>
      </c>
      <c r="O1153" s="82"/>
      <c r="P1153" s="198">
        <f>O1153*H1153</f>
        <v>0</v>
      </c>
      <c r="Q1153" s="198">
        <v>5.0000000000000002E-05</v>
      </c>
      <c r="R1153" s="198">
        <f>Q1153*H1153</f>
        <v>5.0000000000000002E-05</v>
      </c>
      <c r="S1153" s="198">
        <v>0</v>
      </c>
      <c r="T1153" s="199">
        <f>S1153*H1153</f>
        <v>0</v>
      </c>
      <c r="U1153" s="38"/>
      <c r="V1153" s="38"/>
      <c r="W1153" s="38"/>
      <c r="X1153" s="38"/>
      <c r="Y1153" s="38"/>
      <c r="Z1153" s="38"/>
      <c r="AA1153" s="38"/>
      <c r="AB1153" s="38"/>
      <c r="AC1153" s="38"/>
      <c r="AD1153" s="38"/>
      <c r="AE1153" s="38"/>
      <c r="AR1153" s="200" t="s">
        <v>299</v>
      </c>
      <c r="AT1153" s="200" t="s">
        <v>207</v>
      </c>
      <c r="AU1153" s="200" t="s">
        <v>91</v>
      </c>
      <c r="AY1153" s="19" t="s">
        <v>205</v>
      </c>
      <c r="BE1153" s="201">
        <f>IF(N1153="základná",J1153,0)</f>
        <v>0</v>
      </c>
      <c r="BF1153" s="201">
        <f>IF(N1153="znížená",J1153,0)</f>
        <v>0</v>
      </c>
      <c r="BG1153" s="201">
        <f>IF(N1153="zákl. prenesená",J1153,0)</f>
        <v>0</v>
      </c>
      <c r="BH1153" s="201">
        <f>IF(N1153="zníž. prenesená",J1153,0)</f>
        <v>0</v>
      </c>
      <c r="BI1153" s="201">
        <f>IF(N1153="nulová",J1153,0)</f>
        <v>0</v>
      </c>
      <c r="BJ1153" s="19" t="s">
        <v>91</v>
      </c>
      <c r="BK1153" s="202">
        <f>ROUND(I1153*H1153,3)</f>
        <v>0</v>
      </c>
      <c r="BL1153" s="19" t="s">
        <v>299</v>
      </c>
      <c r="BM1153" s="200" t="s">
        <v>1474</v>
      </c>
    </row>
    <row r="1154" s="2" customFormat="1" ht="24.15" customHeight="1">
      <c r="A1154" s="38"/>
      <c r="B1154" s="188"/>
      <c r="C1154" s="189" t="s">
        <v>1475</v>
      </c>
      <c r="D1154" s="189" t="s">
        <v>207</v>
      </c>
      <c r="E1154" s="190" t="s">
        <v>1476</v>
      </c>
      <c r="F1154" s="191" t="s">
        <v>1477</v>
      </c>
      <c r="G1154" s="192" t="s">
        <v>941</v>
      </c>
      <c r="H1154" s="193">
        <v>1</v>
      </c>
      <c r="I1154" s="194"/>
      <c r="J1154" s="193">
        <f>ROUND(I1154*H1154,3)</f>
        <v>0</v>
      </c>
      <c r="K1154" s="195"/>
      <c r="L1154" s="39"/>
      <c r="M1154" s="196" t="s">
        <v>1</v>
      </c>
      <c r="N1154" s="197" t="s">
        <v>46</v>
      </c>
      <c r="O1154" s="82"/>
      <c r="P1154" s="198">
        <f>O1154*H1154</f>
        <v>0</v>
      </c>
      <c r="Q1154" s="198">
        <v>5.0000000000000002E-05</v>
      </c>
      <c r="R1154" s="198">
        <f>Q1154*H1154</f>
        <v>5.0000000000000002E-05</v>
      </c>
      <c r="S1154" s="198">
        <v>0</v>
      </c>
      <c r="T1154" s="199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200" t="s">
        <v>299</v>
      </c>
      <c r="AT1154" s="200" t="s">
        <v>207</v>
      </c>
      <c r="AU1154" s="200" t="s">
        <v>91</v>
      </c>
      <c r="AY1154" s="19" t="s">
        <v>205</v>
      </c>
      <c r="BE1154" s="201">
        <f>IF(N1154="základná",J1154,0)</f>
        <v>0</v>
      </c>
      <c r="BF1154" s="201">
        <f>IF(N1154="znížená",J1154,0)</f>
        <v>0</v>
      </c>
      <c r="BG1154" s="201">
        <f>IF(N1154="zákl. prenesená",J1154,0)</f>
        <v>0</v>
      </c>
      <c r="BH1154" s="201">
        <f>IF(N1154="zníž. prenesená",J1154,0)</f>
        <v>0</v>
      </c>
      <c r="BI1154" s="201">
        <f>IF(N1154="nulová",J1154,0)</f>
        <v>0</v>
      </c>
      <c r="BJ1154" s="19" t="s">
        <v>91</v>
      </c>
      <c r="BK1154" s="202">
        <f>ROUND(I1154*H1154,3)</f>
        <v>0</v>
      </c>
      <c r="BL1154" s="19" t="s">
        <v>299</v>
      </c>
      <c r="BM1154" s="200" t="s">
        <v>1478</v>
      </c>
    </row>
    <row r="1155" s="2" customFormat="1" ht="16.5" customHeight="1">
      <c r="A1155" s="38"/>
      <c r="B1155" s="188"/>
      <c r="C1155" s="189" t="s">
        <v>1479</v>
      </c>
      <c r="D1155" s="189" t="s">
        <v>207</v>
      </c>
      <c r="E1155" s="190" t="s">
        <v>1480</v>
      </c>
      <c r="F1155" s="191" t="s">
        <v>1481</v>
      </c>
      <c r="G1155" s="192" t="s">
        <v>348</v>
      </c>
      <c r="H1155" s="193">
        <v>1</v>
      </c>
      <c r="I1155" s="194"/>
      <c r="J1155" s="193">
        <f>ROUND(I1155*H1155,3)</f>
        <v>0</v>
      </c>
      <c r="K1155" s="195"/>
      <c r="L1155" s="39"/>
      <c r="M1155" s="196" t="s">
        <v>1</v>
      </c>
      <c r="N1155" s="197" t="s">
        <v>46</v>
      </c>
      <c r="O1155" s="82"/>
      <c r="P1155" s="198">
        <f>O1155*H1155</f>
        <v>0</v>
      </c>
      <c r="Q1155" s="198">
        <v>5.0000000000000002E-05</v>
      </c>
      <c r="R1155" s="198">
        <f>Q1155*H1155</f>
        <v>5.0000000000000002E-05</v>
      </c>
      <c r="S1155" s="198">
        <v>0</v>
      </c>
      <c r="T1155" s="199">
        <f>S1155*H1155</f>
        <v>0</v>
      </c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R1155" s="200" t="s">
        <v>299</v>
      </c>
      <c r="AT1155" s="200" t="s">
        <v>207</v>
      </c>
      <c r="AU1155" s="200" t="s">
        <v>91</v>
      </c>
      <c r="AY1155" s="19" t="s">
        <v>205</v>
      </c>
      <c r="BE1155" s="201">
        <f>IF(N1155="základná",J1155,0)</f>
        <v>0</v>
      </c>
      <c r="BF1155" s="201">
        <f>IF(N1155="znížená",J1155,0)</f>
        <v>0</v>
      </c>
      <c r="BG1155" s="201">
        <f>IF(N1155="zákl. prenesená",J1155,0)</f>
        <v>0</v>
      </c>
      <c r="BH1155" s="201">
        <f>IF(N1155="zníž. prenesená",J1155,0)</f>
        <v>0</v>
      </c>
      <c r="BI1155" s="201">
        <f>IF(N1155="nulová",J1155,0)</f>
        <v>0</v>
      </c>
      <c r="BJ1155" s="19" t="s">
        <v>91</v>
      </c>
      <c r="BK1155" s="202">
        <f>ROUND(I1155*H1155,3)</f>
        <v>0</v>
      </c>
      <c r="BL1155" s="19" t="s">
        <v>299</v>
      </c>
      <c r="BM1155" s="200" t="s">
        <v>1482</v>
      </c>
    </row>
    <row r="1156" s="14" customFormat="1">
      <c r="A1156" s="14"/>
      <c r="B1156" s="211"/>
      <c r="C1156" s="14"/>
      <c r="D1156" s="204" t="s">
        <v>213</v>
      </c>
      <c r="E1156" s="212" t="s">
        <v>1</v>
      </c>
      <c r="F1156" s="213" t="s">
        <v>1483</v>
      </c>
      <c r="G1156" s="14"/>
      <c r="H1156" s="214">
        <v>1</v>
      </c>
      <c r="I1156" s="215"/>
      <c r="J1156" s="14"/>
      <c r="K1156" s="14"/>
      <c r="L1156" s="211"/>
      <c r="M1156" s="216"/>
      <c r="N1156" s="217"/>
      <c r="O1156" s="217"/>
      <c r="P1156" s="217"/>
      <c r="Q1156" s="217"/>
      <c r="R1156" s="217"/>
      <c r="S1156" s="217"/>
      <c r="T1156" s="218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12" t="s">
        <v>213</v>
      </c>
      <c r="AU1156" s="212" t="s">
        <v>91</v>
      </c>
      <c r="AV1156" s="14" t="s">
        <v>91</v>
      </c>
      <c r="AW1156" s="14" t="s">
        <v>33</v>
      </c>
      <c r="AX1156" s="14" t="s">
        <v>80</v>
      </c>
      <c r="AY1156" s="212" t="s">
        <v>205</v>
      </c>
    </row>
    <row r="1157" s="15" customFormat="1">
      <c r="A1157" s="15"/>
      <c r="B1157" s="219"/>
      <c r="C1157" s="15"/>
      <c r="D1157" s="204" t="s">
        <v>213</v>
      </c>
      <c r="E1157" s="220" t="s">
        <v>1</v>
      </c>
      <c r="F1157" s="221" t="s">
        <v>216</v>
      </c>
      <c r="G1157" s="15"/>
      <c r="H1157" s="222">
        <v>1</v>
      </c>
      <c r="I1157" s="223"/>
      <c r="J1157" s="15"/>
      <c r="K1157" s="15"/>
      <c r="L1157" s="219"/>
      <c r="M1157" s="224"/>
      <c r="N1157" s="225"/>
      <c r="O1157" s="225"/>
      <c r="P1157" s="225"/>
      <c r="Q1157" s="225"/>
      <c r="R1157" s="225"/>
      <c r="S1157" s="225"/>
      <c r="T1157" s="226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T1157" s="220" t="s">
        <v>213</v>
      </c>
      <c r="AU1157" s="220" t="s">
        <v>91</v>
      </c>
      <c r="AV1157" s="15" t="s">
        <v>211</v>
      </c>
      <c r="AW1157" s="15" t="s">
        <v>33</v>
      </c>
      <c r="AX1157" s="15" t="s">
        <v>87</v>
      </c>
      <c r="AY1157" s="220" t="s">
        <v>205</v>
      </c>
    </row>
    <row r="1158" s="2" customFormat="1" ht="24.15" customHeight="1">
      <c r="A1158" s="38"/>
      <c r="B1158" s="188"/>
      <c r="C1158" s="227" t="s">
        <v>1484</v>
      </c>
      <c r="D1158" s="227" t="s">
        <v>276</v>
      </c>
      <c r="E1158" s="228" t="s">
        <v>1485</v>
      </c>
      <c r="F1158" s="229" t="s">
        <v>1486</v>
      </c>
      <c r="G1158" s="230" t="s">
        <v>348</v>
      </c>
      <c r="H1158" s="231">
        <v>1</v>
      </c>
      <c r="I1158" s="232"/>
      <c r="J1158" s="231">
        <f>ROUND(I1158*H1158,3)</f>
        <v>0</v>
      </c>
      <c r="K1158" s="233"/>
      <c r="L1158" s="234"/>
      <c r="M1158" s="235" t="s">
        <v>1</v>
      </c>
      <c r="N1158" s="236" t="s">
        <v>46</v>
      </c>
      <c r="O1158" s="82"/>
      <c r="P1158" s="198">
        <f>O1158*H1158</f>
        <v>0</v>
      </c>
      <c r="Q1158" s="198">
        <v>0.080420000000000005</v>
      </c>
      <c r="R1158" s="198">
        <f>Q1158*H1158</f>
        <v>0.080420000000000005</v>
      </c>
      <c r="S1158" s="198">
        <v>0</v>
      </c>
      <c r="T1158" s="199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200" t="s">
        <v>401</v>
      </c>
      <c r="AT1158" s="200" t="s">
        <v>276</v>
      </c>
      <c r="AU1158" s="200" t="s">
        <v>91</v>
      </c>
      <c r="AY1158" s="19" t="s">
        <v>205</v>
      </c>
      <c r="BE1158" s="201">
        <f>IF(N1158="základná",J1158,0)</f>
        <v>0</v>
      </c>
      <c r="BF1158" s="201">
        <f>IF(N1158="znížená",J1158,0)</f>
        <v>0</v>
      </c>
      <c r="BG1158" s="201">
        <f>IF(N1158="zákl. prenesená",J1158,0)</f>
        <v>0</v>
      </c>
      <c r="BH1158" s="201">
        <f>IF(N1158="zníž. prenesená",J1158,0)</f>
        <v>0</v>
      </c>
      <c r="BI1158" s="201">
        <f>IF(N1158="nulová",J1158,0)</f>
        <v>0</v>
      </c>
      <c r="BJ1158" s="19" t="s">
        <v>91</v>
      </c>
      <c r="BK1158" s="202">
        <f>ROUND(I1158*H1158,3)</f>
        <v>0</v>
      </c>
      <c r="BL1158" s="19" t="s">
        <v>299</v>
      </c>
      <c r="BM1158" s="200" t="s">
        <v>1487</v>
      </c>
    </row>
    <row r="1159" s="2" customFormat="1" ht="24.15" customHeight="1">
      <c r="A1159" s="38"/>
      <c r="B1159" s="188"/>
      <c r="C1159" s="189" t="s">
        <v>1488</v>
      </c>
      <c r="D1159" s="189" t="s">
        <v>207</v>
      </c>
      <c r="E1159" s="190" t="s">
        <v>1489</v>
      </c>
      <c r="F1159" s="191" t="s">
        <v>1490</v>
      </c>
      <c r="G1159" s="192" t="s">
        <v>284</v>
      </c>
      <c r="H1159" s="193">
        <v>197.5</v>
      </c>
      <c r="I1159" s="194"/>
      <c r="J1159" s="193">
        <f>ROUND(I1159*H1159,3)</f>
        <v>0</v>
      </c>
      <c r="K1159" s="195"/>
      <c r="L1159" s="39"/>
      <c r="M1159" s="196" t="s">
        <v>1</v>
      </c>
      <c r="N1159" s="197" t="s">
        <v>46</v>
      </c>
      <c r="O1159" s="82"/>
      <c r="P1159" s="198">
        <f>O1159*H1159</f>
        <v>0</v>
      </c>
      <c r="Q1159" s="198">
        <v>0.00022000000000000001</v>
      </c>
      <c r="R1159" s="198">
        <f>Q1159*H1159</f>
        <v>0.043450000000000003</v>
      </c>
      <c r="S1159" s="198">
        <v>0</v>
      </c>
      <c r="T1159" s="199">
        <f>S1159*H1159</f>
        <v>0</v>
      </c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R1159" s="200" t="s">
        <v>299</v>
      </c>
      <c r="AT1159" s="200" t="s">
        <v>207</v>
      </c>
      <c r="AU1159" s="200" t="s">
        <v>91</v>
      </c>
      <c r="AY1159" s="19" t="s">
        <v>205</v>
      </c>
      <c r="BE1159" s="201">
        <f>IF(N1159="základná",J1159,0)</f>
        <v>0</v>
      </c>
      <c r="BF1159" s="201">
        <f>IF(N1159="znížená",J1159,0)</f>
        <v>0</v>
      </c>
      <c r="BG1159" s="201">
        <f>IF(N1159="zákl. prenesená",J1159,0)</f>
        <v>0</v>
      </c>
      <c r="BH1159" s="201">
        <f>IF(N1159="zníž. prenesená",J1159,0)</f>
        <v>0</v>
      </c>
      <c r="BI1159" s="201">
        <f>IF(N1159="nulová",J1159,0)</f>
        <v>0</v>
      </c>
      <c r="BJ1159" s="19" t="s">
        <v>91</v>
      </c>
      <c r="BK1159" s="202">
        <f>ROUND(I1159*H1159,3)</f>
        <v>0</v>
      </c>
      <c r="BL1159" s="19" t="s">
        <v>299</v>
      </c>
      <c r="BM1159" s="200" t="s">
        <v>1491</v>
      </c>
    </row>
    <row r="1160" s="14" customFormat="1">
      <c r="A1160" s="14"/>
      <c r="B1160" s="211"/>
      <c r="C1160" s="14"/>
      <c r="D1160" s="204" t="s">
        <v>213</v>
      </c>
      <c r="E1160" s="212" t="s">
        <v>1</v>
      </c>
      <c r="F1160" s="213" t="s">
        <v>1492</v>
      </c>
      <c r="G1160" s="14"/>
      <c r="H1160" s="214">
        <v>7.4000000000000004</v>
      </c>
      <c r="I1160" s="215"/>
      <c r="J1160" s="14"/>
      <c r="K1160" s="14"/>
      <c r="L1160" s="211"/>
      <c r="M1160" s="216"/>
      <c r="N1160" s="217"/>
      <c r="O1160" s="217"/>
      <c r="P1160" s="217"/>
      <c r="Q1160" s="217"/>
      <c r="R1160" s="217"/>
      <c r="S1160" s="217"/>
      <c r="T1160" s="218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12" t="s">
        <v>213</v>
      </c>
      <c r="AU1160" s="212" t="s">
        <v>91</v>
      </c>
      <c r="AV1160" s="14" t="s">
        <v>91</v>
      </c>
      <c r="AW1160" s="14" t="s">
        <v>33</v>
      </c>
      <c r="AX1160" s="14" t="s">
        <v>80</v>
      </c>
      <c r="AY1160" s="212" t="s">
        <v>205</v>
      </c>
    </row>
    <row r="1161" s="14" customFormat="1">
      <c r="A1161" s="14"/>
      <c r="B1161" s="211"/>
      <c r="C1161" s="14"/>
      <c r="D1161" s="204" t="s">
        <v>213</v>
      </c>
      <c r="E1161" s="212" t="s">
        <v>1</v>
      </c>
      <c r="F1161" s="213" t="s">
        <v>1493</v>
      </c>
      <c r="G1161" s="14"/>
      <c r="H1161" s="214">
        <v>8</v>
      </c>
      <c r="I1161" s="215"/>
      <c r="J1161" s="14"/>
      <c r="K1161" s="14"/>
      <c r="L1161" s="211"/>
      <c r="M1161" s="216"/>
      <c r="N1161" s="217"/>
      <c r="O1161" s="217"/>
      <c r="P1161" s="217"/>
      <c r="Q1161" s="217"/>
      <c r="R1161" s="217"/>
      <c r="S1161" s="217"/>
      <c r="T1161" s="218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12" t="s">
        <v>213</v>
      </c>
      <c r="AU1161" s="212" t="s">
        <v>91</v>
      </c>
      <c r="AV1161" s="14" t="s">
        <v>91</v>
      </c>
      <c r="AW1161" s="14" t="s">
        <v>33</v>
      </c>
      <c r="AX1161" s="14" t="s">
        <v>80</v>
      </c>
      <c r="AY1161" s="212" t="s">
        <v>205</v>
      </c>
    </row>
    <row r="1162" s="14" customFormat="1">
      <c r="A1162" s="14"/>
      <c r="B1162" s="211"/>
      <c r="C1162" s="14"/>
      <c r="D1162" s="204" t="s">
        <v>213</v>
      </c>
      <c r="E1162" s="212" t="s">
        <v>1</v>
      </c>
      <c r="F1162" s="213" t="s">
        <v>1494</v>
      </c>
      <c r="G1162" s="14"/>
      <c r="H1162" s="214">
        <v>24</v>
      </c>
      <c r="I1162" s="215"/>
      <c r="J1162" s="14"/>
      <c r="K1162" s="14"/>
      <c r="L1162" s="211"/>
      <c r="M1162" s="216"/>
      <c r="N1162" s="217"/>
      <c r="O1162" s="217"/>
      <c r="P1162" s="217"/>
      <c r="Q1162" s="217"/>
      <c r="R1162" s="217"/>
      <c r="S1162" s="217"/>
      <c r="T1162" s="218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12" t="s">
        <v>213</v>
      </c>
      <c r="AU1162" s="212" t="s">
        <v>91</v>
      </c>
      <c r="AV1162" s="14" t="s">
        <v>91</v>
      </c>
      <c r="AW1162" s="14" t="s">
        <v>33</v>
      </c>
      <c r="AX1162" s="14" t="s">
        <v>80</v>
      </c>
      <c r="AY1162" s="212" t="s">
        <v>205</v>
      </c>
    </row>
    <row r="1163" s="14" customFormat="1">
      <c r="A1163" s="14"/>
      <c r="B1163" s="211"/>
      <c r="C1163" s="14"/>
      <c r="D1163" s="204" t="s">
        <v>213</v>
      </c>
      <c r="E1163" s="212" t="s">
        <v>1</v>
      </c>
      <c r="F1163" s="213" t="s">
        <v>1495</v>
      </c>
      <c r="G1163" s="14"/>
      <c r="H1163" s="214">
        <v>12</v>
      </c>
      <c r="I1163" s="215"/>
      <c r="J1163" s="14"/>
      <c r="K1163" s="14"/>
      <c r="L1163" s="211"/>
      <c r="M1163" s="216"/>
      <c r="N1163" s="217"/>
      <c r="O1163" s="217"/>
      <c r="P1163" s="217"/>
      <c r="Q1163" s="217"/>
      <c r="R1163" s="217"/>
      <c r="S1163" s="217"/>
      <c r="T1163" s="218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12" t="s">
        <v>213</v>
      </c>
      <c r="AU1163" s="212" t="s">
        <v>91</v>
      </c>
      <c r="AV1163" s="14" t="s">
        <v>91</v>
      </c>
      <c r="AW1163" s="14" t="s">
        <v>33</v>
      </c>
      <c r="AX1163" s="14" t="s">
        <v>80</v>
      </c>
      <c r="AY1163" s="212" t="s">
        <v>205</v>
      </c>
    </row>
    <row r="1164" s="14" customFormat="1">
      <c r="A1164" s="14"/>
      <c r="B1164" s="211"/>
      <c r="C1164" s="14"/>
      <c r="D1164" s="204" t="s">
        <v>213</v>
      </c>
      <c r="E1164" s="212" t="s">
        <v>1</v>
      </c>
      <c r="F1164" s="213" t="s">
        <v>1496</v>
      </c>
      <c r="G1164" s="14"/>
      <c r="H1164" s="214">
        <v>80</v>
      </c>
      <c r="I1164" s="215"/>
      <c r="J1164" s="14"/>
      <c r="K1164" s="14"/>
      <c r="L1164" s="211"/>
      <c r="M1164" s="216"/>
      <c r="N1164" s="217"/>
      <c r="O1164" s="217"/>
      <c r="P1164" s="217"/>
      <c r="Q1164" s="217"/>
      <c r="R1164" s="217"/>
      <c r="S1164" s="217"/>
      <c r="T1164" s="218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12" t="s">
        <v>213</v>
      </c>
      <c r="AU1164" s="212" t="s">
        <v>91</v>
      </c>
      <c r="AV1164" s="14" t="s">
        <v>91</v>
      </c>
      <c r="AW1164" s="14" t="s">
        <v>33</v>
      </c>
      <c r="AX1164" s="14" t="s">
        <v>80</v>
      </c>
      <c r="AY1164" s="212" t="s">
        <v>205</v>
      </c>
    </row>
    <row r="1165" s="14" customFormat="1">
      <c r="A1165" s="14"/>
      <c r="B1165" s="211"/>
      <c r="C1165" s="14"/>
      <c r="D1165" s="204" t="s">
        <v>213</v>
      </c>
      <c r="E1165" s="212" t="s">
        <v>1</v>
      </c>
      <c r="F1165" s="213" t="s">
        <v>1497</v>
      </c>
      <c r="G1165" s="14"/>
      <c r="H1165" s="214">
        <v>8</v>
      </c>
      <c r="I1165" s="215"/>
      <c r="J1165" s="14"/>
      <c r="K1165" s="14"/>
      <c r="L1165" s="211"/>
      <c r="M1165" s="216"/>
      <c r="N1165" s="217"/>
      <c r="O1165" s="217"/>
      <c r="P1165" s="217"/>
      <c r="Q1165" s="217"/>
      <c r="R1165" s="217"/>
      <c r="S1165" s="217"/>
      <c r="T1165" s="218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12" t="s">
        <v>213</v>
      </c>
      <c r="AU1165" s="212" t="s">
        <v>91</v>
      </c>
      <c r="AV1165" s="14" t="s">
        <v>91</v>
      </c>
      <c r="AW1165" s="14" t="s">
        <v>33</v>
      </c>
      <c r="AX1165" s="14" t="s">
        <v>80</v>
      </c>
      <c r="AY1165" s="212" t="s">
        <v>205</v>
      </c>
    </row>
    <row r="1166" s="14" customFormat="1">
      <c r="A1166" s="14"/>
      <c r="B1166" s="211"/>
      <c r="C1166" s="14"/>
      <c r="D1166" s="204" t="s">
        <v>213</v>
      </c>
      <c r="E1166" s="212" t="s">
        <v>1</v>
      </c>
      <c r="F1166" s="213" t="s">
        <v>1498</v>
      </c>
      <c r="G1166" s="14"/>
      <c r="H1166" s="214">
        <v>32</v>
      </c>
      <c r="I1166" s="215"/>
      <c r="J1166" s="14"/>
      <c r="K1166" s="14"/>
      <c r="L1166" s="211"/>
      <c r="M1166" s="216"/>
      <c r="N1166" s="217"/>
      <c r="O1166" s="217"/>
      <c r="P1166" s="217"/>
      <c r="Q1166" s="217"/>
      <c r="R1166" s="217"/>
      <c r="S1166" s="217"/>
      <c r="T1166" s="218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12" t="s">
        <v>213</v>
      </c>
      <c r="AU1166" s="212" t="s">
        <v>91</v>
      </c>
      <c r="AV1166" s="14" t="s">
        <v>91</v>
      </c>
      <c r="AW1166" s="14" t="s">
        <v>33</v>
      </c>
      <c r="AX1166" s="14" t="s">
        <v>80</v>
      </c>
      <c r="AY1166" s="212" t="s">
        <v>205</v>
      </c>
    </row>
    <row r="1167" s="14" customFormat="1">
      <c r="A1167" s="14"/>
      <c r="B1167" s="211"/>
      <c r="C1167" s="14"/>
      <c r="D1167" s="204" t="s">
        <v>213</v>
      </c>
      <c r="E1167" s="212" t="s">
        <v>1</v>
      </c>
      <c r="F1167" s="213" t="s">
        <v>1499</v>
      </c>
      <c r="G1167" s="14"/>
      <c r="H1167" s="214">
        <v>26.100000000000001</v>
      </c>
      <c r="I1167" s="215"/>
      <c r="J1167" s="14"/>
      <c r="K1167" s="14"/>
      <c r="L1167" s="211"/>
      <c r="M1167" s="216"/>
      <c r="N1167" s="217"/>
      <c r="O1167" s="217"/>
      <c r="P1167" s="217"/>
      <c r="Q1167" s="217"/>
      <c r="R1167" s="217"/>
      <c r="S1167" s="217"/>
      <c r="T1167" s="218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12" t="s">
        <v>213</v>
      </c>
      <c r="AU1167" s="212" t="s">
        <v>91</v>
      </c>
      <c r="AV1167" s="14" t="s">
        <v>91</v>
      </c>
      <c r="AW1167" s="14" t="s">
        <v>33</v>
      </c>
      <c r="AX1167" s="14" t="s">
        <v>80</v>
      </c>
      <c r="AY1167" s="212" t="s">
        <v>205</v>
      </c>
    </row>
    <row r="1168" s="15" customFormat="1">
      <c r="A1168" s="15"/>
      <c r="B1168" s="219"/>
      <c r="C1168" s="15"/>
      <c r="D1168" s="204" t="s">
        <v>213</v>
      </c>
      <c r="E1168" s="220" t="s">
        <v>1</v>
      </c>
      <c r="F1168" s="221" t="s">
        <v>216</v>
      </c>
      <c r="G1168" s="15"/>
      <c r="H1168" s="222">
        <v>197.5</v>
      </c>
      <c r="I1168" s="223"/>
      <c r="J1168" s="15"/>
      <c r="K1168" s="15"/>
      <c r="L1168" s="219"/>
      <c r="M1168" s="224"/>
      <c r="N1168" s="225"/>
      <c r="O1168" s="225"/>
      <c r="P1168" s="225"/>
      <c r="Q1168" s="225"/>
      <c r="R1168" s="225"/>
      <c r="S1168" s="225"/>
      <c r="T1168" s="226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T1168" s="220" t="s">
        <v>213</v>
      </c>
      <c r="AU1168" s="220" t="s">
        <v>91</v>
      </c>
      <c r="AV1168" s="15" t="s">
        <v>211</v>
      </c>
      <c r="AW1168" s="15" t="s">
        <v>33</v>
      </c>
      <c r="AX1168" s="15" t="s">
        <v>87</v>
      </c>
      <c r="AY1168" s="220" t="s">
        <v>205</v>
      </c>
    </row>
    <row r="1169" s="2" customFormat="1" ht="37.8" customHeight="1">
      <c r="A1169" s="38"/>
      <c r="B1169" s="188"/>
      <c r="C1169" s="227" t="s">
        <v>1500</v>
      </c>
      <c r="D1169" s="227" t="s">
        <v>276</v>
      </c>
      <c r="E1169" s="228" t="s">
        <v>1501</v>
      </c>
      <c r="F1169" s="229" t="s">
        <v>1502</v>
      </c>
      <c r="G1169" s="230" t="s">
        <v>284</v>
      </c>
      <c r="H1169" s="231">
        <v>207.375</v>
      </c>
      <c r="I1169" s="232"/>
      <c r="J1169" s="231">
        <f>ROUND(I1169*H1169,3)</f>
        <v>0</v>
      </c>
      <c r="K1169" s="233"/>
      <c r="L1169" s="234"/>
      <c r="M1169" s="235" t="s">
        <v>1</v>
      </c>
      <c r="N1169" s="236" t="s">
        <v>46</v>
      </c>
      <c r="O1169" s="82"/>
      <c r="P1169" s="198">
        <f>O1169*H1169</f>
        <v>0</v>
      </c>
      <c r="Q1169" s="198">
        <v>0.00010000000000000001</v>
      </c>
      <c r="R1169" s="198">
        <f>Q1169*H1169</f>
        <v>0.020737500000000002</v>
      </c>
      <c r="S1169" s="198">
        <v>0</v>
      </c>
      <c r="T1169" s="199">
        <f>S1169*H1169</f>
        <v>0</v>
      </c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R1169" s="200" t="s">
        <v>401</v>
      </c>
      <c r="AT1169" s="200" t="s">
        <v>276</v>
      </c>
      <c r="AU1169" s="200" t="s">
        <v>91</v>
      </c>
      <c r="AY1169" s="19" t="s">
        <v>205</v>
      </c>
      <c r="BE1169" s="201">
        <f>IF(N1169="základná",J1169,0)</f>
        <v>0</v>
      </c>
      <c r="BF1169" s="201">
        <f>IF(N1169="znížená",J1169,0)</f>
        <v>0</v>
      </c>
      <c r="BG1169" s="201">
        <f>IF(N1169="zákl. prenesená",J1169,0)</f>
        <v>0</v>
      </c>
      <c r="BH1169" s="201">
        <f>IF(N1169="zníž. prenesená",J1169,0)</f>
        <v>0</v>
      </c>
      <c r="BI1169" s="201">
        <f>IF(N1169="nulová",J1169,0)</f>
        <v>0</v>
      </c>
      <c r="BJ1169" s="19" t="s">
        <v>91</v>
      </c>
      <c r="BK1169" s="202">
        <f>ROUND(I1169*H1169,3)</f>
        <v>0</v>
      </c>
      <c r="BL1169" s="19" t="s">
        <v>299</v>
      </c>
      <c r="BM1169" s="200" t="s">
        <v>1503</v>
      </c>
    </row>
    <row r="1170" s="2" customFormat="1" ht="37.8" customHeight="1">
      <c r="A1170" s="38"/>
      <c r="B1170" s="188"/>
      <c r="C1170" s="227" t="s">
        <v>1504</v>
      </c>
      <c r="D1170" s="227" t="s">
        <v>276</v>
      </c>
      <c r="E1170" s="228" t="s">
        <v>1505</v>
      </c>
      <c r="F1170" s="229" t="s">
        <v>1506</v>
      </c>
      <c r="G1170" s="230" t="s">
        <v>284</v>
      </c>
      <c r="H1170" s="231">
        <v>207.375</v>
      </c>
      <c r="I1170" s="232"/>
      <c r="J1170" s="231">
        <f>ROUND(I1170*H1170,3)</f>
        <v>0</v>
      </c>
      <c r="K1170" s="233"/>
      <c r="L1170" s="234"/>
      <c r="M1170" s="235" t="s">
        <v>1</v>
      </c>
      <c r="N1170" s="236" t="s">
        <v>46</v>
      </c>
      <c r="O1170" s="82"/>
      <c r="P1170" s="198">
        <f>O1170*H1170</f>
        <v>0</v>
      </c>
      <c r="Q1170" s="198">
        <v>0.00010000000000000001</v>
      </c>
      <c r="R1170" s="198">
        <f>Q1170*H1170</f>
        <v>0.020737500000000002</v>
      </c>
      <c r="S1170" s="198">
        <v>0</v>
      </c>
      <c r="T1170" s="199">
        <f>S1170*H1170</f>
        <v>0</v>
      </c>
      <c r="U1170" s="38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R1170" s="200" t="s">
        <v>401</v>
      </c>
      <c r="AT1170" s="200" t="s">
        <v>276</v>
      </c>
      <c r="AU1170" s="200" t="s">
        <v>91</v>
      </c>
      <c r="AY1170" s="19" t="s">
        <v>205</v>
      </c>
      <c r="BE1170" s="201">
        <f>IF(N1170="základná",J1170,0)</f>
        <v>0</v>
      </c>
      <c r="BF1170" s="201">
        <f>IF(N1170="znížená",J1170,0)</f>
        <v>0</v>
      </c>
      <c r="BG1170" s="201">
        <f>IF(N1170="zákl. prenesená",J1170,0)</f>
        <v>0</v>
      </c>
      <c r="BH1170" s="201">
        <f>IF(N1170="zníž. prenesená",J1170,0)</f>
        <v>0</v>
      </c>
      <c r="BI1170" s="201">
        <f>IF(N1170="nulová",J1170,0)</f>
        <v>0</v>
      </c>
      <c r="BJ1170" s="19" t="s">
        <v>91</v>
      </c>
      <c r="BK1170" s="202">
        <f>ROUND(I1170*H1170,3)</f>
        <v>0</v>
      </c>
      <c r="BL1170" s="19" t="s">
        <v>299</v>
      </c>
      <c r="BM1170" s="200" t="s">
        <v>1507</v>
      </c>
    </row>
    <row r="1171" s="2" customFormat="1" ht="37.8" customHeight="1">
      <c r="A1171" s="38"/>
      <c r="B1171" s="188"/>
      <c r="C1171" s="227" t="s">
        <v>1508</v>
      </c>
      <c r="D1171" s="227" t="s">
        <v>276</v>
      </c>
      <c r="E1171" s="228" t="s">
        <v>1509</v>
      </c>
      <c r="F1171" s="229" t="s">
        <v>1510</v>
      </c>
      <c r="G1171" s="230" t="s">
        <v>348</v>
      </c>
      <c r="H1171" s="231">
        <v>1</v>
      </c>
      <c r="I1171" s="232"/>
      <c r="J1171" s="231">
        <f>ROUND(I1171*H1171,3)</f>
        <v>0</v>
      </c>
      <c r="K1171" s="233"/>
      <c r="L1171" s="234"/>
      <c r="M1171" s="235" t="s">
        <v>1</v>
      </c>
      <c r="N1171" s="236" t="s">
        <v>46</v>
      </c>
      <c r="O1171" s="82"/>
      <c r="P1171" s="198">
        <f>O1171*H1171</f>
        <v>0</v>
      </c>
      <c r="Q1171" s="198">
        <v>0.42999999999999999</v>
      </c>
      <c r="R1171" s="198">
        <f>Q1171*H1171</f>
        <v>0.42999999999999999</v>
      </c>
      <c r="S1171" s="198">
        <v>0</v>
      </c>
      <c r="T1171" s="199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200" t="s">
        <v>401</v>
      </c>
      <c r="AT1171" s="200" t="s">
        <v>276</v>
      </c>
      <c r="AU1171" s="200" t="s">
        <v>91</v>
      </c>
      <c r="AY1171" s="19" t="s">
        <v>205</v>
      </c>
      <c r="BE1171" s="201">
        <f>IF(N1171="základná",J1171,0)</f>
        <v>0</v>
      </c>
      <c r="BF1171" s="201">
        <f>IF(N1171="znížená",J1171,0)</f>
        <v>0</v>
      </c>
      <c r="BG1171" s="201">
        <f>IF(N1171="zákl. prenesená",J1171,0)</f>
        <v>0</v>
      </c>
      <c r="BH1171" s="201">
        <f>IF(N1171="zníž. prenesená",J1171,0)</f>
        <v>0</v>
      </c>
      <c r="BI1171" s="201">
        <f>IF(N1171="nulová",J1171,0)</f>
        <v>0</v>
      </c>
      <c r="BJ1171" s="19" t="s">
        <v>91</v>
      </c>
      <c r="BK1171" s="202">
        <f>ROUND(I1171*H1171,3)</f>
        <v>0</v>
      </c>
      <c r="BL1171" s="19" t="s">
        <v>299</v>
      </c>
      <c r="BM1171" s="200" t="s">
        <v>1511</v>
      </c>
    </row>
    <row r="1172" s="2" customFormat="1" ht="37.8" customHeight="1">
      <c r="A1172" s="38"/>
      <c r="B1172" s="188"/>
      <c r="C1172" s="227" t="s">
        <v>1512</v>
      </c>
      <c r="D1172" s="227" t="s">
        <v>276</v>
      </c>
      <c r="E1172" s="228" t="s">
        <v>1513</v>
      </c>
      <c r="F1172" s="229" t="s">
        <v>1514</v>
      </c>
      <c r="G1172" s="230" t="s">
        <v>348</v>
      </c>
      <c r="H1172" s="231">
        <v>1</v>
      </c>
      <c r="I1172" s="232"/>
      <c r="J1172" s="231">
        <f>ROUND(I1172*H1172,3)</f>
        <v>0</v>
      </c>
      <c r="K1172" s="233"/>
      <c r="L1172" s="234"/>
      <c r="M1172" s="235" t="s">
        <v>1</v>
      </c>
      <c r="N1172" s="236" t="s">
        <v>46</v>
      </c>
      <c r="O1172" s="82"/>
      <c r="P1172" s="198">
        <f>O1172*H1172</f>
        <v>0</v>
      </c>
      <c r="Q1172" s="198">
        <v>0.5</v>
      </c>
      <c r="R1172" s="198">
        <f>Q1172*H1172</f>
        <v>0.5</v>
      </c>
      <c r="S1172" s="198">
        <v>0</v>
      </c>
      <c r="T1172" s="199">
        <f>S1172*H1172</f>
        <v>0</v>
      </c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R1172" s="200" t="s">
        <v>401</v>
      </c>
      <c r="AT1172" s="200" t="s">
        <v>276</v>
      </c>
      <c r="AU1172" s="200" t="s">
        <v>91</v>
      </c>
      <c r="AY1172" s="19" t="s">
        <v>205</v>
      </c>
      <c r="BE1172" s="201">
        <f>IF(N1172="základná",J1172,0)</f>
        <v>0</v>
      </c>
      <c r="BF1172" s="201">
        <f>IF(N1172="znížená",J1172,0)</f>
        <v>0</v>
      </c>
      <c r="BG1172" s="201">
        <f>IF(N1172="zákl. prenesená",J1172,0)</f>
        <v>0</v>
      </c>
      <c r="BH1172" s="201">
        <f>IF(N1172="zníž. prenesená",J1172,0)</f>
        <v>0</v>
      </c>
      <c r="BI1172" s="201">
        <f>IF(N1172="nulová",J1172,0)</f>
        <v>0</v>
      </c>
      <c r="BJ1172" s="19" t="s">
        <v>91</v>
      </c>
      <c r="BK1172" s="202">
        <f>ROUND(I1172*H1172,3)</f>
        <v>0</v>
      </c>
      <c r="BL1172" s="19" t="s">
        <v>299</v>
      </c>
      <c r="BM1172" s="200" t="s">
        <v>1515</v>
      </c>
    </row>
    <row r="1173" s="2" customFormat="1" ht="37.8" customHeight="1">
      <c r="A1173" s="38"/>
      <c r="B1173" s="188"/>
      <c r="C1173" s="227" t="s">
        <v>1516</v>
      </c>
      <c r="D1173" s="227" t="s">
        <v>276</v>
      </c>
      <c r="E1173" s="228" t="s">
        <v>1517</v>
      </c>
      <c r="F1173" s="229" t="s">
        <v>1518</v>
      </c>
      <c r="G1173" s="230" t="s">
        <v>348</v>
      </c>
      <c r="H1173" s="231">
        <v>4</v>
      </c>
      <c r="I1173" s="232"/>
      <c r="J1173" s="231">
        <f>ROUND(I1173*H1173,3)</f>
        <v>0</v>
      </c>
      <c r="K1173" s="233"/>
      <c r="L1173" s="234"/>
      <c r="M1173" s="235" t="s">
        <v>1</v>
      </c>
      <c r="N1173" s="236" t="s">
        <v>46</v>
      </c>
      <c r="O1173" s="82"/>
      <c r="P1173" s="198">
        <f>O1173*H1173</f>
        <v>0</v>
      </c>
      <c r="Q1173" s="198">
        <v>0.5</v>
      </c>
      <c r="R1173" s="198">
        <f>Q1173*H1173</f>
        <v>2</v>
      </c>
      <c r="S1173" s="198">
        <v>0</v>
      </c>
      <c r="T1173" s="199">
        <f>S1173*H1173</f>
        <v>0</v>
      </c>
      <c r="U1173" s="38"/>
      <c r="V1173" s="38"/>
      <c r="W1173" s="38"/>
      <c r="X1173" s="38"/>
      <c r="Y1173" s="38"/>
      <c r="Z1173" s="38"/>
      <c r="AA1173" s="38"/>
      <c r="AB1173" s="38"/>
      <c r="AC1173" s="38"/>
      <c r="AD1173" s="38"/>
      <c r="AE1173" s="38"/>
      <c r="AR1173" s="200" t="s">
        <v>401</v>
      </c>
      <c r="AT1173" s="200" t="s">
        <v>276</v>
      </c>
      <c r="AU1173" s="200" t="s">
        <v>91</v>
      </c>
      <c r="AY1173" s="19" t="s">
        <v>205</v>
      </c>
      <c r="BE1173" s="201">
        <f>IF(N1173="základná",J1173,0)</f>
        <v>0</v>
      </c>
      <c r="BF1173" s="201">
        <f>IF(N1173="znížená",J1173,0)</f>
        <v>0</v>
      </c>
      <c r="BG1173" s="201">
        <f>IF(N1173="zákl. prenesená",J1173,0)</f>
        <v>0</v>
      </c>
      <c r="BH1173" s="201">
        <f>IF(N1173="zníž. prenesená",J1173,0)</f>
        <v>0</v>
      </c>
      <c r="BI1173" s="201">
        <f>IF(N1173="nulová",J1173,0)</f>
        <v>0</v>
      </c>
      <c r="BJ1173" s="19" t="s">
        <v>91</v>
      </c>
      <c r="BK1173" s="202">
        <f>ROUND(I1173*H1173,3)</f>
        <v>0</v>
      </c>
      <c r="BL1173" s="19" t="s">
        <v>299</v>
      </c>
      <c r="BM1173" s="200" t="s">
        <v>1519</v>
      </c>
    </row>
    <row r="1174" s="2" customFormat="1" ht="37.8" customHeight="1">
      <c r="A1174" s="38"/>
      <c r="B1174" s="188"/>
      <c r="C1174" s="227" t="s">
        <v>1520</v>
      </c>
      <c r="D1174" s="227" t="s">
        <v>276</v>
      </c>
      <c r="E1174" s="228" t="s">
        <v>1521</v>
      </c>
      <c r="F1174" s="229" t="s">
        <v>1518</v>
      </c>
      <c r="G1174" s="230" t="s">
        <v>348</v>
      </c>
      <c r="H1174" s="231">
        <v>2</v>
      </c>
      <c r="I1174" s="232"/>
      <c r="J1174" s="231">
        <f>ROUND(I1174*H1174,3)</f>
        <v>0</v>
      </c>
      <c r="K1174" s="233"/>
      <c r="L1174" s="234"/>
      <c r="M1174" s="235" t="s">
        <v>1</v>
      </c>
      <c r="N1174" s="236" t="s">
        <v>46</v>
      </c>
      <c r="O1174" s="82"/>
      <c r="P1174" s="198">
        <f>O1174*H1174</f>
        <v>0</v>
      </c>
      <c r="Q1174" s="198">
        <v>0.5</v>
      </c>
      <c r="R1174" s="198">
        <f>Q1174*H1174</f>
        <v>1</v>
      </c>
      <c r="S1174" s="198">
        <v>0</v>
      </c>
      <c r="T1174" s="199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200" t="s">
        <v>401</v>
      </c>
      <c r="AT1174" s="200" t="s">
        <v>276</v>
      </c>
      <c r="AU1174" s="200" t="s">
        <v>91</v>
      </c>
      <c r="AY1174" s="19" t="s">
        <v>205</v>
      </c>
      <c r="BE1174" s="201">
        <f>IF(N1174="základná",J1174,0)</f>
        <v>0</v>
      </c>
      <c r="BF1174" s="201">
        <f>IF(N1174="znížená",J1174,0)</f>
        <v>0</v>
      </c>
      <c r="BG1174" s="201">
        <f>IF(N1174="zákl. prenesená",J1174,0)</f>
        <v>0</v>
      </c>
      <c r="BH1174" s="201">
        <f>IF(N1174="zníž. prenesená",J1174,0)</f>
        <v>0</v>
      </c>
      <c r="BI1174" s="201">
        <f>IF(N1174="nulová",J1174,0)</f>
        <v>0</v>
      </c>
      <c r="BJ1174" s="19" t="s">
        <v>91</v>
      </c>
      <c r="BK1174" s="202">
        <f>ROUND(I1174*H1174,3)</f>
        <v>0</v>
      </c>
      <c r="BL1174" s="19" t="s">
        <v>299</v>
      </c>
      <c r="BM1174" s="200" t="s">
        <v>1522</v>
      </c>
    </row>
    <row r="1175" s="2" customFormat="1" ht="37.8" customHeight="1">
      <c r="A1175" s="38"/>
      <c r="B1175" s="188"/>
      <c r="C1175" s="227" t="s">
        <v>1523</v>
      </c>
      <c r="D1175" s="227" t="s">
        <v>276</v>
      </c>
      <c r="E1175" s="228" t="s">
        <v>1524</v>
      </c>
      <c r="F1175" s="229" t="s">
        <v>1525</v>
      </c>
      <c r="G1175" s="230" t="s">
        <v>348</v>
      </c>
      <c r="H1175" s="231">
        <v>10</v>
      </c>
      <c r="I1175" s="232"/>
      <c r="J1175" s="231">
        <f>ROUND(I1175*H1175,3)</f>
        <v>0</v>
      </c>
      <c r="K1175" s="233"/>
      <c r="L1175" s="234"/>
      <c r="M1175" s="235" t="s">
        <v>1</v>
      </c>
      <c r="N1175" s="236" t="s">
        <v>46</v>
      </c>
      <c r="O1175" s="82"/>
      <c r="P1175" s="198">
        <f>O1175*H1175</f>
        <v>0</v>
      </c>
      <c r="Q1175" s="198">
        <v>0.5</v>
      </c>
      <c r="R1175" s="198">
        <f>Q1175*H1175</f>
        <v>5</v>
      </c>
      <c r="S1175" s="198">
        <v>0</v>
      </c>
      <c r="T1175" s="199">
        <f>S1175*H1175</f>
        <v>0</v>
      </c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R1175" s="200" t="s">
        <v>401</v>
      </c>
      <c r="AT1175" s="200" t="s">
        <v>276</v>
      </c>
      <c r="AU1175" s="200" t="s">
        <v>91</v>
      </c>
      <c r="AY1175" s="19" t="s">
        <v>205</v>
      </c>
      <c r="BE1175" s="201">
        <f>IF(N1175="základná",J1175,0)</f>
        <v>0</v>
      </c>
      <c r="BF1175" s="201">
        <f>IF(N1175="znížená",J1175,0)</f>
        <v>0</v>
      </c>
      <c r="BG1175" s="201">
        <f>IF(N1175="zákl. prenesená",J1175,0)</f>
        <v>0</v>
      </c>
      <c r="BH1175" s="201">
        <f>IF(N1175="zníž. prenesená",J1175,0)</f>
        <v>0</v>
      </c>
      <c r="BI1175" s="201">
        <f>IF(N1175="nulová",J1175,0)</f>
        <v>0</v>
      </c>
      <c r="BJ1175" s="19" t="s">
        <v>91</v>
      </c>
      <c r="BK1175" s="202">
        <f>ROUND(I1175*H1175,3)</f>
        <v>0</v>
      </c>
      <c r="BL1175" s="19" t="s">
        <v>299</v>
      </c>
      <c r="BM1175" s="200" t="s">
        <v>1526</v>
      </c>
    </row>
    <row r="1176" s="2" customFormat="1" ht="37.8" customHeight="1">
      <c r="A1176" s="38"/>
      <c r="B1176" s="188"/>
      <c r="C1176" s="227" t="s">
        <v>1527</v>
      </c>
      <c r="D1176" s="227" t="s">
        <v>276</v>
      </c>
      <c r="E1176" s="228" t="s">
        <v>1528</v>
      </c>
      <c r="F1176" s="229" t="s">
        <v>1525</v>
      </c>
      <c r="G1176" s="230" t="s">
        <v>348</v>
      </c>
      <c r="H1176" s="231">
        <v>1</v>
      </c>
      <c r="I1176" s="232"/>
      <c r="J1176" s="231">
        <f>ROUND(I1176*H1176,3)</f>
        <v>0</v>
      </c>
      <c r="K1176" s="233"/>
      <c r="L1176" s="234"/>
      <c r="M1176" s="235" t="s">
        <v>1</v>
      </c>
      <c r="N1176" s="236" t="s">
        <v>46</v>
      </c>
      <c r="O1176" s="82"/>
      <c r="P1176" s="198">
        <f>O1176*H1176</f>
        <v>0</v>
      </c>
      <c r="Q1176" s="198">
        <v>0.5</v>
      </c>
      <c r="R1176" s="198">
        <f>Q1176*H1176</f>
        <v>0.5</v>
      </c>
      <c r="S1176" s="198">
        <v>0</v>
      </c>
      <c r="T1176" s="199">
        <f>S1176*H1176</f>
        <v>0</v>
      </c>
      <c r="U1176" s="38"/>
      <c r="V1176" s="38"/>
      <c r="W1176" s="38"/>
      <c r="X1176" s="38"/>
      <c r="Y1176" s="38"/>
      <c r="Z1176" s="38"/>
      <c r="AA1176" s="38"/>
      <c r="AB1176" s="38"/>
      <c r="AC1176" s="38"/>
      <c r="AD1176" s="38"/>
      <c r="AE1176" s="38"/>
      <c r="AR1176" s="200" t="s">
        <v>401</v>
      </c>
      <c r="AT1176" s="200" t="s">
        <v>276</v>
      </c>
      <c r="AU1176" s="200" t="s">
        <v>91</v>
      </c>
      <c r="AY1176" s="19" t="s">
        <v>205</v>
      </c>
      <c r="BE1176" s="201">
        <f>IF(N1176="základná",J1176,0)</f>
        <v>0</v>
      </c>
      <c r="BF1176" s="201">
        <f>IF(N1176="znížená",J1176,0)</f>
        <v>0</v>
      </c>
      <c r="BG1176" s="201">
        <f>IF(N1176="zákl. prenesená",J1176,0)</f>
        <v>0</v>
      </c>
      <c r="BH1176" s="201">
        <f>IF(N1176="zníž. prenesená",J1176,0)</f>
        <v>0</v>
      </c>
      <c r="BI1176" s="201">
        <f>IF(N1176="nulová",J1176,0)</f>
        <v>0</v>
      </c>
      <c r="BJ1176" s="19" t="s">
        <v>91</v>
      </c>
      <c r="BK1176" s="202">
        <f>ROUND(I1176*H1176,3)</f>
        <v>0</v>
      </c>
      <c r="BL1176" s="19" t="s">
        <v>299</v>
      </c>
      <c r="BM1176" s="200" t="s">
        <v>1529</v>
      </c>
    </row>
    <row r="1177" s="2" customFormat="1" ht="37.8" customHeight="1">
      <c r="A1177" s="38"/>
      <c r="B1177" s="188"/>
      <c r="C1177" s="227" t="s">
        <v>1530</v>
      </c>
      <c r="D1177" s="227" t="s">
        <v>276</v>
      </c>
      <c r="E1177" s="228" t="s">
        <v>1531</v>
      </c>
      <c r="F1177" s="229" t="s">
        <v>1532</v>
      </c>
      <c r="G1177" s="230" t="s">
        <v>348</v>
      </c>
      <c r="H1177" s="231">
        <v>4</v>
      </c>
      <c r="I1177" s="232"/>
      <c r="J1177" s="231">
        <f>ROUND(I1177*H1177,3)</f>
        <v>0</v>
      </c>
      <c r="K1177" s="233"/>
      <c r="L1177" s="234"/>
      <c r="M1177" s="235" t="s">
        <v>1</v>
      </c>
      <c r="N1177" s="236" t="s">
        <v>46</v>
      </c>
      <c r="O1177" s="82"/>
      <c r="P1177" s="198">
        <f>O1177*H1177</f>
        <v>0</v>
      </c>
      <c r="Q1177" s="198">
        <v>0.5</v>
      </c>
      <c r="R1177" s="198">
        <f>Q1177*H1177</f>
        <v>2</v>
      </c>
      <c r="S1177" s="198">
        <v>0</v>
      </c>
      <c r="T1177" s="199">
        <f>S1177*H1177</f>
        <v>0</v>
      </c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R1177" s="200" t="s">
        <v>401</v>
      </c>
      <c r="AT1177" s="200" t="s">
        <v>276</v>
      </c>
      <c r="AU1177" s="200" t="s">
        <v>91</v>
      </c>
      <c r="AY1177" s="19" t="s">
        <v>205</v>
      </c>
      <c r="BE1177" s="201">
        <f>IF(N1177="základná",J1177,0)</f>
        <v>0</v>
      </c>
      <c r="BF1177" s="201">
        <f>IF(N1177="znížená",J1177,0)</f>
        <v>0</v>
      </c>
      <c r="BG1177" s="201">
        <f>IF(N1177="zákl. prenesená",J1177,0)</f>
        <v>0</v>
      </c>
      <c r="BH1177" s="201">
        <f>IF(N1177="zníž. prenesená",J1177,0)</f>
        <v>0</v>
      </c>
      <c r="BI1177" s="201">
        <f>IF(N1177="nulová",J1177,0)</f>
        <v>0</v>
      </c>
      <c r="BJ1177" s="19" t="s">
        <v>91</v>
      </c>
      <c r="BK1177" s="202">
        <f>ROUND(I1177*H1177,3)</f>
        <v>0</v>
      </c>
      <c r="BL1177" s="19" t="s">
        <v>299</v>
      </c>
      <c r="BM1177" s="200" t="s">
        <v>1533</v>
      </c>
    </row>
    <row r="1178" s="2" customFormat="1" ht="37.8" customHeight="1">
      <c r="A1178" s="38"/>
      <c r="B1178" s="188"/>
      <c r="C1178" s="227" t="s">
        <v>1534</v>
      </c>
      <c r="D1178" s="227" t="s">
        <v>276</v>
      </c>
      <c r="E1178" s="228" t="s">
        <v>1535</v>
      </c>
      <c r="F1178" s="229" t="s">
        <v>1536</v>
      </c>
      <c r="G1178" s="230" t="s">
        <v>348</v>
      </c>
      <c r="H1178" s="231">
        <v>3</v>
      </c>
      <c r="I1178" s="232"/>
      <c r="J1178" s="231">
        <f>ROUND(I1178*H1178,3)</f>
        <v>0</v>
      </c>
      <c r="K1178" s="233"/>
      <c r="L1178" s="234"/>
      <c r="M1178" s="235" t="s">
        <v>1</v>
      </c>
      <c r="N1178" s="236" t="s">
        <v>46</v>
      </c>
      <c r="O1178" s="82"/>
      <c r="P1178" s="198">
        <f>O1178*H1178</f>
        <v>0</v>
      </c>
      <c r="Q1178" s="198">
        <v>0.5</v>
      </c>
      <c r="R1178" s="198">
        <f>Q1178*H1178</f>
        <v>1.5</v>
      </c>
      <c r="S1178" s="198">
        <v>0</v>
      </c>
      <c r="T1178" s="199">
        <f>S1178*H1178</f>
        <v>0</v>
      </c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R1178" s="200" t="s">
        <v>401</v>
      </c>
      <c r="AT1178" s="200" t="s">
        <v>276</v>
      </c>
      <c r="AU1178" s="200" t="s">
        <v>91</v>
      </c>
      <c r="AY1178" s="19" t="s">
        <v>205</v>
      </c>
      <c r="BE1178" s="201">
        <f>IF(N1178="základná",J1178,0)</f>
        <v>0</v>
      </c>
      <c r="BF1178" s="201">
        <f>IF(N1178="znížená",J1178,0)</f>
        <v>0</v>
      </c>
      <c r="BG1178" s="201">
        <f>IF(N1178="zákl. prenesená",J1178,0)</f>
        <v>0</v>
      </c>
      <c r="BH1178" s="201">
        <f>IF(N1178="zníž. prenesená",J1178,0)</f>
        <v>0</v>
      </c>
      <c r="BI1178" s="201">
        <f>IF(N1178="nulová",J1178,0)</f>
        <v>0</v>
      </c>
      <c r="BJ1178" s="19" t="s">
        <v>91</v>
      </c>
      <c r="BK1178" s="202">
        <f>ROUND(I1178*H1178,3)</f>
        <v>0</v>
      </c>
      <c r="BL1178" s="19" t="s">
        <v>299</v>
      </c>
      <c r="BM1178" s="200" t="s">
        <v>1537</v>
      </c>
    </row>
    <row r="1179" s="2" customFormat="1" ht="24.15" customHeight="1">
      <c r="A1179" s="38"/>
      <c r="B1179" s="188"/>
      <c r="C1179" s="189" t="s">
        <v>1538</v>
      </c>
      <c r="D1179" s="189" t="s">
        <v>207</v>
      </c>
      <c r="E1179" s="190" t="s">
        <v>1539</v>
      </c>
      <c r="F1179" s="191" t="s">
        <v>1540</v>
      </c>
      <c r="G1179" s="192" t="s">
        <v>284</v>
      </c>
      <c r="H1179" s="193">
        <v>31.920000000000002</v>
      </c>
      <c r="I1179" s="194"/>
      <c r="J1179" s="193">
        <f>ROUND(I1179*H1179,3)</f>
        <v>0</v>
      </c>
      <c r="K1179" s="195"/>
      <c r="L1179" s="39"/>
      <c r="M1179" s="196" t="s">
        <v>1</v>
      </c>
      <c r="N1179" s="197" t="s">
        <v>46</v>
      </c>
      <c r="O1179" s="82"/>
      <c r="P1179" s="198">
        <f>O1179*H1179</f>
        <v>0</v>
      </c>
      <c r="Q1179" s="198">
        <v>0.00042999999999999999</v>
      </c>
      <c r="R1179" s="198">
        <f>Q1179*H1179</f>
        <v>0.013725600000000001</v>
      </c>
      <c r="S1179" s="198">
        <v>0</v>
      </c>
      <c r="T1179" s="199">
        <f>S1179*H1179</f>
        <v>0</v>
      </c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R1179" s="200" t="s">
        <v>299</v>
      </c>
      <c r="AT1179" s="200" t="s">
        <v>207</v>
      </c>
      <c r="AU1179" s="200" t="s">
        <v>91</v>
      </c>
      <c r="AY1179" s="19" t="s">
        <v>205</v>
      </c>
      <c r="BE1179" s="201">
        <f>IF(N1179="základná",J1179,0)</f>
        <v>0</v>
      </c>
      <c r="BF1179" s="201">
        <f>IF(N1179="znížená",J1179,0)</f>
        <v>0</v>
      </c>
      <c r="BG1179" s="201">
        <f>IF(N1179="zákl. prenesená",J1179,0)</f>
        <v>0</v>
      </c>
      <c r="BH1179" s="201">
        <f>IF(N1179="zníž. prenesená",J1179,0)</f>
        <v>0</v>
      </c>
      <c r="BI1179" s="201">
        <f>IF(N1179="nulová",J1179,0)</f>
        <v>0</v>
      </c>
      <c r="BJ1179" s="19" t="s">
        <v>91</v>
      </c>
      <c r="BK1179" s="202">
        <f>ROUND(I1179*H1179,3)</f>
        <v>0</v>
      </c>
      <c r="BL1179" s="19" t="s">
        <v>299</v>
      </c>
      <c r="BM1179" s="200" t="s">
        <v>1541</v>
      </c>
    </row>
    <row r="1180" s="14" customFormat="1">
      <c r="A1180" s="14"/>
      <c r="B1180" s="211"/>
      <c r="C1180" s="14"/>
      <c r="D1180" s="204" t="s">
        <v>213</v>
      </c>
      <c r="E1180" s="212" t="s">
        <v>1</v>
      </c>
      <c r="F1180" s="213" t="s">
        <v>1542</v>
      </c>
      <c r="G1180" s="14"/>
      <c r="H1180" s="214">
        <v>9.2799999999999994</v>
      </c>
      <c r="I1180" s="215"/>
      <c r="J1180" s="14"/>
      <c r="K1180" s="14"/>
      <c r="L1180" s="211"/>
      <c r="M1180" s="216"/>
      <c r="N1180" s="217"/>
      <c r="O1180" s="217"/>
      <c r="P1180" s="217"/>
      <c r="Q1180" s="217"/>
      <c r="R1180" s="217"/>
      <c r="S1180" s="217"/>
      <c r="T1180" s="218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12" t="s">
        <v>213</v>
      </c>
      <c r="AU1180" s="212" t="s">
        <v>91</v>
      </c>
      <c r="AV1180" s="14" t="s">
        <v>91</v>
      </c>
      <c r="AW1180" s="14" t="s">
        <v>33</v>
      </c>
      <c r="AX1180" s="14" t="s">
        <v>80</v>
      </c>
      <c r="AY1180" s="212" t="s">
        <v>205</v>
      </c>
    </row>
    <row r="1181" s="14" customFormat="1">
      <c r="A1181" s="14"/>
      <c r="B1181" s="211"/>
      <c r="C1181" s="14"/>
      <c r="D1181" s="204" t="s">
        <v>213</v>
      </c>
      <c r="E1181" s="212" t="s">
        <v>1</v>
      </c>
      <c r="F1181" s="213" t="s">
        <v>1543</v>
      </c>
      <c r="G1181" s="14"/>
      <c r="H1181" s="214">
        <v>9.2799999999999994</v>
      </c>
      <c r="I1181" s="215"/>
      <c r="J1181" s="14"/>
      <c r="K1181" s="14"/>
      <c r="L1181" s="211"/>
      <c r="M1181" s="216"/>
      <c r="N1181" s="217"/>
      <c r="O1181" s="217"/>
      <c r="P1181" s="217"/>
      <c r="Q1181" s="217"/>
      <c r="R1181" s="217"/>
      <c r="S1181" s="217"/>
      <c r="T1181" s="218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12" t="s">
        <v>213</v>
      </c>
      <c r="AU1181" s="212" t="s">
        <v>91</v>
      </c>
      <c r="AV1181" s="14" t="s">
        <v>91</v>
      </c>
      <c r="AW1181" s="14" t="s">
        <v>33</v>
      </c>
      <c r="AX1181" s="14" t="s">
        <v>80</v>
      </c>
      <c r="AY1181" s="212" t="s">
        <v>205</v>
      </c>
    </row>
    <row r="1182" s="14" customFormat="1">
      <c r="A1182" s="14"/>
      <c r="B1182" s="211"/>
      <c r="C1182" s="14"/>
      <c r="D1182" s="204" t="s">
        <v>213</v>
      </c>
      <c r="E1182" s="212" t="s">
        <v>1</v>
      </c>
      <c r="F1182" s="213" t="s">
        <v>1544</v>
      </c>
      <c r="G1182" s="14"/>
      <c r="H1182" s="214">
        <v>13.359999999999999</v>
      </c>
      <c r="I1182" s="215"/>
      <c r="J1182" s="14"/>
      <c r="K1182" s="14"/>
      <c r="L1182" s="211"/>
      <c r="M1182" s="216"/>
      <c r="N1182" s="217"/>
      <c r="O1182" s="217"/>
      <c r="P1182" s="217"/>
      <c r="Q1182" s="217"/>
      <c r="R1182" s="217"/>
      <c r="S1182" s="217"/>
      <c r="T1182" s="218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12" t="s">
        <v>213</v>
      </c>
      <c r="AU1182" s="212" t="s">
        <v>91</v>
      </c>
      <c r="AV1182" s="14" t="s">
        <v>91</v>
      </c>
      <c r="AW1182" s="14" t="s">
        <v>33</v>
      </c>
      <c r="AX1182" s="14" t="s">
        <v>80</v>
      </c>
      <c r="AY1182" s="212" t="s">
        <v>205</v>
      </c>
    </row>
    <row r="1183" s="15" customFormat="1">
      <c r="A1183" s="15"/>
      <c r="B1183" s="219"/>
      <c r="C1183" s="15"/>
      <c r="D1183" s="204" t="s">
        <v>213</v>
      </c>
      <c r="E1183" s="220" t="s">
        <v>1</v>
      </c>
      <c r="F1183" s="221" t="s">
        <v>216</v>
      </c>
      <c r="G1183" s="15"/>
      <c r="H1183" s="222">
        <v>31.919999999999998</v>
      </c>
      <c r="I1183" s="223"/>
      <c r="J1183" s="15"/>
      <c r="K1183" s="15"/>
      <c r="L1183" s="219"/>
      <c r="M1183" s="224"/>
      <c r="N1183" s="225"/>
      <c r="O1183" s="225"/>
      <c r="P1183" s="225"/>
      <c r="Q1183" s="225"/>
      <c r="R1183" s="225"/>
      <c r="S1183" s="225"/>
      <c r="T1183" s="226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T1183" s="220" t="s">
        <v>213</v>
      </c>
      <c r="AU1183" s="220" t="s">
        <v>91</v>
      </c>
      <c r="AV1183" s="15" t="s">
        <v>211</v>
      </c>
      <c r="AW1183" s="15" t="s">
        <v>33</v>
      </c>
      <c r="AX1183" s="15" t="s">
        <v>87</v>
      </c>
      <c r="AY1183" s="220" t="s">
        <v>205</v>
      </c>
    </row>
    <row r="1184" s="2" customFormat="1" ht="49.05" customHeight="1">
      <c r="A1184" s="38"/>
      <c r="B1184" s="188"/>
      <c r="C1184" s="227" t="s">
        <v>1545</v>
      </c>
      <c r="D1184" s="227" t="s">
        <v>276</v>
      </c>
      <c r="E1184" s="228" t="s">
        <v>1546</v>
      </c>
      <c r="F1184" s="229" t="s">
        <v>1547</v>
      </c>
      <c r="G1184" s="230" t="s">
        <v>348</v>
      </c>
      <c r="H1184" s="231">
        <v>1</v>
      </c>
      <c r="I1184" s="232"/>
      <c r="J1184" s="231">
        <f>ROUND(I1184*H1184,3)</f>
        <v>0</v>
      </c>
      <c r="K1184" s="233"/>
      <c r="L1184" s="234"/>
      <c r="M1184" s="235" t="s">
        <v>1</v>
      </c>
      <c r="N1184" s="236" t="s">
        <v>46</v>
      </c>
      <c r="O1184" s="82"/>
      <c r="P1184" s="198">
        <f>O1184*H1184</f>
        <v>0</v>
      </c>
      <c r="Q1184" s="198">
        <v>0.5</v>
      </c>
      <c r="R1184" s="198">
        <f>Q1184*H1184</f>
        <v>0.5</v>
      </c>
      <c r="S1184" s="198">
        <v>0</v>
      </c>
      <c r="T1184" s="199">
        <f>S1184*H1184</f>
        <v>0</v>
      </c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R1184" s="200" t="s">
        <v>401</v>
      </c>
      <c r="AT1184" s="200" t="s">
        <v>276</v>
      </c>
      <c r="AU1184" s="200" t="s">
        <v>91</v>
      </c>
      <c r="AY1184" s="19" t="s">
        <v>205</v>
      </c>
      <c r="BE1184" s="201">
        <f>IF(N1184="základná",J1184,0)</f>
        <v>0</v>
      </c>
      <c r="BF1184" s="201">
        <f>IF(N1184="znížená",J1184,0)</f>
        <v>0</v>
      </c>
      <c r="BG1184" s="201">
        <f>IF(N1184="zákl. prenesená",J1184,0)</f>
        <v>0</v>
      </c>
      <c r="BH1184" s="201">
        <f>IF(N1184="zníž. prenesená",J1184,0)</f>
        <v>0</v>
      </c>
      <c r="BI1184" s="201">
        <f>IF(N1184="nulová",J1184,0)</f>
        <v>0</v>
      </c>
      <c r="BJ1184" s="19" t="s">
        <v>91</v>
      </c>
      <c r="BK1184" s="202">
        <f>ROUND(I1184*H1184,3)</f>
        <v>0</v>
      </c>
      <c r="BL1184" s="19" t="s">
        <v>299</v>
      </c>
      <c r="BM1184" s="200" t="s">
        <v>1548</v>
      </c>
    </row>
    <row r="1185" s="2" customFormat="1" ht="44.25" customHeight="1">
      <c r="A1185" s="38"/>
      <c r="B1185" s="188"/>
      <c r="C1185" s="227" t="s">
        <v>1549</v>
      </c>
      <c r="D1185" s="227" t="s">
        <v>276</v>
      </c>
      <c r="E1185" s="228" t="s">
        <v>1550</v>
      </c>
      <c r="F1185" s="229" t="s">
        <v>1551</v>
      </c>
      <c r="G1185" s="230" t="s">
        <v>348</v>
      </c>
      <c r="H1185" s="231">
        <v>1</v>
      </c>
      <c r="I1185" s="232"/>
      <c r="J1185" s="231">
        <f>ROUND(I1185*H1185,3)</f>
        <v>0</v>
      </c>
      <c r="K1185" s="233"/>
      <c r="L1185" s="234"/>
      <c r="M1185" s="235" t="s">
        <v>1</v>
      </c>
      <c r="N1185" s="236" t="s">
        <v>46</v>
      </c>
      <c r="O1185" s="82"/>
      <c r="P1185" s="198">
        <f>O1185*H1185</f>
        <v>0</v>
      </c>
      <c r="Q1185" s="198">
        <v>0.45000000000000001</v>
      </c>
      <c r="R1185" s="198">
        <f>Q1185*H1185</f>
        <v>0.45000000000000001</v>
      </c>
      <c r="S1185" s="198">
        <v>0</v>
      </c>
      <c r="T1185" s="199">
        <f>S1185*H1185</f>
        <v>0</v>
      </c>
      <c r="U1185" s="38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R1185" s="200" t="s">
        <v>401</v>
      </c>
      <c r="AT1185" s="200" t="s">
        <v>276</v>
      </c>
      <c r="AU1185" s="200" t="s">
        <v>91</v>
      </c>
      <c r="AY1185" s="19" t="s">
        <v>205</v>
      </c>
      <c r="BE1185" s="201">
        <f>IF(N1185="základná",J1185,0)</f>
        <v>0</v>
      </c>
      <c r="BF1185" s="201">
        <f>IF(N1185="znížená",J1185,0)</f>
        <v>0</v>
      </c>
      <c r="BG1185" s="201">
        <f>IF(N1185="zákl. prenesená",J1185,0)</f>
        <v>0</v>
      </c>
      <c r="BH1185" s="201">
        <f>IF(N1185="zníž. prenesená",J1185,0)</f>
        <v>0</v>
      </c>
      <c r="BI1185" s="201">
        <f>IF(N1185="nulová",J1185,0)</f>
        <v>0</v>
      </c>
      <c r="BJ1185" s="19" t="s">
        <v>91</v>
      </c>
      <c r="BK1185" s="202">
        <f>ROUND(I1185*H1185,3)</f>
        <v>0</v>
      </c>
      <c r="BL1185" s="19" t="s">
        <v>299</v>
      </c>
      <c r="BM1185" s="200" t="s">
        <v>1552</v>
      </c>
    </row>
    <row r="1186" s="2" customFormat="1" ht="37.8" customHeight="1">
      <c r="A1186" s="38"/>
      <c r="B1186" s="188"/>
      <c r="C1186" s="227" t="s">
        <v>1553</v>
      </c>
      <c r="D1186" s="227" t="s">
        <v>276</v>
      </c>
      <c r="E1186" s="228" t="s">
        <v>1554</v>
      </c>
      <c r="F1186" s="229" t="s">
        <v>1555</v>
      </c>
      <c r="G1186" s="230" t="s">
        <v>348</v>
      </c>
      <c r="H1186" s="231">
        <v>1</v>
      </c>
      <c r="I1186" s="232"/>
      <c r="J1186" s="231">
        <f>ROUND(I1186*H1186,3)</f>
        <v>0</v>
      </c>
      <c r="K1186" s="233"/>
      <c r="L1186" s="234"/>
      <c r="M1186" s="235" t="s">
        <v>1</v>
      </c>
      <c r="N1186" s="236" t="s">
        <v>46</v>
      </c>
      <c r="O1186" s="82"/>
      <c r="P1186" s="198">
        <f>O1186*H1186</f>
        <v>0</v>
      </c>
      <c r="Q1186" s="198">
        <v>0.22500000000000001</v>
      </c>
      <c r="R1186" s="198">
        <f>Q1186*H1186</f>
        <v>0.22500000000000001</v>
      </c>
      <c r="S1186" s="198">
        <v>0</v>
      </c>
      <c r="T1186" s="199">
        <f>S1186*H1186</f>
        <v>0</v>
      </c>
      <c r="U1186" s="38"/>
      <c r="V1186" s="38"/>
      <c r="W1186" s="38"/>
      <c r="X1186" s="38"/>
      <c r="Y1186" s="38"/>
      <c r="Z1186" s="38"/>
      <c r="AA1186" s="38"/>
      <c r="AB1186" s="38"/>
      <c r="AC1186" s="38"/>
      <c r="AD1186" s="38"/>
      <c r="AE1186" s="38"/>
      <c r="AR1186" s="200" t="s">
        <v>401</v>
      </c>
      <c r="AT1186" s="200" t="s">
        <v>276</v>
      </c>
      <c r="AU1186" s="200" t="s">
        <v>91</v>
      </c>
      <c r="AY1186" s="19" t="s">
        <v>205</v>
      </c>
      <c r="BE1186" s="201">
        <f>IF(N1186="základná",J1186,0)</f>
        <v>0</v>
      </c>
      <c r="BF1186" s="201">
        <f>IF(N1186="znížená",J1186,0)</f>
        <v>0</v>
      </c>
      <c r="BG1186" s="201">
        <f>IF(N1186="zákl. prenesená",J1186,0)</f>
        <v>0</v>
      </c>
      <c r="BH1186" s="201">
        <f>IF(N1186="zníž. prenesená",J1186,0)</f>
        <v>0</v>
      </c>
      <c r="BI1186" s="201">
        <f>IF(N1186="nulová",J1186,0)</f>
        <v>0</v>
      </c>
      <c r="BJ1186" s="19" t="s">
        <v>91</v>
      </c>
      <c r="BK1186" s="202">
        <f>ROUND(I1186*H1186,3)</f>
        <v>0</v>
      </c>
      <c r="BL1186" s="19" t="s">
        <v>299</v>
      </c>
      <c r="BM1186" s="200" t="s">
        <v>1556</v>
      </c>
    </row>
    <row r="1187" s="2" customFormat="1" ht="33" customHeight="1">
      <c r="A1187" s="38"/>
      <c r="B1187" s="188"/>
      <c r="C1187" s="189" t="s">
        <v>1557</v>
      </c>
      <c r="D1187" s="189" t="s">
        <v>207</v>
      </c>
      <c r="E1187" s="190" t="s">
        <v>1558</v>
      </c>
      <c r="F1187" s="191" t="s">
        <v>1559</v>
      </c>
      <c r="G1187" s="192" t="s">
        <v>348</v>
      </c>
      <c r="H1187" s="193">
        <v>6</v>
      </c>
      <c r="I1187" s="194"/>
      <c r="J1187" s="193">
        <f>ROUND(I1187*H1187,3)</f>
        <v>0</v>
      </c>
      <c r="K1187" s="195"/>
      <c r="L1187" s="39"/>
      <c r="M1187" s="196" t="s">
        <v>1</v>
      </c>
      <c r="N1187" s="197" t="s">
        <v>46</v>
      </c>
      <c r="O1187" s="82"/>
      <c r="P1187" s="198">
        <f>O1187*H1187</f>
        <v>0</v>
      </c>
      <c r="Q1187" s="198">
        <v>0</v>
      </c>
      <c r="R1187" s="198">
        <f>Q1187*H1187</f>
        <v>0</v>
      </c>
      <c r="S1187" s="198">
        <v>0</v>
      </c>
      <c r="T1187" s="199">
        <f>S1187*H1187</f>
        <v>0</v>
      </c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R1187" s="200" t="s">
        <v>299</v>
      </c>
      <c r="AT1187" s="200" t="s">
        <v>207</v>
      </c>
      <c r="AU1187" s="200" t="s">
        <v>91</v>
      </c>
      <c r="AY1187" s="19" t="s">
        <v>205</v>
      </c>
      <c r="BE1187" s="201">
        <f>IF(N1187="základná",J1187,0)</f>
        <v>0</v>
      </c>
      <c r="BF1187" s="201">
        <f>IF(N1187="znížená",J1187,0)</f>
        <v>0</v>
      </c>
      <c r="BG1187" s="201">
        <f>IF(N1187="zákl. prenesená",J1187,0)</f>
        <v>0</v>
      </c>
      <c r="BH1187" s="201">
        <f>IF(N1187="zníž. prenesená",J1187,0)</f>
        <v>0</v>
      </c>
      <c r="BI1187" s="201">
        <f>IF(N1187="nulová",J1187,0)</f>
        <v>0</v>
      </c>
      <c r="BJ1187" s="19" t="s">
        <v>91</v>
      </c>
      <c r="BK1187" s="202">
        <f>ROUND(I1187*H1187,3)</f>
        <v>0</v>
      </c>
      <c r="BL1187" s="19" t="s">
        <v>299</v>
      </c>
      <c r="BM1187" s="200" t="s">
        <v>1560</v>
      </c>
    </row>
    <row r="1188" s="14" customFormat="1">
      <c r="A1188" s="14"/>
      <c r="B1188" s="211"/>
      <c r="C1188" s="14"/>
      <c r="D1188" s="204" t="s">
        <v>213</v>
      </c>
      <c r="E1188" s="212" t="s">
        <v>1</v>
      </c>
      <c r="F1188" s="213" t="s">
        <v>399</v>
      </c>
      <c r="G1188" s="14"/>
      <c r="H1188" s="214">
        <v>4</v>
      </c>
      <c r="I1188" s="215"/>
      <c r="J1188" s="14"/>
      <c r="K1188" s="14"/>
      <c r="L1188" s="211"/>
      <c r="M1188" s="216"/>
      <c r="N1188" s="217"/>
      <c r="O1188" s="217"/>
      <c r="P1188" s="217"/>
      <c r="Q1188" s="217"/>
      <c r="R1188" s="217"/>
      <c r="S1188" s="217"/>
      <c r="T1188" s="218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12" t="s">
        <v>213</v>
      </c>
      <c r="AU1188" s="212" t="s">
        <v>91</v>
      </c>
      <c r="AV1188" s="14" t="s">
        <v>91</v>
      </c>
      <c r="AW1188" s="14" t="s">
        <v>33</v>
      </c>
      <c r="AX1188" s="14" t="s">
        <v>80</v>
      </c>
      <c r="AY1188" s="212" t="s">
        <v>205</v>
      </c>
    </row>
    <row r="1189" s="14" customFormat="1">
      <c r="A1189" s="14"/>
      <c r="B1189" s="211"/>
      <c r="C1189" s="14"/>
      <c r="D1189" s="204" t="s">
        <v>213</v>
      </c>
      <c r="E1189" s="212" t="s">
        <v>1</v>
      </c>
      <c r="F1189" s="213" t="s">
        <v>400</v>
      </c>
      <c r="G1189" s="14"/>
      <c r="H1189" s="214">
        <v>2</v>
      </c>
      <c r="I1189" s="215"/>
      <c r="J1189" s="14"/>
      <c r="K1189" s="14"/>
      <c r="L1189" s="211"/>
      <c r="M1189" s="216"/>
      <c r="N1189" s="217"/>
      <c r="O1189" s="217"/>
      <c r="P1189" s="217"/>
      <c r="Q1189" s="217"/>
      <c r="R1189" s="217"/>
      <c r="S1189" s="217"/>
      <c r="T1189" s="218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12" t="s">
        <v>213</v>
      </c>
      <c r="AU1189" s="212" t="s">
        <v>91</v>
      </c>
      <c r="AV1189" s="14" t="s">
        <v>91</v>
      </c>
      <c r="AW1189" s="14" t="s">
        <v>33</v>
      </c>
      <c r="AX1189" s="14" t="s">
        <v>80</v>
      </c>
      <c r="AY1189" s="212" t="s">
        <v>205</v>
      </c>
    </row>
    <row r="1190" s="15" customFormat="1">
      <c r="A1190" s="15"/>
      <c r="B1190" s="219"/>
      <c r="C1190" s="15"/>
      <c r="D1190" s="204" t="s">
        <v>213</v>
      </c>
      <c r="E1190" s="220" t="s">
        <v>1</v>
      </c>
      <c r="F1190" s="221" t="s">
        <v>216</v>
      </c>
      <c r="G1190" s="15"/>
      <c r="H1190" s="222">
        <v>6</v>
      </c>
      <c r="I1190" s="223"/>
      <c r="J1190" s="15"/>
      <c r="K1190" s="15"/>
      <c r="L1190" s="219"/>
      <c r="M1190" s="224"/>
      <c r="N1190" s="225"/>
      <c r="O1190" s="225"/>
      <c r="P1190" s="225"/>
      <c r="Q1190" s="225"/>
      <c r="R1190" s="225"/>
      <c r="S1190" s="225"/>
      <c r="T1190" s="226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20" t="s">
        <v>213</v>
      </c>
      <c r="AU1190" s="220" t="s">
        <v>91</v>
      </c>
      <c r="AV1190" s="15" t="s">
        <v>211</v>
      </c>
      <c r="AW1190" s="15" t="s">
        <v>33</v>
      </c>
      <c r="AX1190" s="15" t="s">
        <v>87</v>
      </c>
      <c r="AY1190" s="220" t="s">
        <v>205</v>
      </c>
    </row>
    <row r="1191" s="2" customFormat="1" ht="24.15" customHeight="1">
      <c r="A1191" s="38"/>
      <c r="B1191" s="188"/>
      <c r="C1191" s="227" t="s">
        <v>1561</v>
      </c>
      <c r="D1191" s="227" t="s">
        <v>276</v>
      </c>
      <c r="E1191" s="228" t="s">
        <v>1562</v>
      </c>
      <c r="F1191" s="229" t="s">
        <v>1563</v>
      </c>
      <c r="G1191" s="230" t="s">
        <v>348</v>
      </c>
      <c r="H1191" s="231">
        <v>6</v>
      </c>
      <c r="I1191" s="232"/>
      <c r="J1191" s="231">
        <f>ROUND(I1191*H1191,3)</f>
        <v>0</v>
      </c>
      <c r="K1191" s="233"/>
      <c r="L1191" s="234"/>
      <c r="M1191" s="235" t="s">
        <v>1</v>
      </c>
      <c r="N1191" s="236" t="s">
        <v>46</v>
      </c>
      <c r="O1191" s="82"/>
      <c r="P1191" s="198">
        <f>O1191*H1191</f>
        <v>0</v>
      </c>
      <c r="Q1191" s="198">
        <v>0.014999999999999999</v>
      </c>
      <c r="R1191" s="198">
        <f>Q1191*H1191</f>
        <v>0.089999999999999997</v>
      </c>
      <c r="S1191" s="198">
        <v>0</v>
      </c>
      <c r="T1191" s="199">
        <f>S1191*H1191</f>
        <v>0</v>
      </c>
      <c r="U1191" s="38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R1191" s="200" t="s">
        <v>401</v>
      </c>
      <c r="AT1191" s="200" t="s">
        <v>276</v>
      </c>
      <c r="AU1191" s="200" t="s">
        <v>91</v>
      </c>
      <c r="AY1191" s="19" t="s">
        <v>205</v>
      </c>
      <c r="BE1191" s="201">
        <f>IF(N1191="základná",J1191,0)</f>
        <v>0</v>
      </c>
      <c r="BF1191" s="201">
        <f>IF(N1191="znížená",J1191,0)</f>
        <v>0</v>
      </c>
      <c r="BG1191" s="201">
        <f>IF(N1191="zákl. prenesená",J1191,0)</f>
        <v>0</v>
      </c>
      <c r="BH1191" s="201">
        <f>IF(N1191="zníž. prenesená",J1191,0)</f>
        <v>0</v>
      </c>
      <c r="BI1191" s="201">
        <f>IF(N1191="nulová",J1191,0)</f>
        <v>0</v>
      </c>
      <c r="BJ1191" s="19" t="s">
        <v>91</v>
      </c>
      <c r="BK1191" s="202">
        <f>ROUND(I1191*H1191,3)</f>
        <v>0</v>
      </c>
      <c r="BL1191" s="19" t="s">
        <v>299</v>
      </c>
      <c r="BM1191" s="200" t="s">
        <v>1564</v>
      </c>
    </row>
    <row r="1192" s="2" customFormat="1" ht="33" customHeight="1">
      <c r="A1192" s="38"/>
      <c r="B1192" s="188"/>
      <c r="C1192" s="189" t="s">
        <v>1565</v>
      </c>
      <c r="D1192" s="189" t="s">
        <v>207</v>
      </c>
      <c r="E1192" s="190" t="s">
        <v>1566</v>
      </c>
      <c r="F1192" s="191" t="s">
        <v>1567</v>
      </c>
      <c r="G1192" s="192" t="s">
        <v>348</v>
      </c>
      <c r="H1192" s="193">
        <v>14</v>
      </c>
      <c r="I1192" s="194"/>
      <c r="J1192" s="193">
        <f>ROUND(I1192*H1192,3)</f>
        <v>0</v>
      </c>
      <c r="K1192" s="195"/>
      <c r="L1192" s="39"/>
      <c r="M1192" s="196" t="s">
        <v>1</v>
      </c>
      <c r="N1192" s="197" t="s">
        <v>46</v>
      </c>
      <c r="O1192" s="82"/>
      <c r="P1192" s="198">
        <f>O1192*H1192</f>
        <v>0</v>
      </c>
      <c r="Q1192" s="198">
        <v>0</v>
      </c>
      <c r="R1192" s="198">
        <f>Q1192*H1192</f>
        <v>0</v>
      </c>
      <c r="S1192" s="198">
        <v>0</v>
      </c>
      <c r="T1192" s="199">
        <f>S1192*H1192</f>
        <v>0</v>
      </c>
      <c r="U1192" s="38"/>
      <c r="V1192" s="38"/>
      <c r="W1192" s="38"/>
      <c r="X1192" s="38"/>
      <c r="Y1192" s="38"/>
      <c r="Z1192" s="38"/>
      <c r="AA1192" s="38"/>
      <c r="AB1192" s="38"/>
      <c r="AC1192" s="38"/>
      <c r="AD1192" s="38"/>
      <c r="AE1192" s="38"/>
      <c r="AR1192" s="200" t="s">
        <v>299</v>
      </c>
      <c r="AT1192" s="200" t="s">
        <v>207</v>
      </c>
      <c r="AU1192" s="200" t="s">
        <v>91</v>
      </c>
      <c r="AY1192" s="19" t="s">
        <v>205</v>
      </c>
      <c r="BE1192" s="201">
        <f>IF(N1192="základná",J1192,0)</f>
        <v>0</v>
      </c>
      <c r="BF1192" s="201">
        <f>IF(N1192="znížená",J1192,0)</f>
        <v>0</v>
      </c>
      <c r="BG1192" s="201">
        <f>IF(N1192="zákl. prenesená",J1192,0)</f>
        <v>0</v>
      </c>
      <c r="BH1192" s="201">
        <f>IF(N1192="zníž. prenesená",J1192,0)</f>
        <v>0</v>
      </c>
      <c r="BI1192" s="201">
        <f>IF(N1192="nulová",J1192,0)</f>
        <v>0</v>
      </c>
      <c r="BJ1192" s="19" t="s">
        <v>91</v>
      </c>
      <c r="BK1192" s="202">
        <f>ROUND(I1192*H1192,3)</f>
        <v>0</v>
      </c>
      <c r="BL1192" s="19" t="s">
        <v>299</v>
      </c>
      <c r="BM1192" s="200" t="s">
        <v>1568</v>
      </c>
    </row>
    <row r="1193" s="14" customFormat="1">
      <c r="A1193" s="14"/>
      <c r="B1193" s="211"/>
      <c r="C1193" s="14"/>
      <c r="D1193" s="204" t="s">
        <v>213</v>
      </c>
      <c r="E1193" s="212" t="s">
        <v>1</v>
      </c>
      <c r="F1193" s="213" t="s">
        <v>405</v>
      </c>
      <c r="G1193" s="14"/>
      <c r="H1193" s="214">
        <v>10</v>
      </c>
      <c r="I1193" s="215"/>
      <c r="J1193" s="14"/>
      <c r="K1193" s="14"/>
      <c r="L1193" s="211"/>
      <c r="M1193" s="216"/>
      <c r="N1193" s="217"/>
      <c r="O1193" s="217"/>
      <c r="P1193" s="217"/>
      <c r="Q1193" s="217"/>
      <c r="R1193" s="217"/>
      <c r="S1193" s="217"/>
      <c r="T1193" s="218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12" t="s">
        <v>213</v>
      </c>
      <c r="AU1193" s="212" t="s">
        <v>91</v>
      </c>
      <c r="AV1193" s="14" t="s">
        <v>91</v>
      </c>
      <c r="AW1193" s="14" t="s">
        <v>33</v>
      </c>
      <c r="AX1193" s="14" t="s">
        <v>80</v>
      </c>
      <c r="AY1193" s="212" t="s">
        <v>205</v>
      </c>
    </row>
    <row r="1194" s="14" customFormat="1">
      <c r="A1194" s="14"/>
      <c r="B1194" s="211"/>
      <c r="C1194" s="14"/>
      <c r="D1194" s="204" t="s">
        <v>213</v>
      </c>
      <c r="E1194" s="212" t="s">
        <v>1</v>
      </c>
      <c r="F1194" s="213" t="s">
        <v>406</v>
      </c>
      <c r="G1194" s="14"/>
      <c r="H1194" s="214">
        <v>1</v>
      </c>
      <c r="I1194" s="215"/>
      <c r="J1194" s="14"/>
      <c r="K1194" s="14"/>
      <c r="L1194" s="211"/>
      <c r="M1194" s="216"/>
      <c r="N1194" s="217"/>
      <c r="O1194" s="217"/>
      <c r="P1194" s="217"/>
      <c r="Q1194" s="217"/>
      <c r="R1194" s="217"/>
      <c r="S1194" s="217"/>
      <c r="T1194" s="218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12" t="s">
        <v>213</v>
      </c>
      <c r="AU1194" s="212" t="s">
        <v>91</v>
      </c>
      <c r="AV1194" s="14" t="s">
        <v>91</v>
      </c>
      <c r="AW1194" s="14" t="s">
        <v>33</v>
      </c>
      <c r="AX1194" s="14" t="s">
        <v>80</v>
      </c>
      <c r="AY1194" s="212" t="s">
        <v>205</v>
      </c>
    </row>
    <row r="1195" s="16" customFormat="1">
      <c r="A1195" s="16"/>
      <c r="B1195" s="237"/>
      <c r="C1195" s="16"/>
      <c r="D1195" s="204" t="s">
        <v>213</v>
      </c>
      <c r="E1195" s="238" t="s">
        <v>1</v>
      </c>
      <c r="F1195" s="239" t="s">
        <v>709</v>
      </c>
      <c r="G1195" s="16"/>
      <c r="H1195" s="240">
        <v>11</v>
      </c>
      <c r="I1195" s="241"/>
      <c r="J1195" s="16"/>
      <c r="K1195" s="16"/>
      <c r="L1195" s="237"/>
      <c r="M1195" s="242"/>
      <c r="N1195" s="243"/>
      <c r="O1195" s="243"/>
      <c r="P1195" s="243"/>
      <c r="Q1195" s="243"/>
      <c r="R1195" s="243"/>
      <c r="S1195" s="243"/>
      <c r="T1195" s="244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T1195" s="238" t="s">
        <v>213</v>
      </c>
      <c r="AU1195" s="238" t="s">
        <v>91</v>
      </c>
      <c r="AV1195" s="16" t="s">
        <v>221</v>
      </c>
      <c r="AW1195" s="16" t="s">
        <v>33</v>
      </c>
      <c r="AX1195" s="16" t="s">
        <v>80</v>
      </c>
      <c r="AY1195" s="238" t="s">
        <v>205</v>
      </c>
    </row>
    <row r="1196" s="14" customFormat="1">
      <c r="A1196" s="14"/>
      <c r="B1196" s="211"/>
      <c r="C1196" s="14"/>
      <c r="D1196" s="204" t="s">
        <v>213</v>
      </c>
      <c r="E1196" s="212" t="s">
        <v>1</v>
      </c>
      <c r="F1196" s="213" t="s">
        <v>407</v>
      </c>
      <c r="G1196" s="14"/>
      <c r="H1196" s="214">
        <v>3</v>
      </c>
      <c r="I1196" s="215"/>
      <c r="J1196" s="14"/>
      <c r="K1196" s="14"/>
      <c r="L1196" s="211"/>
      <c r="M1196" s="216"/>
      <c r="N1196" s="217"/>
      <c r="O1196" s="217"/>
      <c r="P1196" s="217"/>
      <c r="Q1196" s="217"/>
      <c r="R1196" s="217"/>
      <c r="S1196" s="217"/>
      <c r="T1196" s="218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12" t="s">
        <v>213</v>
      </c>
      <c r="AU1196" s="212" t="s">
        <v>91</v>
      </c>
      <c r="AV1196" s="14" t="s">
        <v>91</v>
      </c>
      <c r="AW1196" s="14" t="s">
        <v>33</v>
      </c>
      <c r="AX1196" s="14" t="s">
        <v>80</v>
      </c>
      <c r="AY1196" s="212" t="s">
        <v>205</v>
      </c>
    </row>
    <row r="1197" s="16" customFormat="1">
      <c r="A1197" s="16"/>
      <c r="B1197" s="237"/>
      <c r="C1197" s="16"/>
      <c r="D1197" s="204" t="s">
        <v>213</v>
      </c>
      <c r="E1197" s="238" t="s">
        <v>1</v>
      </c>
      <c r="F1197" s="239" t="s">
        <v>709</v>
      </c>
      <c r="G1197" s="16"/>
      <c r="H1197" s="240">
        <v>3</v>
      </c>
      <c r="I1197" s="241"/>
      <c r="J1197" s="16"/>
      <c r="K1197" s="16"/>
      <c r="L1197" s="237"/>
      <c r="M1197" s="242"/>
      <c r="N1197" s="243"/>
      <c r="O1197" s="243"/>
      <c r="P1197" s="243"/>
      <c r="Q1197" s="243"/>
      <c r="R1197" s="243"/>
      <c r="S1197" s="243"/>
      <c r="T1197" s="244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T1197" s="238" t="s">
        <v>213</v>
      </c>
      <c r="AU1197" s="238" t="s">
        <v>91</v>
      </c>
      <c r="AV1197" s="16" t="s">
        <v>221</v>
      </c>
      <c r="AW1197" s="16" t="s">
        <v>33</v>
      </c>
      <c r="AX1197" s="16" t="s">
        <v>80</v>
      </c>
      <c r="AY1197" s="238" t="s">
        <v>205</v>
      </c>
    </row>
    <row r="1198" s="15" customFormat="1">
      <c r="A1198" s="15"/>
      <c r="B1198" s="219"/>
      <c r="C1198" s="15"/>
      <c r="D1198" s="204" t="s">
        <v>213</v>
      </c>
      <c r="E1198" s="220" t="s">
        <v>1</v>
      </c>
      <c r="F1198" s="221" t="s">
        <v>216</v>
      </c>
      <c r="G1198" s="15"/>
      <c r="H1198" s="222">
        <v>14</v>
      </c>
      <c r="I1198" s="223"/>
      <c r="J1198" s="15"/>
      <c r="K1198" s="15"/>
      <c r="L1198" s="219"/>
      <c r="M1198" s="224"/>
      <c r="N1198" s="225"/>
      <c r="O1198" s="225"/>
      <c r="P1198" s="225"/>
      <c r="Q1198" s="225"/>
      <c r="R1198" s="225"/>
      <c r="S1198" s="225"/>
      <c r="T1198" s="226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20" t="s">
        <v>213</v>
      </c>
      <c r="AU1198" s="220" t="s">
        <v>91</v>
      </c>
      <c r="AV1198" s="15" t="s">
        <v>211</v>
      </c>
      <c r="AW1198" s="15" t="s">
        <v>33</v>
      </c>
      <c r="AX1198" s="15" t="s">
        <v>87</v>
      </c>
      <c r="AY1198" s="220" t="s">
        <v>205</v>
      </c>
    </row>
    <row r="1199" s="2" customFormat="1" ht="24.15" customHeight="1">
      <c r="A1199" s="38"/>
      <c r="B1199" s="188"/>
      <c r="C1199" s="227" t="s">
        <v>1569</v>
      </c>
      <c r="D1199" s="227" t="s">
        <v>276</v>
      </c>
      <c r="E1199" s="228" t="s">
        <v>1570</v>
      </c>
      <c r="F1199" s="229" t="s">
        <v>1571</v>
      </c>
      <c r="G1199" s="230" t="s">
        <v>348</v>
      </c>
      <c r="H1199" s="231">
        <v>11</v>
      </c>
      <c r="I1199" s="232"/>
      <c r="J1199" s="231">
        <f>ROUND(I1199*H1199,3)</f>
        <v>0</v>
      </c>
      <c r="K1199" s="233"/>
      <c r="L1199" s="234"/>
      <c r="M1199" s="235" t="s">
        <v>1</v>
      </c>
      <c r="N1199" s="236" t="s">
        <v>46</v>
      </c>
      <c r="O1199" s="82"/>
      <c r="P1199" s="198">
        <f>O1199*H1199</f>
        <v>0</v>
      </c>
      <c r="Q1199" s="198">
        <v>0.029999999999999999</v>
      </c>
      <c r="R1199" s="198">
        <f>Q1199*H1199</f>
        <v>0.32999999999999996</v>
      </c>
      <c r="S1199" s="198">
        <v>0</v>
      </c>
      <c r="T1199" s="199">
        <f>S1199*H1199</f>
        <v>0</v>
      </c>
      <c r="U1199" s="38"/>
      <c r="V1199" s="38"/>
      <c r="W1199" s="38"/>
      <c r="X1199" s="38"/>
      <c r="Y1199" s="38"/>
      <c r="Z1199" s="38"/>
      <c r="AA1199" s="38"/>
      <c r="AB1199" s="38"/>
      <c r="AC1199" s="38"/>
      <c r="AD1199" s="38"/>
      <c r="AE1199" s="38"/>
      <c r="AR1199" s="200" t="s">
        <v>401</v>
      </c>
      <c r="AT1199" s="200" t="s">
        <v>276</v>
      </c>
      <c r="AU1199" s="200" t="s">
        <v>91</v>
      </c>
      <c r="AY1199" s="19" t="s">
        <v>205</v>
      </c>
      <c r="BE1199" s="201">
        <f>IF(N1199="základná",J1199,0)</f>
        <v>0</v>
      </c>
      <c r="BF1199" s="201">
        <f>IF(N1199="znížená",J1199,0)</f>
        <v>0</v>
      </c>
      <c r="BG1199" s="201">
        <f>IF(N1199="zákl. prenesená",J1199,0)</f>
        <v>0</v>
      </c>
      <c r="BH1199" s="201">
        <f>IF(N1199="zníž. prenesená",J1199,0)</f>
        <v>0</v>
      </c>
      <c r="BI1199" s="201">
        <f>IF(N1199="nulová",J1199,0)</f>
        <v>0</v>
      </c>
      <c r="BJ1199" s="19" t="s">
        <v>91</v>
      </c>
      <c r="BK1199" s="202">
        <f>ROUND(I1199*H1199,3)</f>
        <v>0</v>
      </c>
      <c r="BL1199" s="19" t="s">
        <v>299</v>
      </c>
      <c r="BM1199" s="200" t="s">
        <v>1572</v>
      </c>
    </row>
    <row r="1200" s="2" customFormat="1" ht="24.15" customHeight="1">
      <c r="A1200" s="38"/>
      <c r="B1200" s="188"/>
      <c r="C1200" s="227" t="s">
        <v>1573</v>
      </c>
      <c r="D1200" s="227" t="s">
        <v>276</v>
      </c>
      <c r="E1200" s="228" t="s">
        <v>1574</v>
      </c>
      <c r="F1200" s="229" t="s">
        <v>1575</v>
      </c>
      <c r="G1200" s="230" t="s">
        <v>348</v>
      </c>
      <c r="H1200" s="231">
        <v>3</v>
      </c>
      <c r="I1200" s="232"/>
      <c r="J1200" s="231">
        <f>ROUND(I1200*H1200,3)</f>
        <v>0</v>
      </c>
      <c r="K1200" s="233"/>
      <c r="L1200" s="234"/>
      <c r="M1200" s="235" t="s">
        <v>1</v>
      </c>
      <c r="N1200" s="236" t="s">
        <v>46</v>
      </c>
      <c r="O1200" s="82"/>
      <c r="P1200" s="198">
        <f>O1200*H1200</f>
        <v>0</v>
      </c>
      <c r="Q1200" s="198">
        <v>0.035999999999999997</v>
      </c>
      <c r="R1200" s="198">
        <f>Q1200*H1200</f>
        <v>0.10799999999999999</v>
      </c>
      <c r="S1200" s="198">
        <v>0</v>
      </c>
      <c r="T1200" s="199">
        <f>S1200*H1200</f>
        <v>0</v>
      </c>
      <c r="U1200" s="38"/>
      <c r="V1200" s="38"/>
      <c r="W1200" s="38"/>
      <c r="X1200" s="38"/>
      <c r="Y1200" s="38"/>
      <c r="Z1200" s="38"/>
      <c r="AA1200" s="38"/>
      <c r="AB1200" s="38"/>
      <c r="AC1200" s="38"/>
      <c r="AD1200" s="38"/>
      <c r="AE1200" s="38"/>
      <c r="AR1200" s="200" t="s">
        <v>401</v>
      </c>
      <c r="AT1200" s="200" t="s">
        <v>276</v>
      </c>
      <c r="AU1200" s="200" t="s">
        <v>91</v>
      </c>
      <c r="AY1200" s="19" t="s">
        <v>205</v>
      </c>
      <c r="BE1200" s="201">
        <f>IF(N1200="základná",J1200,0)</f>
        <v>0</v>
      </c>
      <c r="BF1200" s="201">
        <f>IF(N1200="znížená",J1200,0)</f>
        <v>0</v>
      </c>
      <c r="BG1200" s="201">
        <f>IF(N1200="zákl. prenesená",J1200,0)</f>
        <v>0</v>
      </c>
      <c r="BH1200" s="201">
        <f>IF(N1200="zníž. prenesená",J1200,0)</f>
        <v>0</v>
      </c>
      <c r="BI1200" s="201">
        <f>IF(N1200="nulová",J1200,0)</f>
        <v>0</v>
      </c>
      <c r="BJ1200" s="19" t="s">
        <v>91</v>
      </c>
      <c r="BK1200" s="202">
        <f>ROUND(I1200*H1200,3)</f>
        <v>0</v>
      </c>
      <c r="BL1200" s="19" t="s">
        <v>299</v>
      </c>
      <c r="BM1200" s="200" t="s">
        <v>1576</v>
      </c>
    </row>
    <row r="1201" s="2" customFormat="1" ht="24.15" customHeight="1">
      <c r="A1201" s="38"/>
      <c r="B1201" s="188"/>
      <c r="C1201" s="189" t="s">
        <v>1577</v>
      </c>
      <c r="D1201" s="189" t="s">
        <v>207</v>
      </c>
      <c r="E1201" s="190" t="s">
        <v>1578</v>
      </c>
      <c r="F1201" s="191" t="s">
        <v>1579</v>
      </c>
      <c r="G1201" s="192" t="s">
        <v>313</v>
      </c>
      <c r="H1201" s="193">
        <v>14.811999999999999</v>
      </c>
      <c r="I1201" s="194"/>
      <c r="J1201" s="193">
        <f>ROUND(I1201*H1201,3)</f>
        <v>0</v>
      </c>
      <c r="K1201" s="195"/>
      <c r="L1201" s="39"/>
      <c r="M1201" s="196" t="s">
        <v>1</v>
      </c>
      <c r="N1201" s="197" t="s">
        <v>46</v>
      </c>
      <c r="O1201" s="82"/>
      <c r="P1201" s="198">
        <f>O1201*H1201</f>
        <v>0</v>
      </c>
      <c r="Q1201" s="198">
        <v>0</v>
      </c>
      <c r="R1201" s="198">
        <f>Q1201*H1201</f>
        <v>0</v>
      </c>
      <c r="S1201" s="198">
        <v>0</v>
      </c>
      <c r="T1201" s="199">
        <f>S1201*H1201</f>
        <v>0</v>
      </c>
      <c r="U1201" s="38"/>
      <c r="V1201" s="38"/>
      <c r="W1201" s="38"/>
      <c r="X1201" s="38"/>
      <c r="Y1201" s="38"/>
      <c r="Z1201" s="38"/>
      <c r="AA1201" s="38"/>
      <c r="AB1201" s="38"/>
      <c r="AC1201" s="38"/>
      <c r="AD1201" s="38"/>
      <c r="AE1201" s="38"/>
      <c r="AR1201" s="200" t="s">
        <v>299</v>
      </c>
      <c r="AT1201" s="200" t="s">
        <v>207</v>
      </c>
      <c r="AU1201" s="200" t="s">
        <v>91</v>
      </c>
      <c r="AY1201" s="19" t="s">
        <v>205</v>
      </c>
      <c r="BE1201" s="201">
        <f>IF(N1201="základná",J1201,0)</f>
        <v>0</v>
      </c>
      <c r="BF1201" s="201">
        <f>IF(N1201="znížená",J1201,0)</f>
        <v>0</v>
      </c>
      <c r="BG1201" s="201">
        <f>IF(N1201="zákl. prenesená",J1201,0)</f>
        <v>0</v>
      </c>
      <c r="BH1201" s="201">
        <f>IF(N1201="zníž. prenesená",J1201,0)</f>
        <v>0</v>
      </c>
      <c r="BI1201" s="201">
        <f>IF(N1201="nulová",J1201,0)</f>
        <v>0</v>
      </c>
      <c r="BJ1201" s="19" t="s">
        <v>91</v>
      </c>
      <c r="BK1201" s="202">
        <f>ROUND(I1201*H1201,3)</f>
        <v>0</v>
      </c>
      <c r="BL1201" s="19" t="s">
        <v>299</v>
      </c>
      <c r="BM1201" s="200" t="s">
        <v>1580</v>
      </c>
    </row>
    <row r="1202" s="12" customFormat="1" ht="22.8" customHeight="1">
      <c r="A1202" s="12"/>
      <c r="B1202" s="175"/>
      <c r="C1202" s="12"/>
      <c r="D1202" s="176" t="s">
        <v>79</v>
      </c>
      <c r="E1202" s="186" t="s">
        <v>1581</v>
      </c>
      <c r="F1202" s="186" t="s">
        <v>1582</v>
      </c>
      <c r="G1202" s="12"/>
      <c r="H1202" s="12"/>
      <c r="I1202" s="178"/>
      <c r="J1202" s="187">
        <f>BK1202</f>
        <v>0</v>
      </c>
      <c r="K1202" s="12"/>
      <c r="L1202" s="175"/>
      <c r="M1202" s="180"/>
      <c r="N1202" s="181"/>
      <c r="O1202" s="181"/>
      <c r="P1202" s="182">
        <f>SUM(P1203:P1284)</f>
        <v>0</v>
      </c>
      <c r="Q1202" s="181"/>
      <c r="R1202" s="182">
        <f>SUM(R1203:R1284)</f>
        <v>16.618017000000002</v>
      </c>
      <c r="S1202" s="181"/>
      <c r="T1202" s="183">
        <f>SUM(T1203:T1284)</f>
        <v>0</v>
      </c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R1202" s="176" t="s">
        <v>91</v>
      </c>
      <c r="AT1202" s="184" t="s">
        <v>79</v>
      </c>
      <c r="AU1202" s="184" t="s">
        <v>87</v>
      </c>
      <c r="AY1202" s="176" t="s">
        <v>205</v>
      </c>
      <c r="BK1202" s="185">
        <f>SUM(BK1203:BK1284)</f>
        <v>0</v>
      </c>
    </row>
    <row r="1203" s="2" customFormat="1" ht="16.5" customHeight="1">
      <c r="A1203" s="38"/>
      <c r="B1203" s="188"/>
      <c r="C1203" s="189" t="s">
        <v>1583</v>
      </c>
      <c r="D1203" s="189" t="s">
        <v>207</v>
      </c>
      <c r="E1203" s="190" t="s">
        <v>1584</v>
      </c>
      <c r="F1203" s="191" t="s">
        <v>1585</v>
      </c>
      <c r="G1203" s="192" t="s">
        <v>284</v>
      </c>
      <c r="H1203" s="193">
        <v>332.83999999999997</v>
      </c>
      <c r="I1203" s="194"/>
      <c r="J1203" s="193">
        <f>ROUND(I1203*H1203,3)</f>
        <v>0</v>
      </c>
      <c r="K1203" s="195"/>
      <c r="L1203" s="39"/>
      <c r="M1203" s="196" t="s">
        <v>1</v>
      </c>
      <c r="N1203" s="197" t="s">
        <v>46</v>
      </c>
      <c r="O1203" s="82"/>
      <c r="P1203" s="198">
        <f>O1203*H1203</f>
        <v>0</v>
      </c>
      <c r="Q1203" s="198">
        <v>0.0096600000000000002</v>
      </c>
      <c r="R1203" s="198">
        <f>Q1203*H1203</f>
        <v>3.2152343999999999</v>
      </c>
      <c r="S1203" s="198">
        <v>0</v>
      </c>
      <c r="T1203" s="199">
        <f>S1203*H1203</f>
        <v>0</v>
      </c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R1203" s="200" t="s">
        <v>299</v>
      </c>
      <c r="AT1203" s="200" t="s">
        <v>207</v>
      </c>
      <c r="AU1203" s="200" t="s">
        <v>91</v>
      </c>
      <c r="AY1203" s="19" t="s">
        <v>205</v>
      </c>
      <c r="BE1203" s="201">
        <f>IF(N1203="základná",J1203,0)</f>
        <v>0</v>
      </c>
      <c r="BF1203" s="201">
        <f>IF(N1203="znížená",J1203,0)</f>
        <v>0</v>
      </c>
      <c r="BG1203" s="201">
        <f>IF(N1203="zákl. prenesená",J1203,0)</f>
        <v>0</v>
      </c>
      <c r="BH1203" s="201">
        <f>IF(N1203="zníž. prenesená",J1203,0)</f>
        <v>0</v>
      </c>
      <c r="BI1203" s="201">
        <f>IF(N1203="nulová",J1203,0)</f>
        <v>0</v>
      </c>
      <c r="BJ1203" s="19" t="s">
        <v>91</v>
      </c>
      <c r="BK1203" s="202">
        <f>ROUND(I1203*H1203,3)</f>
        <v>0</v>
      </c>
      <c r="BL1203" s="19" t="s">
        <v>299</v>
      </c>
      <c r="BM1203" s="200" t="s">
        <v>1586</v>
      </c>
    </row>
    <row r="1204" s="13" customFormat="1">
      <c r="A1204" s="13"/>
      <c r="B1204" s="203"/>
      <c r="C1204" s="13"/>
      <c r="D1204" s="204" t="s">
        <v>213</v>
      </c>
      <c r="E1204" s="205" t="s">
        <v>1</v>
      </c>
      <c r="F1204" s="206" t="s">
        <v>1587</v>
      </c>
      <c r="G1204" s="13"/>
      <c r="H1204" s="205" t="s">
        <v>1</v>
      </c>
      <c r="I1204" s="207"/>
      <c r="J1204" s="13"/>
      <c r="K1204" s="13"/>
      <c r="L1204" s="203"/>
      <c r="M1204" s="208"/>
      <c r="N1204" s="209"/>
      <c r="O1204" s="209"/>
      <c r="P1204" s="209"/>
      <c r="Q1204" s="209"/>
      <c r="R1204" s="209"/>
      <c r="S1204" s="209"/>
      <c r="T1204" s="210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05" t="s">
        <v>213</v>
      </c>
      <c r="AU1204" s="205" t="s">
        <v>91</v>
      </c>
      <c r="AV1204" s="13" t="s">
        <v>87</v>
      </c>
      <c r="AW1204" s="13" t="s">
        <v>33</v>
      </c>
      <c r="AX1204" s="13" t="s">
        <v>80</v>
      </c>
      <c r="AY1204" s="205" t="s">
        <v>205</v>
      </c>
    </row>
    <row r="1205" s="13" customFormat="1">
      <c r="A1205" s="13"/>
      <c r="B1205" s="203"/>
      <c r="C1205" s="13"/>
      <c r="D1205" s="204" t="s">
        <v>213</v>
      </c>
      <c r="E1205" s="205" t="s">
        <v>1</v>
      </c>
      <c r="F1205" s="206" t="s">
        <v>337</v>
      </c>
      <c r="G1205" s="13"/>
      <c r="H1205" s="205" t="s">
        <v>1</v>
      </c>
      <c r="I1205" s="207"/>
      <c r="J1205" s="13"/>
      <c r="K1205" s="13"/>
      <c r="L1205" s="203"/>
      <c r="M1205" s="208"/>
      <c r="N1205" s="209"/>
      <c r="O1205" s="209"/>
      <c r="P1205" s="209"/>
      <c r="Q1205" s="209"/>
      <c r="R1205" s="209"/>
      <c r="S1205" s="209"/>
      <c r="T1205" s="210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05" t="s">
        <v>213</v>
      </c>
      <c r="AU1205" s="205" t="s">
        <v>91</v>
      </c>
      <c r="AV1205" s="13" t="s">
        <v>87</v>
      </c>
      <c r="AW1205" s="13" t="s">
        <v>33</v>
      </c>
      <c r="AX1205" s="13" t="s">
        <v>80</v>
      </c>
      <c r="AY1205" s="205" t="s">
        <v>205</v>
      </c>
    </row>
    <row r="1206" s="14" customFormat="1">
      <c r="A1206" s="14"/>
      <c r="B1206" s="211"/>
      <c r="C1206" s="14"/>
      <c r="D1206" s="204" t="s">
        <v>213</v>
      </c>
      <c r="E1206" s="212" t="s">
        <v>1</v>
      </c>
      <c r="F1206" s="213" t="s">
        <v>846</v>
      </c>
      <c r="G1206" s="14"/>
      <c r="H1206" s="214">
        <v>13.26</v>
      </c>
      <c r="I1206" s="215"/>
      <c r="J1206" s="14"/>
      <c r="K1206" s="14"/>
      <c r="L1206" s="211"/>
      <c r="M1206" s="216"/>
      <c r="N1206" s="217"/>
      <c r="O1206" s="217"/>
      <c r="P1206" s="217"/>
      <c r="Q1206" s="217"/>
      <c r="R1206" s="217"/>
      <c r="S1206" s="217"/>
      <c r="T1206" s="218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12" t="s">
        <v>213</v>
      </c>
      <c r="AU1206" s="212" t="s">
        <v>91</v>
      </c>
      <c r="AV1206" s="14" t="s">
        <v>91</v>
      </c>
      <c r="AW1206" s="14" t="s">
        <v>33</v>
      </c>
      <c r="AX1206" s="14" t="s">
        <v>80</v>
      </c>
      <c r="AY1206" s="212" t="s">
        <v>205</v>
      </c>
    </row>
    <row r="1207" s="14" customFormat="1">
      <c r="A1207" s="14"/>
      <c r="B1207" s="211"/>
      <c r="C1207" s="14"/>
      <c r="D1207" s="204" t="s">
        <v>213</v>
      </c>
      <c r="E1207" s="212" t="s">
        <v>1</v>
      </c>
      <c r="F1207" s="213" t="s">
        <v>847</v>
      </c>
      <c r="G1207" s="14"/>
      <c r="H1207" s="214">
        <v>17.399999999999999</v>
      </c>
      <c r="I1207" s="215"/>
      <c r="J1207" s="14"/>
      <c r="K1207" s="14"/>
      <c r="L1207" s="211"/>
      <c r="M1207" s="216"/>
      <c r="N1207" s="217"/>
      <c r="O1207" s="217"/>
      <c r="P1207" s="217"/>
      <c r="Q1207" s="217"/>
      <c r="R1207" s="217"/>
      <c r="S1207" s="217"/>
      <c r="T1207" s="218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12" t="s">
        <v>213</v>
      </c>
      <c r="AU1207" s="212" t="s">
        <v>91</v>
      </c>
      <c r="AV1207" s="14" t="s">
        <v>91</v>
      </c>
      <c r="AW1207" s="14" t="s">
        <v>33</v>
      </c>
      <c r="AX1207" s="14" t="s">
        <v>80</v>
      </c>
      <c r="AY1207" s="212" t="s">
        <v>205</v>
      </c>
    </row>
    <row r="1208" s="14" customFormat="1">
      <c r="A1208" s="14"/>
      <c r="B1208" s="211"/>
      <c r="C1208" s="14"/>
      <c r="D1208" s="204" t="s">
        <v>213</v>
      </c>
      <c r="E1208" s="212" t="s">
        <v>1</v>
      </c>
      <c r="F1208" s="213" t="s">
        <v>852</v>
      </c>
      <c r="G1208" s="14"/>
      <c r="H1208" s="214">
        <v>9.4399999999999995</v>
      </c>
      <c r="I1208" s="215"/>
      <c r="J1208" s="14"/>
      <c r="K1208" s="14"/>
      <c r="L1208" s="211"/>
      <c r="M1208" s="216"/>
      <c r="N1208" s="217"/>
      <c r="O1208" s="217"/>
      <c r="P1208" s="217"/>
      <c r="Q1208" s="217"/>
      <c r="R1208" s="217"/>
      <c r="S1208" s="217"/>
      <c r="T1208" s="218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12" t="s">
        <v>213</v>
      </c>
      <c r="AU1208" s="212" t="s">
        <v>91</v>
      </c>
      <c r="AV1208" s="14" t="s">
        <v>91</v>
      </c>
      <c r="AW1208" s="14" t="s">
        <v>33</v>
      </c>
      <c r="AX1208" s="14" t="s">
        <v>80</v>
      </c>
      <c r="AY1208" s="212" t="s">
        <v>205</v>
      </c>
    </row>
    <row r="1209" s="14" customFormat="1">
      <c r="A1209" s="14"/>
      <c r="B1209" s="211"/>
      <c r="C1209" s="14"/>
      <c r="D1209" s="204" t="s">
        <v>213</v>
      </c>
      <c r="E1209" s="212" t="s">
        <v>1</v>
      </c>
      <c r="F1209" s="213" t="s">
        <v>853</v>
      </c>
      <c r="G1209" s="14"/>
      <c r="H1209" s="214">
        <v>10.310000000000001</v>
      </c>
      <c r="I1209" s="215"/>
      <c r="J1209" s="14"/>
      <c r="K1209" s="14"/>
      <c r="L1209" s="211"/>
      <c r="M1209" s="216"/>
      <c r="N1209" s="217"/>
      <c r="O1209" s="217"/>
      <c r="P1209" s="217"/>
      <c r="Q1209" s="217"/>
      <c r="R1209" s="217"/>
      <c r="S1209" s="217"/>
      <c r="T1209" s="218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12" t="s">
        <v>213</v>
      </c>
      <c r="AU1209" s="212" t="s">
        <v>91</v>
      </c>
      <c r="AV1209" s="14" t="s">
        <v>91</v>
      </c>
      <c r="AW1209" s="14" t="s">
        <v>33</v>
      </c>
      <c r="AX1209" s="14" t="s">
        <v>80</v>
      </c>
      <c r="AY1209" s="212" t="s">
        <v>205</v>
      </c>
    </row>
    <row r="1210" s="14" customFormat="1">
      <c r="A1210" s="14"/>
      <c r="B1210" s="211"/>
      <c r="C1210" s="14"/>
      <c r="D1210" s="204" t="s">
        <v>213</v>
      </c>
      <c r="E1210" s="212" t="s">
        <v>1</v>
      </c>
      <c r="F1210" s="213" t="s">
        <v>855</v>
      </c>
      <c r="G1210" s="14"/>
      <c r="H1210" s="214">
        <v>15.19</v>
      </c>
      <c r="I1210" s="215"/>
      <c r="J1210" s="14"/>
      <c r="K1210" s="14"/>
      <c r="L1210" s="211"/>
      <c r="M1210" s="216"/>
      <c r="N1210" s="217"/>
      <c r="O1210" s="217"/>
      <c r="P1210" s="217"/>
      <c r="Q1210" s="217"/>
      <c r="R1210" s="217"/>
      <c r="S1210" s="217"/>
      <c r="T1210" s="218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12" t="s">
        <v>213</v>
      </c>
      <c r="AU1210" s="212" t="s">
        <v>91</v>
      </c>
      <c r="AV1210" s="14" t="s">
        <v>91</v>
      </c>
      <c r="AW1210" s="14" t="s">
        <v>33</v>
      </c>
      <c r="AX1210" s="14" t="s">
        <v>80</v>
      </c>
      <c r="AY1210" s="212" t="s">
        <v>205</v>
      </c>
    </row>
    <row r="1211" s="13" customFormat="1">
      <c r="A1211" s="13"/>
      <c r="B1211" s="203"/>
      <c r="C1211" s="13"/>
      <c r="D1211" s="204" t="s">
        <v>213</v>
      </c>
      <c r="E1211" s="205" t="s">
        <v>1</v>
      </c>
      <c r="F1211" s="206" t="s">
        <v>339</v>
      </c>
      <c r="G1211" s="13"/>
      <c r="H1211" s="205" t="s">
        <v>1</v>
      </c>
      <c r="I1211" s="207"/>
      <c r="J1211" s="13"/>
      <c r="K1211" s="13"/>
      <c r="L1211" s="203"/>
      <c r="M1211" s="208"/>
      <c r="N1211" s="209"/>
      <c r="O1211" s="209"/>
      <c r="P1211" s="209"/>
      <c r="Q1211" s="209"/>
      <c r="R1211" s="209"/>
      <c r="S1211" s="209"/>
      <c r="T1211" s="210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05" t="s">
        <v>213</v>
      </c>
      <c r="AU1211" s="205" t="s">
        <v>91</v>
      </c>
      <c r="AV1211" s="13" t="s">
        <v>87</v>
      </c>
      <c r="AW1211" s="13" t="s">
        <v>33</v>
      </c>
      <c r="AX1211" s="13" t="s">
        <v>80</v>
      </c>
      <c r="AY1211" s="205" t="s">
        <v>205</v>
      </c>
    </row>
    <row r="1212" s="14" customFormat="1">
      <c r="A1212" s="14"/>
      <c r="B1212" s="211"/>
      <c r="C1212" s="14"/>
      <c r="D1212" s="204" t="s">
        <v>213</v>
      </c>
      <c r="E1212" s="212" t="s">
        <v>1</v>
      </c>
      <c r="F1212" s="213" t="s">
        <v>856</v>
      </c>
      <c r="G1212" s="14"/>
      <c r="H1212" s="214">
        <v>6.0199999999999996</v>
      </c>
      <c r="I1212" s="215"/>
      <c r="J1212" s="14"/>
      <c r="K1212" s="14"/>
      <c r="L1212" s="211"/>
      <c r="M1212" s="216"/>
      <c r="N1212" s="217"/>
      <c r="O1212" s="217"/>
      <c r="P1212" s="217"/>
      <c r="Q1212" s="217"/>
      <c r="R1212" s="217"/>
      <c r="S1212" s="217"/>
      <c r="T1212" s="218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12" t="s">
        <v>213</v>
      </c>
      <c r="AU1212" s="212" t="s">
        <v>91</v>
      </c>
      <c r="AV1212" s="14" t="s">
        <v>91</v>
      </c>
      <c r="AW1212" s="14" t="s">
        <v>33</v>
      </c>
      <c r="AX1212" s="14" t="s">
        <v>80</v>
      </c>
      <c r="AY1212" s="212" t="s">
        <v>205</v>
      </c>
    </row>
    <row r="1213" s="14" customFormat="1">
      <c r="A1213" s="14"/>
      <c r="B1213" s="211"/>
      <c r="C1213" s="14"/>
      <c r="D1213" s="204" t="s">
        <v>213</v>
      </c>
      <c r="E1213" s="212" t="s">
        <v>1</v>
      </c>
      <c r="F1213" s="213" t="s">
        <v>1588</v>
      </c>
      <c r="G1213" s="14"/>
      <c r="H1213" s="214">
        <v>16.859999999999999</v>
      </c>
      <c r="I1213" s="215"/>
      <c r="J1213" s="14"/>
      <c r="K1213" s="14"/>
      <c r="L1213" s="211"/>
      <c r="M1213" s="216"/>
      <c r="N1213" s="217"/>
      <c r="O1213" s="217"/>
      <c r="P1213" s="217"/>
      <c r="Q1213" s="217"/>
      <c r="R1213" s="217"/>
      <c r="S1213" s="217"/>
      <c r="T1213" s="218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12" t="s">
        <v>213</v>
      </c>
      <c r="AU1213" s="212" t="s">
        <v>91</v>
      </c>
      <c r="AV1213" s="14" t="s">
        <v>91</v>
      </c>
      <c r="AW1213" s="14" t="s">
        <v>33</v>
      </c>
      <c r="AX1213" s="14" t="s">
        <v>80</v>
      </c>
      <c r="AY1213" s="212" t="s">
        <v>205</v>
      </c>
    </row>
    <row r="1214" s="14" customFormat="1">
      <c r="A1214" s="14"/>
      <c r="B1214" s="211"/>
      <c r="C1214" s="14"/>
      <c r="D1214" s="204" t="s">
        <v>213</v>
      </c>
      <c r="E1214" s="212" t="s">
        <v>1</v>
      </c>
      <c r="F1214" s="213" t="s">
        <v>858</v>
      </c>
      <c r="G1214" s="14"/>
      <c r="H1214" s="214">
        <v>10.970000000000001</v>
      </c>
      <c r="I1214" s="215"/>
      <c r="J1214" s="14"/>
      <c r="K1214" s="14"/>
      <c r="L1214" s="211"/>
      <c r="M1214" s="216"/>
      <c r="N1214" s="217"/>
      <c r="O1214" s="217"/>
      <c r="P1214" s="217"/>
      <c r="Q1214" s="217"/>
      <c r="R1214" s="217"/>
      <c r="S1214" s="217"/>
      <c r="T1214" s="218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12" t="s">
        <v>213</v>
      </c>
      <c r="AU1214" s="212" t="s">
        <v>91</v>
      </c>
      <c r="AV1214" s="14" t="s">
        <v>91</v>
      </c>
      <c r="AW1214" s="14" t="s">
        <v>33</v>
      </c>
      <c r="AX1214" s="14" t="s">
        <v>80</v>
      </c>
      <c r="AY1214" s="212" t="s">
        <v>205</v>
      </c>
    </row>
    <row r="1215" s="14" customFormat="1">
      <c r="A1215" s="14"/>
      <c r="B1215" s="211"/>
      <c r="C1215" s="14"/>
      <c r="D1215" s="204" t="s">
        <v>213</v>
      </c>
      <c r="E1215" s="212" t="s">
        <v>1</v>
      </c>
      <c r="F1215" s="213" t="s">
        <v>859</v>
      </c>
      <c r="G1215" s="14"/>
      <c r="H1215" s="214">
        <v>23.949999999999999</v>
      </c>
      <c r="I1215" s="215"/>
      <c r="J1215" s="14"/>
      <c r="K1215" s="14"/>
      <c r="L1215" s="211"/>
      <c r="M1215" s="216"/>
      <c r="N1215" s="217"/>
      <c r="O1215" s="217"/>
      <c r="P1215" s="217"/>
      <c r="Q1215" s="217"/>
      <c r="R1215" s="217"/>
      <c r="S1215" s="217"/>
      <c r="T1215" s="218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12" t="s">
        <v>213</v>
      </c>
      <c r="AU1215" s="212" t="s">
        <v>91</v>
      </c>
      <c r="AV1215" s="14" t="s">
        <v>91</v>
      </c>
      <c r="AW1215" s="14" t="s">
        <v>33</v>
      </c>
      <c r="AX1215" s="14" t="s">
        <v>80</v>
      </c>
      <c r="AY1215" s="212" t="s">
        <v>205</v>
      </c>
    </row>
    <row r="1216" s="14" customFormat="1">
      <c r="A1216" s="14"/>
      <c r="B1216" s="211"/>
      <c r="C1216" s="14"/>
      <c r="D1216" s="204" t="s">
        <v>213</v>
      </c>
      <c r="E1216" s="212" t="s">
        <v>1</v>
      </c>
      <c r="F1216" s="213" t="s">
        <v>861</v>
      </c>
      <c r="G1216" s="14"/>
      <c r="H1216" s="214">
        <v>9.3200000000000003</v>
      </c>
      <c r="I1216" s="215"/>
      <c r="J1216" s="14"/>
      <c r="K1216" s="14"/>
      <c r="L1216" s="211"/>
      <c r="M1216" s="216"/>
      <c r="N1216" s="217"/>
      <c r="O1216" s="217"/>
      <c r="P1216" s="217"/>
      <c r="Q1216" s="217"/>
      <c r="R1216" s="217"/>
      <c r="S1216" s="217"/>
      <c r="T1216" s="218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12" t="s">
        <v>213</v>
      </c>
      <c r="AU1216" s="212" t="s">
        <v>91</v>
      </c>
      <c r="AV1216" s="14" t="s">
        <v>91</v>
      </c>
      <c r="AW1216" s="14" t="s">
        <v>33</v>
      </c>
      <c r="AX1216" s="14" t="s">
        <v>80</v>
      </c>
      <c r="AY1216" s="212" t="s">
        <v>205</v>
      </c>
    </row>
    <row r="1217" s="14" customFormat="1">
      <c r="A1217" s="14"/>
      <c r="B1217" s="211"/>
      <c r="C1217" s="14"/>
      <c r="D1217" s="204" t="s">
        <v>213</v>
      </c>
      <c r="E1217" s="212" t="s">
        <v>1</v>
      </c>
      <c r="F1217" s="213" t="s">
        <v>862</v>
      </c>
      <c r="G1217" s="14"/>
      <c r="H1217" s="214">
        <v>18.77</v>
      </c>
      <c r="I1217" s="215"/>
      <c r="J1217" s="14"/>
      <c r="K1217" s="14"/>
      <c r="L1217" s="211"/>
      <c r="M1217" s="216"/>
      <c r="N1217" s="217"/>
      <c r="O1217" s="217"/>
      <c r="P1217" s="217"/>
      <c r="Q1217" s="217"/>
      <c r="R1217" s="217"/>
      <c r="S1217" s="217"/>
      <c r="T1217" s="218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12" t="s">
        <v>213</v>
      </c>
      <c r="AU1217" s="212" t="s">
        <v>91</v>
      </c>
      <c r="AV1217" s="14" t="s">
        <v>91</v>
      </c>
      <c r="AW1217" s="14" t="s">
        <v>33</v>
      </c>
      <c r="AX1217" s="14" t="s">
        <v>80</v>
      </c>
      <c r="AY1217" s="212" t="s">
        <v>205</v>
      </c>
    </row>
    <row r="1218" s="14" customFormat="1">
      <c r="A1218" s="14"/>
      <c r="B1218" s="211"/>
      <c r="C1218" s="14"/>
      <c r="D1218" s="204" t="s">
        <v>213</v>
      </c>
      <c r="E1218" s="212" t="s">
        <v>1</v>
      </c>
      <c r="F1218" s="213" t="s">
        <v>864</v>
      </c>
      <c r="G1218" s="14"/>
      <c r="H1218" s="214">
        <v>13.24</v>
      </c>
      <c r="I1218" s="215"/>
      <c r="J1218" s="14"/>
      <c r="K1218" s="14"/>
      <c r="L1218" s="211"/>
      <c r="M1218" s="216"/>
      <c r="N1218" s="217"/>
      <c r="O1218" s="217"/>
      <c r="P1218" s="217"/>
      <c r="Q1218" s="217"/>
      <c r="R1218" s="217"/>
      <c r="S1218" s="217"/>
      <c r="T1218" s="218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12" t="s">
        <v>213</v>
      </c>
      <c r="AU1218" s="212" t="s">
        <v>91</v>
      </c>
      <c r="AV1218" s="14" t="s">
        <v>91</v>
      </c>
      <c r="AW1218" s="14" t="s">
        <v>33</v>
      </c>
      <c r="AX1218" s="14" t="s">
        <v>80</v>
      </c>
      <c r="AY1218" s="212" t="s">
        <v>205</v>
      </c>
    </row>
    <row r="1219" s="14" customFormat="1">
      <c r="A1219" s="14"/>
      <c r="B1219" s="211"/>
      <c r="C1219" s="14"/>
      <c r="D1219" s="204" t="s">
        <v>213</v>
      </c>
      <c r="E1219" s="212" t="s">
        <v>1</v>
      </c>
      <c r="F1219" s="213" t="s">
        <v>866</v>
      </c>
      <c r="G1219" s="14"/>
      <c r="H1219" s="214">
        <v>7.8300000000000001</v>
      </c>
      <c r="I1219" s="215"/>
      <c r="J1219" s="14"/>
      <c r="K1219" s="14"/>
      <c r="L1219" s="211"/>
      <c r="M1219" s="216"/>
      <c r="N1219" s="217"/>
      <c r="O1219" s="217"/>
      <c r="P1219" s="217"/>
      <c r="Q1219" s="217"/>
      <c r="R1219" s="217"/>
      <c r="S1219" s="217"/>
      <c r="T1219" s="218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12" t="s">
        <v>213</v>
      </c>
      <c r="AU1219" s="212" t="s">
        <v>91</v>
      </c>
      <c r="AV1219" s="14" t="s">
        <v>91</v>
      </c>
      <c r="AW1219" s="14" t="s">
        <v>33</v>
      </c>
      <c r="AX1219" s="14" t="s">
        <v>80</v>
      </c>
      <c r="AY1219" s="212" t="s">
        <v>205</v>
      </c>
    </row>
    <row r="1220" s="14" customFormat="1">
      <c r="A1220" s="14"/>
      <c r="B1220" s="211"/>
      <c r="C1220" s="14"/>
      <c r="D1220" s="204" t="s">
        <v>213</v>
      </c>
      <c r="E1220" s="212" t="s">
        <v>1</v>
      </c>
      <c r="F1220" s="213" t="s">
        <v>867</v>
      </c>
      <c r="G1220" s="14"/>
      <c r="H1220" s="214">
        <v>13.24</v>
      </c>
      <c r="I1220" s="215"/>
      <c r="J1220" s="14"/>
      <c r="K1220" s="14"/>
      <c r="L1220" s="211"/>
      <c r="M1220" s="216"/>
      <c r="N1220" s="217"/>
      <c r="O1220" s="217"/>
      <c r="P1220" s="217"/>
      <c r="Q1220" s="217"/>
      <c r="R1220" s="217"/>
      <c r="S1220" s="217"/>
      <c r="T1220" s="218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12" t="s">
        <v>213</v>
      </c>
      <c r="AU1220" s="212" t="s">
        <v>91</v>
      </c>
      <c r="AV1220" s="14" t="s">
        <v>91</v>
      </c>
      <c r="AW1220" s="14" t="s">
        <v>33</v>
      </c>
      <c r="AX1220" s="14" t="s">
        <v>80</v>
      </c>
      <c r="AY1220" s="212" t="s">
        <v>205</v>
      </c>
    </row>
    <row r="1221" s="14" customFormat="1">
      <c r="A1221" s="14"/>
      <c r="B1221" s="211"/>
      <c r="C1221" s="14"/>
      <c r="D1221" s="204" t="s">
        <v>213</v>
      </c>
      <c r="E1221" s="212" t="s">
        <v>1</v>
      </c>
      <c r="F1221" s="213" t="s">
        <v>869</v>
      </c>
      <c r="G1221" s="14"/>
      <c r="H1221" s="214">
        <v>13.42</v>
      </c>
      <c r="I1221" s="215"/>
      <c r="J1221" s="14"/>
      <c r="K1221" s="14"/>
      <c r="L1221" s="211"/>
      <c r="M1221" s="216"/>
      <c r="N1221" s="217"/>
      <c r="O1221" s="217"/>
      <c r="P1221" s="217"/>
      <c r="Q1221" s="217"/>
      <c r="R1221" s="217"/>
      <c r="S1221" s="217"/>
      <c r="T1221" s="218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12" t="s">
        <v>213</v>
      </c>
      <c r="AU1221" s="212" t="s">
        <v>91</v>
      </c>
      <c r="AV1221" s="14" t="s">
        <v>91</v>
      </c>
      <c r="AW1221" s="14" t="s">
        <v>33</v>
      </c>
      <c r="AX1221" s="14" t="s">
        <v>80</v>
      </c>
      <c r="AY1221" s="212" t="s">
        <v>205</v>
      </c>
    </row>
    <row r="1222" s="13" customFormat="1">
      <c r="A1222" s="13"/>
      <c r="B1222" s="203"/>
      <c r="C1222" s="13"/>
      <c r="D1222" s="204" t="s">
        <v>213</v>
      </c>
      <c r="E1222" s="205" t="s">
        <v>1</v>
      </c>
      <c r="F1222" s="206" t="s">
        <v>342</v>
      </c>
      <c r="G1222" s="13"/>
      <c r="H1222" s="205" t="s">
        <v>1</v>
      </c>
      <c r="I1222" s="207"/>
      <c r="J1222" s="13"/>
      <c r="K1222" s="13"/>
      <c r="L1222" s="203"/>
      <c r="M1222" s="208"/>
      <c r="N1222" s="209"/>
      <c r="O1222" s="209"/>
      <c r="P1222" s="209"/>
      <c r="Q1222" s="209"/>
      <c r="R1222" s="209"/>
      <c r="S1222" s="209"/>
      <c r="T1222" s="210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05" t="s">
        <v>213</v>
      </c>
      <c r="AU1222" s="205" t="s">
        <v>91</v>
      </c>
      <c r="AV1222" s="13" t="s">
        <v>87</v>
      </c>
      <c r="AW1222" s="13" t="s">
        <v>33</v>
      </c>
      <c r="AX1222" s="13" t="s">
        <v>80</v>
      </c>
      <c r="AY1222" s="205" t="s">
        <v>205</v>
      </c>
    </row>
    <row r="1223" s="14" customFormat="1">
      <c r="A1223" s="14"/>
      <c r="B1223" s="211"/>
      <c r="C1223" s="14"/>
      <c r="D1223" s="204" t="s">
        <v>213</v>
      </c>
      <c r="E1223" s="212" t="s">
        <v>1</v>
      </c>
      <c r="F1223" s="213" t="s">
        <v>871</v>
      </c>
      <c r="G1223" s="14"/>
      <c r="H1223" s="214">
        <v>6.0199999999999996</v>
      </c>
      <c r="I1223" s="215"/>
      <c r="J1223" s="14"/>
      <c r="K1223" s="14"/>
      <c r="L1223" s="211"/>
      <c r="M1223" s="216"/>
      <c r="N1223" s="217"/>
      <c r="O1223" s="217"/>
      <c r="P1223" s="217"/>
      <c r="Q1223" s="217"/>
      <c r="R1223" s="217"/>
      <c r="S1223" s="217"/>
      <c r="T1223" s="218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12" t="s">
        <v>213</v>
      </c>
      <c r="AU1223" s="212" t="s">
        <v>91</v>
      </c>
      <c r="AV1223" s="14" t="s">
        <v>91</v>
      </c>
      <c r="AW1223" s="14" t="s">
        <v>33</v>
      </c>
      <c r="AX1223" s="14" t="s">
        <v>80</v>
      </c>
      <c r="AY1223" s="212" t="s">
        <v>205</v>
      </c>
    </row>
    <row r="1224" s="14" customFormat="1">
      <c r="A1224" s="14"/>
      <c r="B1224" s="211"/>
      <c r="C1224" s="14"/>
      <c r="D1224" s="204" t="s">
        <v>213</v>
      </c>
      <c r="E1224" s="212" t="s">
        <v>1</v>
      </c>
      <c r="F1224" s="213" t="s">
        <v>1589</v>
      </c>
      <c r="G1224" s="14"/>
      <c r="H1224" s="214">
        <v>16.859999999999999</v>
      </c>
      <c r="I1224" s="215"/>
      <c r="J1224" s="14"/>
      <c r="K1224" s="14"/>
      <c r="L1224" s="211"/>
      <c r="M1224" s="216"/>
      <c r="N1224" s="217"/>
      <c r="O1224" s="217"/>
      <c r="P1224" s="217"/>
      <c r="Q1224" s="217"/>
      <c r="R1224" s="217"/>
      <c r="S1224" s="217"/>
      <c r="T1224" s="218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12" t="s">
        <v>213</v>
      </c>
      <c r="AU1224" s="212" t="s">
        <v>91</v>
      </c>
      <c r="AV1224" s="14" t="s">
        <v>91</v>
      </c>
      <c r="AW1224" s="14" t="s">
        <v>33</v>
      </c>
      <c r="AX1224" s="14" t="s">
        <v>80</v>
      </c>
      <c r="AY1224" s="212" t="s">
        <v>205</v>
      </c>
    </row>
    <row r="1225" s="14" customFormat="1">
      <c r="A1225" s="14"/>
      <c r="B1225" s="211"/>
      <c r="C1225" s="14"/>
      <c r="D1225" s="204" t="s">
        <v>213</v>
      </c>
      <c r="E1225" s="212" t="s">
        <v>1</v>
      </c>
      <c r="F1225" s="213" t="s">
        <v>873</v>
      </c>
      <c r="G1225" s="14"/>
      <c r="H1225" s="214">
        <v>10.970000000000001</v>
      </c>
      <c r="I1225" s="215"/>
      <c r="J1225" s="14"/>
      <c r="K1225" s="14"/>
      <c r="L1225" s="211"/>
      <c r="M1225" s="216"/>
      <c r="N1225" s="217"/>
      <c r="O1225" s="217"/>
      <c r="P1225" s="217"/>
      <c r="Q1225" s="217"/>
      <c r="R1225" s="217"/>
      <c r="S1225" s="217"/>
      <c r="T1225" s="218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12" t="s">
        <v>213</v>
      </c>
      <c r="AU1225" s="212" t="s">
        <v>91</v>
      </c>
      <c r="AV1225" s="14" t="s">
        <v>91</v>
      </c>
      <c r="AW1225" s="14" t="s">
        <v>33</v>
      </c>
      <c r="AX1225" s="14" t="s">
        <v>80</v>
      </c>
      <c r="AY1225" s="212" t="s">
        <v>205</v>
      </c>
    </row>
    <row r="1226" s="14" customFormat="1">
      <c r="A1226" s="14"/>
      <c r="B1226" s="211"/>
      <c r="C1226" s="14"/>
      <c r="D1226" s="204" t="s">
        <v>213</v>
      </c>
      <c r="E1226" s="212" t="s">
        <v>1</v>
      </c>
      <c r="F1226" s="213" t="s">
        <v>874</v>
      </c>
      <c r="G1226" s="14"/>
      <c r="H1226" s="214">
        <v>23.949999999999999</v>
      </c>
      <c r="I1226" s="215"/>
      <c r="J1226" s="14"/>
      <c r="K1226" s="14"/>
      <c r="L1226" s="211"/>
      <c r="M1226" s="216"/>
      <c r="N1226" s="217"/>
      <c r="O1226" s="217"/>
      <c r="P1226" s="217"/>
      <c r="Q1226" s="217"/>
      <c r="R1226" s="217"/>
      <c r="S1226" s="217"/>
      <c r="T1226" s="218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12" t="s">
        <v>213</v>
      </c>
      <c r="AU1226" s="212" t="s">
        <v>91</v>
      </c>
      <c r="AV1226" s="14" t="s">
        <v>91</v>
      </c>
      <c r="AW1226" s="14" t="s">
        <v>33</v>
      </c>
      <c r="AX1226" s="14" t="s">
        <v>80</v>
      </c>
      <c r="AY1226" s="212" t="s">
        <v>205</v>
      </c>
    </row>
    <row r="1227" s="14" customFormat="1">
      <c r="A1227" s="14"/>
      <c r="B1227" s="211"/>
      <c r="C1227" s="14"/>
      <c r="D1227" s="204" t="s">
        <v>213</v>
      </c>
      <c r="E1227" s="212" t="s">
        <v>1</v>
      </c>
      <c r="F1227" s="213" t="s">
        <v>876</v>
      </c>
      <c r="G1227" s="14"/>
      <c r="H1227" s="214">
        <v>9.3200000000000003</v>
      </c>
      <c r="I1227" s="215"/>
      <c r="J1227" s="14"/>
      <c r="K1227" s="14"/>
      <c r="L1227" s="211"/>
      <c r="M1227" s="216"/>
      <c r="N1227" s="217"/>
      <c r="O1227" s="217"/>
      <c r="P1227" s="217"/>
      <c r="Q1227" s="217"/>
      <c r="R1227" s="217"/>
      <c r="S1227" s="217"/>
      <c r="T1227" s="218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12" t="s">
        <v>213</v>
      </c>
      <c r="AU1227" s="212" t="s">
        <v>91</v>
      </c>
      <c r="AV1227" s="14" t="s">
        <v>91</v>
      </c>
      <c r="AW1227" s="14" t="s">
        <v>33</v>
      </c>
      <c r="AX1227" s="14" t="s">
        <v>80</v>
      </c>
      <c r="AY1227" s="212" t="s">
        <v>205</v>
      </c>
    </row>
    <row r="1228" s="14" customFormat="1">
      <c r="A1228" s="14"/>
      <c r="B1228" s="211"/>
      <c r="C1228" s="14"/>
      <c r="D1228" s="204" t="s">
        <v>213</v>
      </c>
      <c r="E1228" s="212" t="s">
        <v>1</v>
      </c>
      <c r="F1228" s="213" t="s">
        <v>877</v>
      </c>
      <c r="G1228" s="14"/>
      <c r="H1228" s="214">
        <v>18.77</v>
      </c>
      <c r="I1228" s="215"/>
      <c r="J1228" s="14"/>
      <c r="K1228" s="14"/>
      <c r="L1228" s="211"/>
      <c r="M1228" s="216"/>
      <c r="N1228" s="217"/>
      <c r="O1228" s="217"/>
      <c r="P1228" s="217"/>
      <c r="Q1228" s="217"/>
      <c r="R1228" s="217"/>
      <c r="S1228" s="217"/>
      <c r="T1228" s="218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12" t="s">
        <v>213</v>
      </c>
      <c r="AU1228" s="212" t="s">
        <v>91</v>
      </c>
      <c r="AV1228" s="14" t="s">
        <v>91</v>
      </c>
      <c r="AW1228" s="14" t="s">
        <v>33</v>
      </c>
      <c r="AX1228" s="14" t="s">
        <v>80</v>
      </c>
      <c r="AY1228" s="212" t="s">
        <v>205</v>
      </c>
    </row>
    <row r="1229" s="14" customFormat="1">
      <c r="A1229" s="14"/>
      <c r="B1229" s="211"/>
      <c r="C1229" s="14"/>
      <c r="D1229" s="204" t="s">
        <v>213</v>
      </c>
      <c r="E1229" s="212" t="s">
        <v>1</v>
      </c>
      <c r="F1229" s="213" t="s">
        <v>879</v>
      </c>
      <c r="G1229" s="14"/>
      <c r="H1229" s="214">
        <v>13.24</v>
      </c>
      <c r="I1229" s="215"/>
      <c r="J1229" s="14"/>
      <c r="K1229" s="14"/>
      <c r="L1229" s="211"/>
      <c r="M1229" s="216"/>
      <c r="N1229" s="217"/>
      <c r="O1229" s="217"/>
      <c r="P1229" s="217"/>
      <c r="Q1229" s="217"/>
      <c r="R1229" s="217"/>
      <c r="S1229" s="217"/>
      <c r="T1229" s="218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12" t="s">
        <v>213</v>
      </c>
      <c r="AU1229" s="212" t="s">
        <v>91</v>
      </c>
      <c r="AV1229" s="14" t="s">
        <v>91</v>
      </c>
      <c r="AW1229" s="14" t="s">
        <v>33</v>
      </c>
      <c r="AX1229" s="14" t="s">
        <v>80</v>
      </c>
      <c r="AY1229" s="212" t="s">
        <v>205</v>
      </c>
    </row>
    <row r="1230" s="14" customFormat="1">
      <c r="A1230" s="14"/>
      <c r="B1230" s="211"/>
      <c r="C1230" s="14"/>
      <c r="D1230" s="204" t="s">
        <v>213</v>
      </c>
      <c r="E1230" s="212" t="s">
        <v>1</v>
      </c>
      <c r="F1230" s="213" t="s">
        <v>881</v>
      </c>
      <c r="G1230" s="14"/>
      <c r="H1230" s="214">
        <v>7.8300000000000001</v>
      </c>
      <c r="I1230" s="215"/>
      <c r="J1230" s="14"/>
      <c r="K1230" s="14"/>
      <c r="L1230" s="211"/>
      <c r="M1230" s="216"/>
      <c r="N1230" s="217"/>
      <c r="O1230" s="217"/>
      <c r="P1230" s="217"/>
      <c r="Q1230" s="217"/>
      <c r="R1230" s="217"/>
      <c r="S1230" s="217"/>
      <c r="T1230" s="218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12" t="s">
        <v>213</v>
      </c>
      <c r="AU1230" s="212" t="s">
        <v>91</v>
      </c>
      <c r="AV1230" s="14" t="s">
        <v>91</v>
      </c>
      <c r="AW1230" s="14" t="s">
        <v>33</v>
      </c>
      <c r="AX1230" s="14" t="s">
        <v>80</v>
      </c>
      <c r="AY1230" s="212" t="s">
        <v>205</v>
      </c>
    </row>
    <row r="1231" s="14" customFormat="1">
      <c r="A1231" s="14"/>
      <c r="B1231" s="211"/>
      <c r="C1231" s="14"/>
      <c r="D1231" s="204" t="s">
        <v>213</v>
      </c>
      <c r="E1231" s="212" t="s">
        <v>1</v>
      </c>
      <c r="F1231" s="213" t="s">
        <v>882</v>
      </c>
      <c r="G1231" s="14"/>
      <c r="H1231" s="214">
        <v>13.24</v>
      </c>
      <c r="I1231" s="215"/>
      <c r="J1231" s="14"/>
      <c r="K1231" s="14"/>
      <c r="L1231" s="211"/>
      <c r="M1231" s="216"/>
      <c r="N1231" s="217"/>
      <c r="O1231" s="217"/>
      <c r="P1231" s="217"/>
      <c r="Q1231" s="217"/>
      <c r="R1231" s="217"/>
      <c r="S1231" s="217"/>
      <c r="T1231" s="218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12" t="s">
        <v>213</v>
      </c>
      <c r="AU1231" s="212" t="s">
        <v>91</v>
      </c>
      <c r="AV1231" s="14" t="s">
        <v>91</v>
      </c>
      <c r="AW1231" s="14" t="s">
        <v>33</v>
      </c>
      <c r="AX1231" s="14" t="s">
        <v>80</v>
      </c>
      <c r="AY1231" s="212" t="s">
        <v>205</v>
      </c>
    </row>
    <row r="1232" s="14" customFormat="1">
      <c r="A1232" s="14"/>
      <c r="B1232" s="211"/>
      <c r="C1232" s="14"/>
      <c r="D1232" s="204" t="s">
        <v>213</v>
      </c>
      <c r="E1232" s="212" t="s">
        <v>1</v>
      </c>
      <c r="F1232" s="213" t="s">
        <v>884</v>
      </c>
      <c r="G1232" s="14"/>
      <c r="H1232" s="214">
        <v>13.42</v>
      </c>
      <c r="I1232" s="215"/>
      <c r="J1232" s="14"/>
      <c r="K1232" s="14"/>
      <c r="L1232" s="211"/>
      <c r="M1232" s="216"/>
      <c r="N1232" s="217"/>
      <c r="O1232" s="217"/>
      <c r="P1232" s="217"/>
      <c r="Q1232" s="217"/>
      <c r="R1232" s="217"/>
      <c r="S1232" s="217"/>
      <c r="T1232" s="218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12" t="s">
        <v>213</v>
      </c>
      <c r="AU1232" s="212" t="s">
        <v>91</v>
      </c>
      <c r="AV1232" s="14" t="s">
        <v>91</v>
      </c>
      <c r="AW1232" s="14" t="s">
        <v>33</v>
      </c>
      <c r="AX1232" s="14" t="s">
        <v>80</v>
      </c>
      <c r="AY1232" s="212" t="s">
        <v>205</v>
      </c>
    </row>
    <row r="1233" s="15" customFormat="1">
      <c r="A1233" s="15"/>
      <c r="B1233" s="219"/>
      <c r="C1233" s="15"/>
      <c r="D1233" s="204" t="s">
        <v>213</v>
      </c>
      <c r="E1233" s="220" t="s">
        <v>1</v>
      </c>
      <c r="F1233" s="221" t="s">
        <v>216</v>
      </c>
      <c r="G1233" s="15"/>
      <c r="H1233" s="222">
        <v>332.84000000000003</v>
      </c>
      <c r="I1233" s="223"/>
      <c r="J1233" s="15"/>
      <c r="K1233" s="15"/>
      <c r="L1233" s="219"/>
      <c r="M1233" s="224"/>
      <c r="N1233" s="225"/>
      <c r="O1233" s="225"/>
      <c r="P1233" s="225"/>
      <c r="Q1233" s="225"/>
      <c r="R1233" s="225"/>
      <c r="S1233" s="225"/>
      <c r="T1233" s="226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T1233" s="220" t="s">
        <v>213</v>
      </c>
      <c r="AU1233" s="220" t="s">
        <v>91</v>
      </c>
      <c r="AV1233" s="15" t="s">
        <v>211</v>
      </c>
      <c r="AW1233" s="15" t="s">
        <v>33</v>
      </c>
      <c r="AX1233" s="15" t="s">
        <v>87</v>
      </c>
      <c r="AY1233" s="220" t="s">
        <v>205</v>
      </c>
    </row>
    <row r="1234" s="2" customFormat="1" ht="24.15" customHeight="1">
      <c r="A1234" s="38"/>
      <c r="B1234" s="188"/>
      <c r="C1234" s="227" t="s">
        <v>1590</v>
      </c>
      <c r="D1234" s="227" t="s">
        <v>276</v>
      </c>
      <c r="E1234" s="228" t="s">
        <v>1591</v>
      </c>
      <c r="F1234" s="229" t="s">
        <v>1592</v>
      </c>
      <c r="G1234" s="230" t="s">
        <v>284</v>
      </c>
      <c r="H1234" s="231">
        <v>382.76600000000002</v>
      </c>
      <c r="I1234" s="232"/>
      <c r="J1234" s="231">
        <f>ROUND(I1234*H1234,3)</f>
        <v>0</v>
      </c>
      <c r="K1234" s="233"/>
      <c r="L1234" s="234"/>
      <c r="M1234" s="235" t="s">
        <v>1</v>
      </c>
      <c r="N1234" s="236" t="s">
        <v>46</v>
      </c>
      <c r="O1234" s="82"/>
      <c r="P1234" s="198">
        <f>O1234*H1234</f>
        <v>0</v>
      </c>
      <c r="Q1234" s="198">
        <v>0.00044999999999999999</v>
      </c>
      <c r="R1234" s="198">
        <f>Q1234*H1234</f>
        <v>0.1722447</v>
      </c>
      <c r="S1234" s="198">
        <v>0</v>
      </c>
      <c r="T1234" s="199">
        <f>S1234*H1234</f>
        <v>0</v>
      </c>
      <c r="U1234" s="38"/>
      <c r="V1234" s="38"/>
      <c r="W1234" s="38"/>
      <c r="X1234" s="38"/>
      <c r="Y1234" s="38"/>
      <c r="Z1234" s="38"/>
      <c r="AA1234" s="38"/>
      <c r="AB1234" s="38"/>
      <c r="AC1234" s="38"/>
      <c r="AD1234" s="38"/>
      <c r="AE1234" s="38"/>
      <c r="AR1234" s="200" t="s">
        <v>401</v>
      </c>
      <c r="AT1234" s="200" t="s">
        <v>276</v>
      </c>
      <c r="AU1234" s="200" t="s">
        <v>91</v>
      </c>
      <c r="AY1234" s="19" t="s">
        <v>205</v>
      </c>
      <c r="BE1234" s="201">
        <f>IF(N1234="základná",J1234,0)</f>
        <v>0</v>
      </c>
      <c r="BF1234" s="201">
        <f>IF(N1234="znížená",J1234,0)</f>
        <v>0</v>
      </c>
      <c r="BG1234" s="201">
        <f>IF(N1234="zákl. prenesená",J1234,0)</f>
        <v>0</v>
      </c>
      <c r="BH1234" s="201">
        <f>IF(N1234="zníž. prenesená",J1234,0)</f>
        <v>0</v>
      </c>
      <c r="BI1234" s="201">
        <f>IF(N1234="nulová",J1234,0)</f>
        <v>0</v>
      </c>
      <c r="BJ1234" s="19" t="s">
        <v>91</v>
      </c>
      <c r="BK1234" s="202">
        <f>ROUND(I1234*H1234,3)</f>
        <v>0</v>
      </c>
      <c r="BL1234" s="19" t="s">
        <v>299</v>
      </c>
      <c r="BM1234" s="200" t="s">
        <v>1593</v>
      </c>
    </row>
    <row r="1235" s="14" customFormat="1">
      <c r="A1235" s="14"/>
      <c r="B1235" s="211"/>
      <c r="C1235" s="14"/>
      <c r="D1235" s="204" t="s">
        <v>213</v>
      </c>
      <c r="E1235" s="14"/>
      <c r="F1235" s="213" t="s">
        <v>1594</v>
      </c>
      <c r="G1235" s="14"/>
      <c r="H1235" s="214">
        <v>382.76600000000002</v>
      </c>
      <c r="I1235" s="215"/>
      <c r="J1235" s="14"/>
      <c r="K1235" s="14"/>
      <c r="L1235" s="211"/>
      <c r="M1235" s="216"/>
      <c r="N1235" s="217"/>
      <c r="O1235" s="217"/>
      <c r="P1235" s="217"/>
      <c r="Q1235" s="217"/>
      <c r="R1235" s="217"/>
      <c r="S1235" s="217"/>
      <c r="T1235" s="218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12" t="s">
        <v>213</v>
      </c>
      <c r="AU1235" s="212" t="s">
        <v>91</v>
      </c>
      <c r="AV1235" s="14" t="s">
        <v>91</v>
      </c>
      <c r="AW1235" s="14" t="s">
        <v>3</v>
      </c>
      <c r="AX1235" s="14" t="s">
        <v>87</v>
      </c>
      <c r="AY1235" s="212" t="s">
        <v>205</v>
      </c>
    </row>
    <row r="1236" s="2" customFormat="1" ht="24.15" customHeight="1">
      <c r="A1236" s="38"/>
      <c r="B1236" s="188"/>
      <c r="C1236" s="189" t="s">
        <v>1595</v>
      </c>
      <c r="D1236" s="189" t="s">
        <v>207</v>
      </c>
      <c r="E1236" s="190" t="s">
        <v>1596</v>
      </c>
      <c r="F1236" s="191" t="s">
        <v>1597</v>
      </c>
      <c r="G1236" s="192" t="s">
        <v>265</v>
      </c>
      <c r="H1236" s="193">
        <v>566.90999999999997</v>
      </c>
      <c r="I1236" s="194"/>
      <c r="J1236" s="193">
        <f>ROUND(I1236*H1236,3)</f>
        <v>0</v>
      </c>
      <c r="K1236" s="195"/>
      <c r="L1236" s="39"/>
      <c r="M1236" s="196" t="s">
        <v>1</v>
      </c>
      <c r="N1236" s="197" t="s">
        <v>46</v>
      </c>
      <c r="O1236" s="82"/>
      <c r="P1236" s="198">
        <f>O1236*H1236</f>
        <v>0</v>
      </c>
      <c r="Q1236" s="198">
        <v>0.0033700000000000002</v>
      </c>
      <c r="R1236" s="198">
        <f>Q1236*H1236</f>
        <v>1.9104867000000001</v>
      </c>
      <c r="S1236" s="198">
        <v>0</v>
      </c>
      <c r="T1236" s="199">
        <f>S1236*H1236</f>
        <v>0</v>
      </c>
      <c r="U1236" s="38"/>
      <c r="V1236" s="38"/>
      <c r="W1236" s="38"/>
      <c r="X1236" s="38"/>
      <c r="Y1236" s="38"/>
      <c r="Z1236" s="38"/>
      <c r="AA1236" s="38"/>
      <c r="AB1236" s="38"/>
      <c r="AC1236" s="38"/>
      <c r="AD1236" s="38"/>
      <c r="AE1236" s="38"/>
      <c r="AR1236" s="200" t="s">
        <v>299</v>
      </c>
      <c r="AT1236" s="200" t="s">
        <v>207</v>
      </c>
      <c r="AU1236" s="200" t="s">
        <v>91</v>
      </c>
      <c r="AY1236" s="19" t="s">
        <v>205</v>
      </c>
      <c r="BE1236" s="201">
        <f>IF(N1236="základná",J1236,0)</f>
        <v>0</v>
      </c>
      <c r="BF1236" s="201">
        <f>IF(N1236="znížená",J1236,0)</f>
        <v>0</v>
      </c>
      <c r="BG1236" s="201">
        <f>IF(N1236="zákl. prenesená",J1236,0)</f>
        <v>0</v>
      </c>
      <c r="BH1236" s="201">
        <f>IF(N1236="zníž. prenesená",J1236,0)</f>
        <v>0</v>
      </c>
      <c r="BI1236" s="201">
        <f>IF(N1236="nulová",J1236,0)</f>
        <v>0</v>
      </c>
      <c r="BJ1236" s="19" t="s">
        <v>91</v>
      </c>
      <c r="BK1236" s="202">
        <f>ROUND(I1236*H1236,3)</f>
        <v>0</v>
      </c>
      <c r="BL1236" s="19" t="s">
        <v>299</v>
      </c>
      <c r="BM1236" s="200" t="s">
        <v>1598</v>
      </c>
    </row>
    <row r="1237" s="13" customFormat="1">
      <c r="A1237" s="13"/>
      <c r="B1237" s="203"/>
      <c r="C1237" s="13"/>
      <c r="D1237" s="204" t="s">
        <v>213</v>
      </c>
      <c r="E1237" s="205" t="s">
        <v>1</v>
      </c>
      <c r="F1237" s="206" t="s">
        <v>1599</v>
      </c>
      <c r="G1237" s="13"/>
      <c r="H1237" s="205" t="s">
        <v>1</v>
      </c>
      <c r="I1237" s="207"/>
      <c r="J1237" s="13"/>
      <c r="K1237" s="13"/>
      <c r="L1237" s="203"/>
      <c r="M1237" s="208"/>
      <c r="N1237" s="209"/>
      <c r="O1237" s="209"/>
      <c r="P1237" s="209"/>
      <c r="Q1237" s="209"/>
      <c r="R1237" s="209"/>
      <c r="S1237" s="209"/>
      <c r="T1237" s="210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05" t="s">
        <v>213</v>
      </c>
      <c r="AU1237" s="205" t="s">
        <v>91</v>
      </c>
      <c r="AV1237" s="13" t="s">
        <v>87</v>
      </c>
      <c r="AW1237" s="13" t="s">
        <v>33</v>
      </c>
      <c r="AX1237" s="13" t="s">
        <v>80</v>
      </c>
      <c r="AY1237" s="205" t="s">
        <v>205</v>
      </c>
    </row>
    <row r="1238" s="13" customFormat="1">
      <c r="A1238" s="13"/>
      <c r="B1238" s="203"/>
      <c r="C1238" s="13"/>
      <c r="D1238" s="204" t="s">
        <v>213</v>
      </c>
      <c r="E1238" s="205" t="s">
        <v>1</v>
      </c>
      <c r="F1238" s="206" t="s">
        <v>337</v>
      </c>
      <c r="G1238" s="13"/>
      <c r="H1238" s="205" t="s">
        <v>1</v>
      </c>
      <c r="I1238" s="207"/>
      <c r="J1238" s="13"/>
      <c r="K1238" s="13"/>
      <c r="L1238" s="203"/>
      <c r="M1238" s="208"/>
      <c r="N1238" s="209"/>
      <c r="O1238" s="209"/>
      <c r="P1238" s="209"/>
      <c r="Q1238" s="209"/>
      <c r="R1238" s="209"/>
      <c r="S1238" s="209"/>
      <c r="T1238" s="210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05" t="s">
        <v>213</v>
      </c>
      <c r="AU1238" s="205" t="s">
        <v>91</v>
      </c>
      <c r="AV1238" s="13" t="s">
        <v>87</v>
      </c>
      <c r="AW1238" s="13" t="s">
        <v>33</v>
      </c>
      <c r="AX1238" s="13" t="s">
        <v>80</v>
      </c>
      <c r="AY1238" s="205" t="s">
        <v>205</v>
      </c>
    </row>
    <row r="1239" s="14" customFormat="1">
      <c r="A1239" s="14"/>
      <c r="B1239" s="211"/>
      <c r="C1239" s="14"/>
      <c r="D1239" s="204" t="s">
        <v>213</v>
      </c>
      <c r="E1239" s="212" t="s">
        <v>1</v>
      </c>
      <c r="F1239" s="213" t="s">
        <v>797</v>
      </c>
      <c r="G1239" s="14"/>
      <c r="H1239" s="214">
        <v>22.800000000000001</v>
      </c>
      <c r="I1239" s="215"/>
      <c r="J1239" s="14"/>
      <c r="K1239" s="14"/>
      <c r="L1239" s="211"/>
      <c r="M1239" s="216"/>
      <c r="N1239" s="217"/>
      <c r="O1239" s="217"/>
      <c r="P1239" s="217"/>
      <c r="Q1239" s="217"/>
      <c r="R1239" s="217"/>
      <c r="S1239" s="217"/>
      <c r="T1239" s="218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12" t="s">
        <v>213</v>
      </c>
      <c r="AU1239" s="212" t="s">
        <v>91</v>
      </c>
      <c r="AV1239" s="14" t="s">
        <v>91</v>
      </c>
      <c r="AW1239" s="14" t="s">
        <v>33</v>
      </c>
      <c r="AX1239" s="14" t="s">
        <v>80</v>
      </c>
      <c r="AY1239" s="212" t="s">
        <v>205</v>
      </c>
    </row>
    <row r="1240" s="14" customFormat="1">
      <c r="A1240" s="14"/>
      <c r="B1240" s="211"/>
      <c r="C1240" s="14"/>
      <c r="D1240" s="204" t="s">
        <v>213</v>
      </c>
      <c r="E1240" s="212" t="s">
        <v>1</v>
      </c>
      <c r="F1240" s="213" t="s">
        <v>798</v>
      </c>
      <c r="G1240" s="14"/>
      <c r="H1240" s="214">
        <v>21.780000000000001</v>
      </c>
      <c r="I1240" s="215"/>
      <c r="J1240" s="14"/>
      <c r="K1240" s="14"/>
      <c r="L1240" s="211"/>
      <c r="M1240" s="216"/>
      <c r="N1240" s="217"/>
      <c r="O1240" s="217"/>
      <c r="P1240" s="217"/>
      <c r="Q1240" s="217"/>
      <c r="R1240" s="217"/>
      <c r="S1240" s="217"/>
      <c r="T1240" s="218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12" t="s">
        <v>213</v>
      </c>
      <c r="AU1240" s="212" t="s">
        <v>91</v>
      </c>
      <c r="AV1240" s="14" t="s">
        <v>91</v>
      </c>
      <c r="AW1240" s="14" t="s">
        <v>33</v>
      </c>
      <c r="AX1240" s="14" t="s">
        <v>80</v>
      </c>
      <c r="AY1240" s="212" t="s">
        <v>205</v>
      </c>
    </row>
    <row r="1241" s="14" customFormat="1">
      <c r="A1241" s="14"/>
      <c r="B1241" s="211"/>
      <c r="C1241" s="14"/>
      <c r="D1241" s="204" t="s">
        <v>213</v>
      </c>
      <c r="E1241" s="212" t="s">
        <v>1</v>
      </c>
      <c r="F1241" s="213" t="s">
        <v>799</v>
      </c>
      <c r="G1241" s="14"/>
      <c r="H1241" s="214">
        <v>3.48</v>
      </c>
      <c r="I1241" s="215"/>
      <c r="J1241" s="14"/>
      <c r="K1241" s="14"/>
      <c r="L1241" s="211"/>
      <c r="M1241" s="216"/>
      <c r="N1241" s="217"/>
      <c r="O1241" s="217"/>
      <c r="P1241" s="217"/>
      <c r="Q1241" s="217"/>
      <c r="R1241" s="217"/>
      <c r="S1241" s="217"/>
      <c r="T1241" s="218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12" t="s">
        <v>213</v>
      </c>
      <c r="AU1241" s="212" t="s">
        <v>91</v>
      </c>
      <c r="AV1241" s="14" t="s">
        <v>91</v>
      </c>
      <c r="AW1241" s="14" t="s">
        <v>33</v>
      </c>
      <c r="AX1241" s="14" t="s">
        <v>80</v>
      </c>
      <c r="AY1241" s="212" t="s">
        <v>205</v>
      </c>
    </row>
    <row r="1242" s="14" customFormat="1">
      <c r="A1242" s="14"/>
      <c r="B1242" s="211"/>
      <c r="C1242" s="14"/>
      <c r="D1242" s="204" t="s">
        <v>213</v>
      </c>
      <c r="E1242" s="212" t="s">
        <v>1</v>
      </c>
      <c r="F1242" s="213" t="s">
        <v>800</v>
      </c>
      <c r="G1242" s="14"/>
      <c r="H1242" s="214">
        <v>2.6699999999999999</v>
      </c>
      <c r="I1242" s="215"/>
      <c r="J1242" s="14"/>
      <c r="K1242" s="14"/>
      <c r="L1242" s="211"/>
      <c r="M1242" s="216"/>
      <c r="N1242" s="217"/>
      <c r="O1242" s="217"/>
      <c r="P1242" s="217"/>
      <c r="Q1242" s="217"/>
      <c r="R1242" s="217"/>
      <c r="S1242" s="217"/>
      <c r="T1242" s="218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12" t="s">
        <v>213</v>
      </c>
      <c r="AU1242" s="212" t="s">
        <v>91</v>
      </c>
      <c r="AV1242" s="14" t="s">
        <v>91</v>
      </c>
      <c r="AW1242" s="14" t="s">
        <v>33</v>
      </c>
      <c r="AX1242" s="14" t="s">
        <v>80</v>
      </c>
      <c r="AY1242" s="212" t="s">
        <v>205</v>
      </c>
    </row>
    <row r="1243" s="14" customFormat="1">
      <c r="A1243" s="14"/>
      <c r="B1243" s="211"/>
      <c r="C1243" s="14"/>
      <c r="D1243" s="204" t="s">
        <v>213</v>
      </c>
      <c r="E1243" s="212" t="s">
        <v>1</v>
      </c>
      <c r="F1243" s="213" t="s">
        <v>801</v>
      </c>
      <c r="G1243" s="14"/>
      <c r="H1243" s="214">
        <v>1.9099999999999999</v>
      </c>
      <c r="I1243" s="215"/>
      <c r="J1243" s="14"/>
      <c r="K1243" s="14"/>
      <c r="L1243" s="211"/>
      <c r="M1243" s="216"/>
      <c r="N1243" s="217"/>
      <c r="O1243" s="217"/>
      <c r="P1243" s="217"/>
      <c r="Q1243" s="217"/>
      <c r="R1243" s="217"/>
      <c r="S1243" s="217"/>
      <c r="T1243" s="218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12" t="s">
        <v>213</v>
      </c>
      <c r="AU1243" s="212" t="s">
        <v>91</v>
      </c>
      <c r="AV1243" s="14" t="s">
        <v>91</v>
      </c>
      <c r="AW1243" s="14" t="s">
        <v>33</v>
      </c>
      <c r="AX1243" s="14" t="s">
        <v>80</v>
      </c>
      <c r="AY1243" s="212" t="s">
        <v>205</v>
      </c>
    </row>
    <row r="1244" s="14" customFormat="1">
      <c r="A1244" s="14"/>
      <c r="B1244" s="211"/>
      <c r="C1244" s="14"/>
      <c r="D1244" s="204" t="s">
        <v>213</v>
      </c>
      <c r="E1244" s="212" t="s">
        <v>1</v>
      </c>
      <c r="F1244" s="213" t="s">
        <v>802</v>
      </c>
      <c r="G1244" s="14"/>
      <c r="H1244" s="214">
        <v>3.4399999999999999</v>
      </c>
      <c r="I1244" s="215"/>
      <c r="J1244" s="14"/>
      <c r="K1244" s="14"/>
      <c r="L1244" s="211"/>
      <c r="M1244" s="216"/>
      <c r="N1244" s="217"/>
      <c r="O1244" s="217"/>
      <c r="P1244" s="217"/>
      <c r="Q1244" s="217"/>
      <c r="R1244" s="217"/>
      <c r="S1244" s="217"/>
      <c r="T1244" s="218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12" t="s">
        <v>213</v>
      </c>
      <c r="AU1244" s="212" t="s">
        <v>91</v>
      </c>
      <c r="AV1244" s="14" t="s">
        <v>91</v>
      </c>
      <c r="AW1244" s="14" t="s">
        <v>33</v>
      </c>
      <c r="AX1244" s="14" t="s">
        <v>80</v>
      </c>
      <c r="AY1244" s="212" t="s">
        <v>205</v>
      </c>
    </row>
    <row r="1245" s="14" customFormat="1">
      <c r="A1245" s="14"/>
      <c r="B1245" s="211"/>
      <c r="C1245" s="14"/>
      <c r="D1245" s="204" t="s">
        <v>213</v>
      </c>
      <c r="E1245" s="212" t="s">
        <v>1</v>
      </c>
      <c r="F1245" s="213" t="s">
        <v>803</v>
      </c>
      <c r="G1245" s="14"/>
      <c r="H1245" s="214">
        <v>7.4100000000000001</v>
      </c>
      <c r="I1245" s="215"/>
      <c r="J1245" s="14"/>
      <c r="K1245" s="14"/>
      <c r="L1245" s="211"/>
      <c r="M1245" s="216"/>
      <c r="N1245" s="217"/>
      <c r="O1245" s="217"/>
      <c r="P1245" s="217"/>
      <c r="Q1245" s="217"/>
      <c r="R1245" s="217"/>
      <c r="S1245" s="217"/>
      <c r="T1245" s="218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12" t="s">
        <v>213</v>
      </c>
      <c r="AU1245" s="212" t="s">
        <v>91</v>
      </c>
      <c r="AV1245" s="14" t="s">
        <v>91</v>
      </c>
      <c r="AW1245" s="14" t="s">
        <v>33</v>
      </c>
      <c r="AX1245" s="14" t="s">
        <v>80</v>
      </c>
      <c r="AY1245" s="212" t="s">
        <v>205</v>
      </c>
    </row>
    <row r="1246" s="14" customFormat="1">
      <c r="A1246" s="14"/>
      <c r="B1246" s="211"/>
      <c r="C1246" s="14"/>
      <c r="D1246" s="204" t="s">
        <v>213</v>
      </c>
      <c r="E1246" s="212" t="s">
        <v>1</v>
      </c>
      <c r="F1246" s="213" t="s">
        <v>804</v>
      </c>
      <c r="G1246" s="14"/>
      <c r="H1246" s="214">
        <v>11.17</v>
      </c>
      <c r="I1246" s="215"/>
      <c r="J1246" s="14"/>
      <c r="K1246" s="14"/>
      <c r="L1246" s="211"/>
      <c r="M1246" s="216"/>
      <c r="N1246" s="217"/>
      <c r="O1246" s="217"/>
      <c r="P1246" s="217"/>
      <c r="Q1246" s="217"/>
      <c r="R1246" s="217"/>
      <c r="S1246" s="217"/>
      <c r="T1246" s="218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12" t="s">
        <v>213</v>
      </c>
      <c r="AU1246" s="212" t="s">
        <v>91</v>
      </c>
      <c r="AV1246" s="14" t="s">
        <v>91</v>
      </c>
      <c r="AW1246" s="14" t="s">
        <v>33</v>
      </c>
      <c r="AX1246" s="14" t="s">
        <v>80</v>
      </c>
      <c r="AY1246" s="212" t="s">
        <v>205</v>
      </c>
    </row>
    <row r="1247" s="14" customFormat="1">
      <c r="A1247" s="14"/>
      <c r="B1247" s="211"/>
      <c r="C1247" s="14"/>
      <c r="D1247" s="204" t="s">
        <v>213</v>
      </c>
      <c r="E1247" s="212" t="s">
        <v>1</v>
      </c>
      <c r="F1247" s="213" t="s">
        <v>805</v>
      </c>
      <c r="G1247" s="14"/>
      <c r="H1247" s="214">
        <v>17.800000000000001</v>
      </c>
      <c r="I1247" s="215"/>
      <c r="J1247" s="14"/>
      <c r="K1247" s="14"/>
      <c r="L1247" s="211"/>
      <c r="M1247" s="216"/>
      <c r="N1247" s="217"/>
      <c r="O1247" s="217"/>
      <c r="P1247" s="217"/>
      <c r="Q1247" s="217"/>
      <c r="R1247" s="217"/>
      <c r="S1247" s="217"/>
      <c r="T1247" s="218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12" t="s">
        <v>213</v>
      </c>
      <c r="AU1247" s="212" t="s">
        <v>91</v>
      </c>
      <c r="AV1247" s="14" t="s">
        <v>91</v>
      </c>
      <c r="AW1247" s="14" t="s">
        <v>33</v>
      </c>
      <c r="AX1247" s="14" t="s">
        <v>80</v>
      </c>
      <c r="AY1247" s="212" t="s">
        <v>205</v>
      </c>
    </row>
    <row r="1248" s="14" customFormat="1">
      <c r="A1248" s="14"/>
      <c r="B1248" s="211"/>
      <c r="C1248" s="14"/>
      <c r="D1248" s="204" t="s">
        <v>213</v>
      </c>
      <c r="E1248" s="212" t="s">
        <v>1</v>
      </c>
      <c r="F1248" s="213" t="s">
        <v>806</v>
      </c>
      <c r="G1248" s="14"/>
      <c r="H1248" s="214">
        <v>19.129999999999999</v>
      </c>
      <c r="I1248" s="215"/>
      <c r="J1248" s="14"/>
      <c r="K1248" s="14"/>
      <c r="L1248" s="211"/>
      <c r="M1248" s="216"/>
      <c r="N1248" s="217"/>
      <c r="O1248" s="217"/>
      <c r="P1248" s="217"/>
      <c r="Q1248" s="217"/>
      <c r="R1248" s="217"/>
      <c r="S1248" s="217"/>
      <c r="T1248" s="218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12" t="s">
        <v>213</v>
      </c>
      <c r="AU1248" s="212" t="s">
        <v>91</v>
      </c>
      <c r="AV1248" s="14" t="s">
        <v>91</v>
      </c>
      <c r="AW1248" s="14" t="s">
        <v>33</v>
      </c>
      <c r="AX1248" s="14" t="s">
        <v>80</v>
      </c>
      <c r="AY1248" s="212" t="s">
        <v>205</v>
      </c>
    </row>
    <row r="1249" s="13" customFormat="1">
      <c r="A1249" s="13"/>
      <c r="B1249" s="203"/>
      <c r="C1249" s="13"/>
      <c r="D1249" s="204" t="s">
        <v>213</v>
      </c>
      <c r="E1249" s="205" t="s">
        <v>1</v>
      </c>
      <c r="F1249" s="206" t="s">
        <v>339</v>
      </c>
      <c r="G1249" s="13"/>
      <c r="H1249" s="205" t="s">
        <v>1</v>
      </c>
      <c r="I1249" s="207"/>
      <c r="J1249" s="13"/>
      <c r="K1249" s="13"/>
      <c r="L1249" s="203"/>
      <c r="M1249" s="208"/>
      <c r="N1249" s="209"/>
      <c r="O1249" s="209"/>
      <c r="P1249" s="209"/>
      <c r="Q1249" s="209"/>
      <c r="R1249" s="209"/>
      <c r="S1249" s="209"/>
      <c r="T1249" s="210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05" t="s">
        <v>213</v>
      </c>
      <c r="AU1249" s="205" t="s">
        <v>91</v>
      </c>
      <c r="AV1249" s="13" t="s">
        <v>87</v>
      </c>
      <c r="AW1249" s="13" t="s">
        <v>33</v>
      </c>
      <c r="AX1249" s="13" t="s">
        <v>80</v>
      </c>
      <c r="AY1249" s="205" t="s">
        <v>205</v>
      </c>
    </row>
    <row r="1250" s="14" customFormat="1">
      <c r="A1250" s="14"/>
      <c r="B1250" s="211"/>
      <c r="C1250" s="14"/>
      <c r="D1250" s="204" t="s">
        <v>213</v>
      </c>
      <c r="E1250" s="212" t="s">
        <v>1</v>
      </c>
      <c r="F1250" s="213" t="s">
        <v>807</v>
      </c>
      <c r="G1250" s="14"/>
      <c r="H1250" s="214">
        <v>11.140000000000001</v>
      </c>
      <c r="I1250" s="215"/>
      <c r="J1250" s="14"/>
      <c r="K1250" s="14"/>
      <c r="L1250" s="211"/>
      <c r="M1250" s="216"/>
      <c r="N1250" s="217"/>
      <c r="O1250" s="217"/>
      <c r="P1250" s="217"/>
      <c r="Q1250" s="217"/>
      <c r="R1250" s="217"/>
      <c r="S1250" s="217"/>
      <c r="T1250" s="218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12" t="s">
        <v>213</v>
      </c>
      <c r="AU1250" s="212" t="s">
        <v>91</v>
      </c>
      <c r="AV1250" s="14" t="s">
        <v>91</v>
      </c>
      <c r="AW1250" s="14" t="s">
        <v>33</v>
      </c>
      <c r="AX1250" s="14" t="s">
        <v>80</v>
      </c>
      <c r="AY1250" s="212" t="s">
        <v>205</v>
      </c>
    </row>
    <row r="1251" s="14" customFormat="1">
      <c r="A1251" s="14"/>
      <c r="B1251" s="211"/>
      <c r="C1251" s="14"/>
      <c r="D1251" s="204" t="s">
        <v>213</v>
      </c>
      <c r="E1251" s="212" t="s">
        <v>1</v>
      </c>
      <c r="F1251" s="213" t="s">
        <v>1600</v>
      </c>
      <c r="G1251" s="14"/>
      <c r="H1251" s="214">
        <v>21.789999999999999</v>
      </c>
      <c r="I1251" s="215"/>
      <c r="J1251" s="14"/>
      <c r="K1251" s="14"/>
      <c r="L1251" s="211"/>
      <c r="M1251" s="216"/>
      <c r="N1251" s="217"/>
      <c r="O1251" s="217"/>
      <c r="P1251" s="217"/>
      <c r="Q1251" s="217"/>
      <c r="R1251" s="217"/>
      <c r="S1251" s="217"/>
      <c r="T1251" s="218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12" t="s">
        <v>213</v>
      </c>
      <c r="AU1251" s="212" t="s">
        <v>91</v>
      </c>
      <c r="AV1251" s="14" t="s">
        <v>91</v>
      </c>
      <c r="AW1251" s="14" t="s">
        <v>33</v>
      </c>
      <c r="AX1251" s="14" t="s">
        <v>80</v>
      </c>
      <c r="AY1251" s="212" t="s">
        <v>205</v>
      </c>
    </row>
    <row r="1252" s="14" customFormat="1">
      <c r="A1252" s="14"/>
      <c r="B1252" s="211"/>
      <c r="C1252" s="14"/>
      <c r="D1252" s="204" t="s">
        <v>213</v>
      </c>
      <c r="E1252" s="212" t="s">
        <v>1</v>
      </c>
      <c r="F1252" s="213" t="s">
        <v>809</v>
      </c>
      <c r="G1252" s="14"/>
      <c r="H1252" s="214">
        <v>15.25</v>
      </c>
      <c r="I1252" s="215"/>
      <c r="J1252" s="14"/>
      <c r="K1252" s="14"/>
      <c r="L1252" s="211"/>
      <c r="M1252" s="216"/>
      <c r="N1252" s="217"/>
      <c r="O1252" s="217"/>
      <c r="P1252" s="217"/>
      <c r="Q1252" s="217"/>
      <c r="R1252" s="217"/>
      <c r="S1252" s="217"/>
      <c r="T1252" s="218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12" t="s">
        <v>213</v>
      </c>
      <c r="AU1252" s="212" t="s">
        <v>91</v>
      </c>
      <c r="AV1252" s="14" t="s">
        <v>91</v>
      </c>
      <c r="AW1252" s="14" t="s">
        <v>33</v>
      </c>
      <c r="AX1252" s="14" t="s">
        <v>80</v>
      </c>
      <c r="AY1252" s="212" t="s">
        <v>205</v>
      </c>
    </row>
    <row r="1253" s="14" customFormat="1">
      <c r="A1253" s="14"/>
      <c r="B1253" s="211"/>
      <c r="C1253" s="14"/>
      <c r="D1253" s="204" t="s">
        <v>213</v>
      </c>
      <c r="E1253" s="212" t="s">
        <v>1</v>
      </c>
      <c r="F1253" s="213" t="s">
        <v>810</v>
      </c>
      <c r="G1253" s="14"/>
      <c r="H1253" s="214">
        <v>51.880000000000003</v>
      </c>
      <c r="I1253" s="215"/>
      <c r="J1253" s="14"/>
      <c r="K1253" s="14"/>
      <c r="L1253" s="211"/>
      <c r="M1253" s="216"/>
      <c r="N1253" s="217"/>
      <c r="O1253" s="217"/>
      <c r="P1253" s="217"/>
      <c r="Q1253" s="217"/>
      <c r="R1253" s="217"/>
      <c r="S1253" s="217"/>
      <c r="T1253" s="218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12" t="s">
        <v>213</v>
      </c>
      <c r="AU1253" s="212" t="s">
        <v>91</v>
      </c>
      <c r="AV1253" s="14" t="s">
        <v>91</v>
      </c>
      <c r="AW1253" s="14" t="s">
        <v>33</v>
      </c>
      <c r="AX1253" s="14" t="s">
        <v>80</v>
      </c>
      <c r="AY1253" s="212" t="s">
        <v>205</v>
      </c>
    </row>
    <row r="1254" s="14" customFormat="1">
      <c r="A1254" s="14"/>
      <c r="B1254" s="211"/>
      <c r="C1254" s="14"/>
      <c r="D1254" s="204" t="s">
        <v>213</v>
      </c>
      <c r="E1254" s="212" t="s">
        <v>1</v>
      </c>
      <c r="F1254" s="213" t="s">
        <v>811</v>
      </c>
      <c r="G1254" s="14"/>
      <c r="H1254" s="214">
        <v>3.2999999999999998</v>
      </c>
      <c r="I1254" s="215"/>
      <c r="J1254" s="14"/>
      <c r="K1254" s="14"/>
      <c r="L1254" s="211"/>
      <c r="M1254" s="216"/>
      <c r="N1254" s="217"/>
      <c r="O1254" s="217"/>
      <c r="P1254" s="217"/>
      <c r="Q1254" s="217"/>
      <c r="R1254" s="217"/>
      <c r="S1254" s="217"/>
      <c r="T1254" s="218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12" t="s">
        <v>213</v>
      </c>
      <c r="AU1254" s="212" t="s">
        <v>91</v>
      </c>
      <c r="AV1254" s="14" t="s">
        <v>91</v>
      </c>
      <c r="AW1254" s="14" t="s">
        <v>33</v>
      </c>
      <c r="AX1254" s="14" t="s">
        <v>80</v>
      </c>
      <c r="AY1254" s="212" t="s">
        <v>205</v>
      </c>
    </row>
    <row r="1255" s="14" customFormat="1">
      <c r="A1255" s="14"/>
      <c r="B1255" s="211"/>
      <c r="C1255" s="14"/>
      <c r="D1255" s="204" t="s">
        <v>213</v>
      </c>
      <c r="E1255" s="212" t="s">
        <v>1</v>
      </c>
      <c r="F1255" s="213" t="s">
        <v>812</v>
      </c>
      <c r="G1255" s="14"/>
      <c r="H1255" s="214">
        <v>8.7300000000000004</v>
      </c>
      <c r="I1255" s="215"/>
      <c r="J1255" s="14"/>
      <c r="K1255" s="14"/>
      <c r="L1255" s="211"/>
      <c r="M1255" s="216"/>
      <c r="N1255" s="217"/>
      <c r="O1255" s="217"/>
      <c r="P1255" s="217"/>
      <c r="Q1255" s="217"/>
      <c r="R1255" s="217"/>
      <c r="S1255" s="217"/>
      <c r="T1255" s="218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12" t="s">
        <v>213</v>
      </c>
      <c r="AU1255" s="212" t="s">
        <v>91</v>
      </c>
      <c r="AV1255" s="14" t="s">
        <v>91</v>
      </c>
      <c r="AW1255" s="14" t="s">
        <v>33</v>
      </c>
      <c r="AX1255" s="14" t="s">
        <v>80</v>
      </c>
      <c r="AY1255" s="212" t="s">
        <v>205</v>
      </c>
    </row>
    <row r="1256" s="14" customFormat="1">
      <c r="A1256" s="14"/>
      <c r="B1256" s="211"/>
      <c r="C1256" s="14"/>
      <c r="D1256" s="204" t="s">
        <v>213</v>
      </c>
      <c r="E1256" s="212" t="s">
        <v>1</v>
      </c>
      <c r="F1256" s="213" t="s">
        <v>813</v>
      </c>
      <c r="G1256" s="14"/>
      <c r="H1256" s="214">
        <v>23.739999999999998</v>
      </c>
      <c r="I1256" s="215"/>
      <c r="J1256" s="14"/>
      <c r="K1256" s="14"/>
      <c r="L1256" s="211"/>
      <c r="M1256" s="216"/>
      <c r="N1256" s="217"/>
      <c r="O1256" s="217"/>
      <c r="P1256" s="217"/>
      <c r="Q1256" s="217"/>
      <c r="R1256" s="217"/>
      <c r="S1256" s="217"/>
      <c r="T1256" s="218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12" t="s">
        <v>213</v>
      </c>
      <c r="AU1256" s="212" t="s">
        <v>91</v>
      </c>
      <c r="AV1256" s="14" t="s">
        <v>91</v>
      </c>
      <c r="AW1256" s="14" t="s">
        <v>33</v>
      </c>
      <c r="AX1256" s="14" t="s">
        <v>80</v>
      </c>
      <c r="AY1256" s="212" t="s">
        <v>205</v>
      </c>
    </row>
    <row r="1257" s="14" customFormat="1">
      <c r="A1257" s="14"/>
      <c r="B1257" s="211"/>
      <c r="C1257" s="14"/>
      <c r="D1257" s="204" t="s">
        <v>213</v>
      </c>
      <c r="E1257" s="212" t="s">
        <v>1</v>
      </c>
      <c r="F1257" s="213" t="s">
        <v>814</v>
      </c>
      <c r="G1257" s="14"/>
      <c r="H1257" s="214">
        <v>8.0600000000000005</v>
      </c>
      <c r="I1257" s="215"/>
      <c r="J1257" s="14"/>
      <c r="K1257" s="14"/>
      <c r="L1257" s="211"/>
      <c r="M1257" s="216"/>
      <c r="N1257" s="217"/>
      <c r="O1257" s="217"/>
      <c r="P1257" s="217"/>
      <c r="Q1257" s="217"/>
      <c r="R1257" s="217"/>
      <c r="S1257" s="217"/>
      <c r="T1257" s="218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12" t="s">
        <v>213</v>
      </c>
      <c r="AU1257" s="212" t="s">
        <v>91</v>
      </c>
      <c r="AV1257" s="14" t="s">
        <v>91</v>
      </c>
      <c r="AW1257" s="14" t="s">
        <v>33</v>
      </c>
      <c r="AX1257" s="14" t="s">
        <v>80</v>
      </c>
      <c r="AY1257" s="212" t="s">
        <v>205</v>
      </c>
    </row>
    <row r="1258" s="14" customFormat="1">
      <c r="A1258" s="14"/>
      <c r="B1258" s="211"/>
      <c r="C1258" s="14"/>
      <c r="D1258" s="204" t="s">
        <v>213</v>
      </c>
      <c r="E1258" s="212" t="s">
        <v>1</v>
      </c>
      <c r="F1258" s="213" t="s">
        <v>815</v>
      </c>
      <c r="G1258" s="14"/>
      <c r="H1258" s="214">
        <v>15.720000000000001</v>
      </c>
      <c r="I1258" s="215"/>
      <c r="J1258" s="14"/>
      <c r="K1258" s="14"/>
      <c r="L1258" s="211"/>
      <c r="M1258" s="216"/>
      <c r="N1258" s="217"/>
      <c r="O1258" s="217"/>
      <c r="P1258" s="217"/>
      <c r="Q1258" s="217"/>
      <c r="R1258" s="217"/>
      <c r="S1258" s="217"/>
      <c r="T1258" s="218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12" t="s">
        <v>213</v>
      </c>
      <c r="AU1258" s="212" t="s">
        <v>91</v>
      </c>
      <c r="AV1258" s="14" t="s">
        <v>91</v>
      </c>
      <c r="AW1258" s="14" t="s">
        <v>33</v>
      </c>
      <c r="AX1258" s="14" t="s">
        <v>80</v>
      </c>
      <c r="AY1258" s="212" t="s">
        <v>205</v>
      </c>
    </row>
    <row r="1259" s="14" customFormat="1">
      <c r="A1259" s="14"/>
      <c r="B1259" s="211"/>
      <c r="C1259" s="14"/>
      <c r="D1259" s="204" t="s">
        <v>213</v>
      </c>
      <c r="E1259" s="212" t="s">
        <v>1</v>
      </c>
      <c r="F1259" s="213" t="s">
        <v>816</v>
      </c>
      <c r="G1259" s="14"/>
      <c r="H1259" s="214">
        <v>6.9000000000000004</v>
      </c>
      <c r="I1259" s="215"/>
      <c r="J1259" s="14"/>
      <c r="K1259" s="14"/>
      <c r="L1259" s="211"/>
      <c r="M1259" s="216"/>
      <c r="N1259" s="217"/>
      <c r="O1259" s="217"/>
      <c r="P1259" s="217"/>
      <c r="Q1259" s="217"/>
      <c r="R1259" s="217"/>
      <c r="S1259" s="217"/>
      <c r="T1259" s="218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12" t="s">
        <v>213</v>
      </c>
      <c r="AU1259" s="212" t="s">
        <v>91</v>
      </c>
      <c r="AV1259" s="14" t="s">
        <v>91</v>
      </c>
      <c r="AW1259" s="14" t="s">
        <v>33</v>
      </c>
      <c r="AX1259" s="14" t="s">
        <v>80</v>
      </c>
      <c r="AY1259" s="212" t="s">
        <v>205</v>
      </c>
    </row>
    <row r="1260" s="14" customFormat="1">
      <c r="A1260" s="14"/>
      <c r="B1260" s="211"/>
      <c r="C1260" s="14"/>
      <c r="D1260" s="204" t="s">
        <v>213</v>
      </c>
      <c r="E1260" s="212" t="s">
        <v>1</v>
      </c>
      <c r="F1260" s="213" t="s">
        <v>817</v>
      </c>
      <c r="G1260" s="14"/>
      <c r="H1260" s="214">
        <v>6.46</v>
      </c>
      <c r="I1260" s="215"/>
      <c r="J1260" s="14"/>
      <c r="K1260" s="14"/>
      <c r="L1260" s="211"/>
      <c r="M1260" s="216"/>
      <c r="N1260" s="217"/>
      <c r="O1260" s="217"/>
      <c r="P1260" s="217"/>
      <c r="Q1260" s="217"/>
      <c r="R1260" s="217"/>
      <c r="S1260" s="217"/>
      <c r="T1260" s="218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12" t="s">
        <v>213</v>
      </c>
      <c r="AU1260" s="212" t="s">
        <v>91</v>
      </c>
      <c r="AV1260" s="14" t="s">
        <v>91</v>
      </c>
      <c r="AW1260" s="14" t="s">
        <v>33</v>
      </c>
      <c r="AX1260" s="14" t="s">
        <v>80</v>
      </c>
      <c r="AY1260" s="212" t="s">
        <v>205</v>
      </c>
    </row>
    <row r="1261" s="14" customFormat="1">
      <c r="A1261" s="14"/>
      <c r="B1261" s="211"/>
      <c r="C1261" s="14"/>
      <c r="D1261" s="204" t="s">
        <v>213</v>
      </c>
      <c r="E1261" s="212" t="s">
        <v>1</v>
      </c>
      <c r="F1261" s="213" t="s">
        <v>818</v>
      </c>
      <c r="G1261" s="14"/>
      <c r="H1261" s="214">
        <v>15.359999999999999</v>
      </c>
      <c r="I1261" s="215"/>
      <c r="J1261" s="14"/>
      <c r="K1261" s="14"/>
      <c r="L1261" s="211"/>
      <c r="M1261" s="216"/>
      <c r="N1261" s="217"/>
      <c r="O1261" s="217"/>
      <c r="P1261" s="217"/>
      <c r="Q1261" s="217"/>
      <c r="R1261" s="217"/>
      <c r="S1261" s="217"/>
      <c r="T1261" s="218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12" t="s">
        <v>213</v>
      </c>
      <c r="AU1261" s="212" t="s">
        <v>91</v>
      </c>
      <c r="AV1261" s="14" t="s">
        <v>91</v>
      </c>
      <c r="AW1261" s="14" t="s">
        <v>33</v>
      </c>
      <c r="AX1261" s="14" t="s">
        <v>80</v>
      </c>
      <c r="AY1261" s="212" t="s">
        <v>205</v>
      </c>
    </row>
    <row r="1262" s="14" customFormat="1">
      <c r="A1262" s="14"/>
      <c r="B1262" s="211"/>
      <c r="C1262" s="14"/>
      <c r="D1262" s="204" t="s">
        <v>213</v>
      </c>
      <c r="E1262" s="212" t="s">
        <v>1</v>
      </c>
      <c r="F1262" s="213" t="s">
        <v>819</v>
      </c>
      <c r="G1262" s="14"/>
      <c r="H1262" s="214">
        <v>7.5599999999999996</v>
      </c>
      <c r="I1262" s="215"/>
      <c r="J1262" s="14"/>
      <c r="K1262" s="14"/>
      <c r="L1262" s="211"/>
      <c r="M1262" s="216"/>
      <c r="N1262" s="217"/>
      <c r="O1262" s="217"/>
      <c r="P1262" s="217"/>
      <c r="Q1262" s="217"/>
      <c r="R1262" s="217"/>
      <c r="S1262" s="217"/>
      <c r="T1262" s="218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12" t="s">
        <v>213</v>
      </c>
      <c r="AU1262" s="212" t="s">
        <v>91</v>
      </c>
      <c r="AV1262" s="14" t="s">
        <v>91</v>
      </c>
      <c r="AW1262" s="14" t="s">
        <v>33</v>
      </c>
      <c r="AX1262" s="14" t="s">
        <v>80</v>
      </c>
      <c r="AY1262" s="212" t="s">
        <v>205</v>
      </c>
    </row>
    <row r="1263" s="14" customFormat="1">
      <c r="A1263" s="14"/>
      <c r="B1263" s="211"/>
      <c r="C1263" s="14"/>
      <c r="D1263" s="204" t="s">
        <v>213</v>
      </c>
      <c r="E1263" s="212" t="s">
        <v>1</v>
      </c>
      <c r="F1263" s="213" t="s">
        <v>820</v>
      </c>
      <c r="G1263" s="14"/>
      <c r="H1263" s="214">
        <v>23.739999999999998</v>
      </c>
      <c r="I1263" s="215"/>
      <c r="J1263" s="14"/>
      <c r="K1263" s="14"/>
      <c r="L1263" s="211"/>
      <c r="M1263" s="216"/>
      <c r="N1263" s="217"/>
      <c r="O1263" s="217"/>
      <c r="P1263" s="217"/>
      <c r="Q1263" s="217"/>
      <c r="R1263" s="217"/>
      <c r="S1263" s="217"/>
      <c r="T1263" s="218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12" t="s">
        <v>213</v>
      </c>
      <c r="AU1263" s="212" t="s">
        <v>91</v>
      </c>
      <c r="AV1263" s="14" t="s">
        <v>91</v>
      </c>
      <c r="AW1263" s="14" t="s">
        <v>33</v>
      </c>
      <c r="AX1263" s="14" t="s">
        <v>80</v>
      </c>
      <c r="AY1263" s="212" t="s">
        <v>205</v>
      </c>
    </row>
    <row r="1264" s="14" customFormat="1">
      <c r="A1264" s="14"/>
      <c r="B1264" s="211"/>
      <c r="C1264" s="14"/>
      <c r="D1264" s="204" t="s">
        <v>213</v>
      </c>
      <c r="E1264" s="212" t="s">
        <v>1</v>
      </c>
      <c r="F1264" s="213" t="s">
        <v>821</v>
      </c>
      <c r="G1264" s="14"/>
      <c r="H1264" s="214">
        <v>8.0299999999999994</v>
      </c>
      <c r="I1264" s="215"/>
      <c r="J1264" s="14"/>
      <c r="K1264" s="14"/>
      <c r="L1264" s="211"/>
      <c r="M1264" s="216"/>
      <c r="N1264" s="217"/>
      <c r="O1264" s="217"/>
      <c r="P1264" s="217"/>
      <c r="Q1264" s="217"/>
      <c r="R1264" s="217"/>
      <c r="S1264" s="217"/>
      <c r="T1264" s="218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12" t="s">
        <v>213</v>
      </c>
      <c r="AU1264" s="212" t="s">
        <v>91</v>
      </c>
      <c r="AV1264" s="14" t="s">
        <v>91</v>
      </c>
      <c r="AW1264" s="14" t="s">
        <v>33</v>
      </c>
      <c r="AX1264" s="14" t="s">
        <v>80</v>
      </c>
      <c r="AY1264" s="212" t="s">
        <v>205</v>
      </c>
    </row>
    <row r="1265" s="13" customFormat="1">
      <c r="A1265" s="13"/>
      <c r="B1265" s="203"/>
      <c r="C1265" s="13"/>
      <c r="D1265" s="204" t="s">
        <v>213</v>
      </c>
      <c r="E1265" s="205" t="s">
        <v>1</v>
      </c>
      <c r="F1265" s="206" t="s">
        <v>342</v>
      </c>
      <c r="G1265" s="13"/>
      <c r="H1265" s="205" t="s">
        <v>1</v>
      </c>
      <c r="I1265" s="207"/>
      <c r="J1265" s="13"/>
      <c r="K1265" s="13"/>
      <c r="L1265" s="203"/>
      <c r="M1265" s="208"/>
      <c r="N1265" s="209"/>
      <c r="O1265" s="209"/>
      <c r="P1265" s="209"/>
      <c r="Q1265" s="209"/>
      <c r="R1265" s="209"/>
      <c r="S1265" s="209"/>
      <c r="T1265" s="210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05" t="s">
        <v>213</v>
      </c>
      <c r="AU1265" s="205" t="s">
        <v>91</v>
      </c>
      <c r="AV1265" s="13" t="s">
        <v>87</v>
      </c>
      <c r="AW1265" s="13" t="s">
        <v>33</v>
      </c>
      <c r="AX1265" s="13" t="s">
        <v>80</v>
      </c>
      <c r="AY1265" s="205" t="s">
        <v>205</v>
      </c>
    </row>
    <row r="1266" s="14" customFormat="1">
      <c r="A1266" s="14"/>
      <c r="B1266" s="211"/>
      <c r="C1266" s="14"/>
      <c r="D1266" s="204" t="s">
        <v>213</v>
      </c>
      <c r="E1266" s="212" t="s">
        <v>1</v>
      </c>
      <c r="F1266" s="213" t="s">
        <v>822</v>
      </c>
      <c r="G1266" s="14"/>
      <c r="H1266" s="214">
        <v>11.140000000000001</v>
      </c>
      <c r="I1266" s="215"/>
      <c r="J1266" s="14"/>
      <c r="K1266" s="14"/>
      <c r="L1266" s="211"/>
      <c r="M1266" s="216"/>
      <c r="N1266" s="217"/>
      <c r="O1266" s="217"/>
      <c r="P1266" s="217"/>
      <c r="Q1266" s="217"/>
      <c r="R1266" s="217"/>
      <c r="S1266" s="217"/>
      <c r="T1266" s="218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12" t="s">
        <v>213</v>
      </c>
      <c r="AU1266" s="212" t="s">
        <v>91</v>
      </c>
      <c r="AV1266" s="14" t="s">
        <v>91</v>
      </c>
      <c r="AW1266" s="14" t="s">
        <v>33</v>
      </c>
      <c r="AX1266" s="14" t="s">
        <v>80</v>
      </c>
      <c r="AY1266" s="212" t="s">
        <v>205</v>
      </c>
    </row>
    <row r="1267" s="14" customFormat="1">
      <c r="A1267" s="14"/>
      <c r="B1267" s="211"/>
      <c r="C1267" s="14"/>
      <c r="D1267" s="204" t="s">
        <v>213</v>
      </c>
      <c r="E1267" s="212" t="s">
        <v>1</v>
      </c>
      <c r="F1267" s="213" t="s">
        <v>1601</v>
      </c>
      <c r="G1267" s="14"/>
      <c r="H1267" s="214">
        <v>21.789999999999999</v>
      </c>
      <c r="I1267" s="215"/>
      <c r="J1267" s="14"/>
      <c r="K1267" s="14"/>
      <c r="L1267" s="211"/>
      <c r="M1267" s="216"/>
      <c r="N1267" s="217"/>
      <c r="O1267" s="217"/>
      <c r="P1267" s="217"/>
      <c r="Q1267" s="217"/>
      <c r="R1267" s="217"/>
      <c r="S1267" s="217"/>
      <c r="T1267" s="218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12" t="s">
        <v>213</v>
      </c>
      <c r="AU1267" s="212" t="s">
        <v>91</v>
      </c>
      <c r="AV1267" s="14" t="s">
        <v>91</v>
      </c>
      <c r="AW1267" s="14" t="s">
        <v>33</v>
      </c>
      <c r="AX1267" s="14" t="s">
        <v>80</v>
      </c>
      <c r="AY1267" s="212" t="s">
        <v>205</v>
      </c>
    </row>
    <row r="1268" s="14" customFormat="1">
      <c r="A1268" s="14"/>
      <c r="B1268" s="211"/>
      <c r="C1268" s="14"/>
      <c r="D1268" s="204" t="s">
        <v>213</v>
      </c>
      <c r="E1268" s="212" t="s">
        <v>1</v>
      </c>
      <c r="F1268" s="213" t="s">
        <v>824</v>
      </c>
      <c r="G1268" s="14"/>
      <c r="H1268" s="214">
        <v>15.25</v>
      </c>
      <c r="I1268" s="215"/>
      <c r="J1268" s="14"/>
      <c r="K1268" s="14"/>
      <c r="L1268" s="211"/>
      <c r="M1268" s="216"/>
      <c r="N1268" s="217"/>
      <c r="O1268" s="217"/>
      <c r="P1268" s="217"/>
      <c r="Q1268" s="217"/>
      <c r="R1268" s="217"/>
      <c r="S1268" s="217"/>
      <c r="T1268" s="218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12" t="s">
        <v>213</v>
      </c>
      <c r="AU1268" s="212" t="s">
        <v>91</v>
      </c>
      <c r="AV1268" s="14" t="s">
        <v>91</v>
      </c>
      <c r="AW1268" s="14" t="s">
        <v>33</v>
      </c>
      <c r="AX1268" s="14" t="s">
        <v>80</v>
      </c>
      <c r="AY1268" s="212" t="s">
        <v>205</v>
      </c>
    </row>
    <row r="1269" s="14" customFormat="1">
      <c r="A1269" s="14"/>
      <c r="B1269" s="211"/>
      <c r="C1269" s="14"/>
      <c r="D1269" s="204" t="s">
        <v>213</v>
      </c>
      <c r="E1269" s="212" t="s">
        <v>1</v>
      </c>
      <c r="F1269" s="213" t="s">
        <v>825</v>
      </c>
      <c r="G1269" s="14"/>
      <c r="H1269" s="214">
        <v>51.880000000000003</v>
      </c>
      <c r="I1269" s="215"/>
      <c r="J1269" s="14"/>
      <c r="K1269" s="14"/>
      <c r="L1269" s="211"/>
      <c r="M1269" s="216"/>
      <c r="N1269" s="217"/>
      <c r="O1269" s="217"/>
      <c r="P1269" s="217"/>
      <c r="Q1269" s="217"/>
      <c r="R1269" s="217"/>
      <c r="S1269" s="217"/>
      <c r="T1269" s="218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12" t="s">
        <v>213</v>
      </c>
      <c r="AU1269" s="212" t="s">
        <v>91</v>
      </c>
      <c r="AV1269" s="14" t="s">
        <v>91</v>
      </c>
      <c r="AW1269" s="14" t="s">
        <v>33</v>
      </c>
      <c r="AX1269" s="14" t="s">
        <v>80</v>
      </c>
      <c r="AY1269" s="212" t="s">
        <v>205</v>
      </c>
    </row>
    <row r="1270" s="14" customFormat="1">
      <c r="A1270" s="14"/>
      <c r="B1270" s="211"/>
      <c r="C1270" s="14"/>
      <c r="D1270" s="204" t="s">
        <v>213</v>
      </c>
      <c r="E1270" s="212" t="s">
        <v>1</v>
      </c>
      <c r="F1270" s="213" t="s">
        <v>826</v>
      </c>
      <c r="G1270" s="14"/>
      <c r="H1270" s="214">
        <v>3.2999999999999998</v>
      </c>
      <c r="I1270" s="215"/>
      <c r="J1270" s="14"/>
      <c r="K1270" s="14"/>
      <c r="L1270" s="211"/>
      <c r="M1270" s="216"/>
      <c r="N1270" s="217"/>
      <c r="O1270" s="217"/>
      <c r="P1270" s="217"/>
      <c r="Q1270" s="217"/>
      <c r="R1270" s="217"/>
      <c r="S1270" s="217"/>
      <c r="T1270" s="218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12" t="s">
        <v>213</v>
      </c>
      <c r="AU1270" s="212" t="s">
        <v>91</v>
      </c>
      <c r="AV1270" s="14" t="s">
        <v>91</v>
      </c>
      <c r="AW1270" s="14" t="s">
        <v>33</v>
      </c>
      <c r="AX1270" s="14" t="s">
        <v>80</v>
      </c>
      <c r="AY1270" s="212" t="s">
        <v>205</v>
      </c>
    </row>
    <row r="1271" s="14" customFormat="1">
      <c r="A1271" s="14"/>
      <c r="B1271" s="211"/>
      <c r="C1271" s="14"/>
      <c r="D1271" s="204" t="s">
        <v>213</v>
      </c>
      <c r="E1271" s="212" t="s">
        <v>1</v>
      </c>
      <c r="F1271" s="213" t="s">
        <v>827</v>
      </c>
      <c r="G1271" s="14"/>
      <c r="H1271" s="214">
        <v>8.7300000000000004</v>
      </c>
      <c r="I1271" s="215"/>
      <c r="J1271" s="14"/>
      <c r="K1271" s="14"/>
      <c r="L1271" s="211"/>
      <c r="M1271" s="216"/>
      <c r="N1271" s="217"/>
      <c r="O1271" s="217"/>
      <c r="P1271" s="217"/>
      <c r="Q1271" s="217"/>
      <c r="R1271" s="217"/>
      <c r="S1271" s="217"/>
      <c r="T1271" s="218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12" t="s">
        <v>213</v>
      </c>
      <c r="AU1271" s="212" t="s">
        <v>91</v>
      </c>
      <c r="AV1271" s="14" t="s">
        <v>91</v>
      </c>
      <c r="AW1271" s="14" t="s">
        <v>33</v>
      </c>
      <c r="AX1271" s="14" t="s">
        <v>80</v>
      </c>
      <c r="AY1271" s="212" t="s">
        <v>205</v>
      </c>
    </row>
    <row r="1272" s="14" customFormat="1">
      <c r="A1272" s="14"/>
      <c r="B1272" s="211"/>
      <c r="C1272" s="14"/>
      <c r="D1272" s="204" t="s">
        <v>213</v>
      </c>
      <c r="E1272" s="212" t="s">
        <v>1</v>
      </c>
      <c r="F1272" s="213" t="s">
        <v>828</v>
      </c>
      <c r="G1272" s="14"/>
      <c r="H1272" s="214">
        <v>23.739999999999998</v>
      </c>
      <c r="I1272" s="215"/>
      <c r="J1272" s="14"/>
      <c r="K1272" s="14"/>
      <c r="L1272" s="211"/>
      <c r="M1272" s="216"/>
      <c r="N1272" s="217"/>
      <c r="O1272" s="217"/>
      <c r="P1272" s="217"/>
      <c r="Q1272" s="217"/>
      <c r="R1272" s="217"/>
      <c r="S1272" s="217"/>
      <c r="T1272" s="218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12" t="s">
        <v>213</v>
      </c>
      <c r="AU1272" s="212" t="s">
        <v>91</v>
      </c>
      <c r="AV1272" s="14" t="s">
        <v>91</v>
      </c>
      <c r="AW1272" s="14" t="s">
        <v>33</v>
      </c>
      <c r="AX1272" s="14" t="s">
        <v>80</v>
      </c>
      <c r="AY1272" s="212" t="s">
        <v>205</v>
      </c>
    </row>
    <row r="1273" s="14" customFormat="1">
      <c r="A1273" s="14"/>
      <c r="B1273" s="211"/>
      <c r="C1273" s="14"/>
      <c r="D1273" s="204" t="s">
        <v>213</v>
      </c>
      <c r="E1273" s="212" t="s">
        <v>1</v>
      </c>
      <c r="F1273" s="213" t="s">
        <v>829</v>
      </c>
      <c r="G1273" s="14"/>
      <c r="H1273" s="214">
        <v>8.0600000000000005</v>
      </c>
      <c r="I1273" s="215"/>
      <c r="J1273" s="14"/>
      <c r="K1273" s="14"/>
      <c r="L1273" s="211"/>
      <c r="M1273" s="216"/>
      <c r="N1273" s="217"/>
      <c r="O1273" s="217"/>
      <c r="P1273" s="217"/>
      <c r="Q1273" s="217"/>
      <c r="R1273" s="217"/>
      <c r="S1273" s="217"/>
      <c r="T1273" s="218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12" t="s">
        <v>213</v>
      </c>
      <c r="AU1273" s="212" t="s">
        <v>91</v>
      </c>
      <c r="AV1273" s="14" t="s">
        <v>91</v>
      </c>
      <c r="AW1273" s="14" t="s">
        <v>33</v>
      </c>
      <c r="AX1273" s="14" t="s">
        <v>80</v>
      </c>
      <c r="AY1273" s="212" t="s">
        <v>205</v>
      </c>
    </row>
    <row r="1274" s="14" customFormat="1">
      <c r="A1274" s="14"/>
      <c r="B1274" s="211"/>
      <c r="C1274" s="14"/>
      <c r="D1274" s="204" t="s">
        <v>213</v>
      </c>
      <c r="E1274" s="212" t="s">
        <v>1</v>
      </c>
      <c r="F1274" s="213" t="s">
        <v>830</v>
      </c>
      <c r="G1274" s="14"/>
      <c r="H1274" s="214">
        <v>15.720000000000001</v>
      </c>
      <c r="I1274" s="215"/>
      <c r="J1274" s="14"/>
      <c r="K1274" s="14"/>
      <c r="L1274" s="211"/>
      <c r="M1274" s="216"/>
      <c r="N1274" s="217"/>
      <c r="O1274" s="217"/>
      <c r="P1274" s="217"/>
      <c r="Q1274" s="217"/>
      <c r="R1274" s="217"/>
      <c r="S1274" s="217"/>
      <c r="T1274" s="218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12" t="s">
        <v>213</v>
      </c>
      <c r="AU1274" s="212" t="s">
        <v>91</v>
      </c>
      <c r="AV1274" s="14" t="s">
        <v>91</v>
      </c>
      <c r="AW1274" s="14" t="s">
        <v>33</v>
      </c>
      <c r="AX1274" s="14" t="s">
        <v>80</v>
      </c>
      <c r="AY1274" s="212" t="s">
        <v>205</v>
      </c>
    </row>
    <row r="1275" s="14" customFormat="1">
      <c r="A1275" s="14"/>
      <c r="B1275" s="211"/>
      <c r="C1275" s="14"/>
      <c r="D1275" s="204" t="s">
        <v>213</v>
      </c>
      <c r="E1275" s="212" t="s">
        <v>1</v>
      </c>
      <c r="F1275" s="213" t="s">
        <v>831</v>
      </c>
      <c r="G1275" s="14"/>
      <c r="H1275" s="214">
        <v>6.9000000000000004</v>
      </c>
      <c r="I1275" s="215"/>
      <c r="J1275" s="14"/>
      <c r="K1275" s="14"/>
      <c r="L1275" s="211"/>
      <c r="M1275" s="216"/>
      <c r="N1275" s="217"/>
      <c r="O1275" s="217"/>
      <c r="P1275" s="217"/>
      <c r="Q1275" s="217"/>
      <c r="R1275" s="217"/>
      <c r="S1275" s="217"/>
      <c r="T1275" s="218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12" t="s">
        <v>213</v>
      </c>
      <c r="AU1275" s="212" t="s">
        <v>91</v>
      </c>
      <c r="AV1275" s="14" t="s">
        <v>91</v>
      </c>
      <c r="AW1275" s="14" t="s">
        <v>33</v>
      </c>
      <c r="AX1275" s="14" t="s">
        <v>80</v>
      </c>
      <c r="AY1275" s="212" t="s">
        <v>205</v>
      </c>
    </row>
    <row r="1276" s="14" customFormat="1">
      <c r="A1276" s="14"/>
      <c r="B1276" s="211"/>
      <c r="C1276" s="14"/>
      <c r="D1276" s="204" t="s">
        <v>213</v>
      </c>
      <c r="E1276" s="212" t="s">
        <v>1</v>
      </c>
      <c r="F1276" s="213" t="s">
        <v>832</v>
      </c>
      <c r="G1276" s="14"/>
      <c r="H1276" s="214">
        <v>6.46</v>
      </c>
      <c r="I1276" s="215"/>
      <c r="J1276" s="14"/>
      <c r="K1276" s="14"/>
      <c r="L1276" s="211"/>
      <c r="M1276" s="216"/>
      <c r="N1276" s="217"/>
      <c r="O1276" s="217"/>
      <c r="P1276" s="217"/>
      <c r="Q1276" s="217"/>
      <c r="R1276" s="217"/>
      <c r="S1276" s="217"/>
      <c r="T1276" s="218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12" t="s">
        <v>213</v>
      </c>
      <c r="AU1276" s="212" t="s">
        <v>91</v>
      </c>
      <c r="AV1276" s="14" t="s">
        <v>91</v>
      </c>
      <c r="AW1276" s="14" t="s">
        <v>33</v>
      </c>
      <c r="AX1276" s="14" t="s">
        <v>80</v>
      </c>
      <c r="AY1276" s="212" t="s">
        <v>205</v>
      </c>
    </row>
    <row r="1277" s="14" customFormat="1">
      <c r="A1277" s="14"/>
      <c r="B1277" s="211"/>
      <c r="C1277" s="14"/>
      <c r="D1277" s="204" t="s">
        <v>213</v>
      </c>
      <c r="E1277" s="212" t="s">
        <v>1</v>
      </c>
      <c r="F1277" s="213" t="s">
        <v>833</v>
      </c>
      <c r="G1277" s="14"/>
      <c r="H1277" s="214">
        <v>15.359999999999999</v>
      </c>
      <c r="I1277" s="215"/>
      <c r="J1277" s="14"/>
      <c r="K1277" s="14"/>
      <c r="L1277" s="211"/>
      <c r="M1277" s="216"/>
      <c r="N1277" s="217"/>
      <c r="O1277" s="217"/>
      <c r="P1277" s="217"/>
      <c r="Q1277" s="217"/>
      <c r="R1277" s="217"/>
      <c r="S1277" s="217"/>
      <c r="T1277" s="218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12" t="s">
        <v>213</v>
      </c>
      <c r="AU1277" s="212" t="s">
        <v>91</v>
      </c>
      <c r="AV1277" s="14" t="s">
        <v>91</v>
      </c>
      <c r="AW1277" s="14" t="s">
        <v>33</v>
      </c>
      <c r="AX1277" s="14" t="s">
        <v>80</v>
      </c>
      <c r="AY1277" s="212" t="s">
        <v>205</v>
      </c>
    </row>
    <row r="1278" s="14" customFormat="1">
      <c r="A1278" s="14"/>
      <c r="B1278" s="211"/>
      <c r="C1278" s="14"/>
      <c r="D1278" s="204" t="s">
        <v>213</v>
      </c>
      <c r="E1278" s="212" t="s">
        <v>1</v>
      </c>
      <c r="F1278" s="213" t="s">
        <v>834</v>
      </c>
      <c r="G1278" s="14"/>
      <c r="H1278" s="214">
        <v>7.5599999999999996</v>
      </c>
      <c r="I1278" s="215"/>
      <c r="J1278" s="14"/>
      <c r="K1278" s="14"/>
      <c r="L1278" s="211"/>
      <c r="M1278" s="216"/>
      <c r="N1278" s="217"/>
      <c r="O1278" s="217"/>
      <c r="P1278" s="217"/>
      <c r="Q1278" s="217"/>
      <c r="R1278" s="217"/>
      <c r="S1278" s="217"/>
      <c r="T1278" s="218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12" t="s">
        <v>213</v>
      </c>
      <c r="AU1278" s="212" t="s">
        <v>91</v>
      </c>
      <c r="AV1278" s="14" t="s">
        <v>91</v>
      </c>
      <c r="AW1278" s="14" t="s">
        <v>33</v>
      </c>
      <c r="AX1278" s="14" t="s">
        <v>80</v>
      </c>
      <c r="AY1278" s="212" t="s">
        <v>205</v>
      </c>
    </row>
    <row r="1279" s="14" customFormat="1">
      <c r="A1279" s="14"/>
      <c r="B1279" s="211"/>
      <c r="C1279" s="14"/>
      <c r="D1279" s="204" t="s">
        <v>213</v>
      </c>
      <c r="E1279" s="212" t="s">
        <v>1</v>
      </c>
      <c r="F1279" s="213" t="s">
        <v>835</v>
      </c>
      <c r="G1279" s="14"/>
      <c r="H1279" s="214">
        <v>23.739999999999998</v>
      </c>
      <c r="I1279" s="215"/>
      <c r="J1279" s="14"/>
      <c r="K1279" s="14"/>
      <c r="L1279" s="211"/>
      <c r="M1279" s="216"/>
      <c r="N1279" s="217"/>
      <c r="O1279" s="217"/>
      <c r="P1279" s="217"/>
      <c r="Q1279" s="217"/>
      <c r="R1279" s="217"/>
      <c r="S1279" s="217"/>
      <c r="T1279" s="218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12" t="s">
        <v>213</v>
      </c>
      <c r="AU1279" s="212" t="s">
        <v>91</v>
      </c>
      <c r="AV1279" s="14" t="s">
        <v>91</v>
      </c>
      <c r="AW1279" s="14" t="s">
        <v>33</v>
      </c>
      <c r="AX1279" s="14" t="s">
        <v>80</v>
      </c>
      <c r="AY1279" s="212" t="s">
        <v>205</v>
      </c>
    </row>
    <row r="1280" s="14" customFormat="1">
      <c r="A1280" s="14"/>
      <c r="B1280" s="211"/>
      <c r="C1280" s="14"/>
      <c r="D1280" s="204" t="s">
        <v>213</v>
      </c>
      <c r="E1280" s="212" t="s">
        <v>1</v>
      </c>
      <c r="F1280" s="213" t="s">
        <v>836</v>
      </c>
      <c r="G1280" s="14"/>
      <c r="H1280" s="214">
        <v>8.0299999999999994</v>
      </c>
      <c r="I1280" s="215"/>
      <c r="J1280" s="14"/>
      <c r="K1280" s="14"/>
      <c r="L1280" s="211"/>
      <c r="M1280" s="216"/>
      <c r="N1280" s="217"/>
      <c r="O1280" s="217"/>
      <c r="P1280" s="217"/>
      <c r="Q1280" s="217"/>
      <c r="R1280" s="217"/>
      <c r="S1280" s="217"/>
      <c r="T1280" s="218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12" t="s">
        <v>213</v>
      </c>
      <c r="AU1280" s="212" t="s">
        <v>91</v>
      </c>
      <c r="AV1280" s="14" t="s">
        <v>91</v>
      </c>
      <c r="AW1280" s="14" t="s">
        <v>33</v>
      </c>
      <c r="AX1280" s="14" t="s">
        <v>80</v>
      </c>
      <c r="AY1280" s="212" t="s">
        <v>205</v>
      </c>
    </row>
    <row r="1281" s="15" customFormat="1">
      <c r="A1281" s="15"/>
      <c r="B1281" s="219"/>
      <c r="C1281" s="15"/>
      <c r="D1281" s="204" t="s">
        <v>213</v>
      </c>
      <c r="E1281" s="220" t="s">
        <v>1</v>
      </c>
      <c r="F1281" s="221" t="s">
        <v>216</v>
      </c>
      <c r="G1281" s="15"/>
      <c r="H1281" s="222">
        <v>566.90999999999997</v>
      </c>
      <c r="I1281" s="223"/>
      <c r="J1281" s="15"/>
      <c r="K1281" s="15"/>
      <c r="L1281" s="219"/>
      <c r="M1281" s="224"/>
      <c r="N1281" s="225"/>
      <c r="O1281" s="225"/>
      <c r="P1281" s="225"/>
      <c r="Q1281" s="225"/>
      <c r="R1281" s="225"/>
      <c r="S1281" s="225"/>
      <c r="T1281" s="226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T1281" s="220" t="s">
        <v>213</v>
      </c>
      <c r="AU1281" s="220" t="s">
        <v>91</v>
      </c>
      <c r="AV1281" s="15" t="s">
        <v>211</v>
      </c>
      <c r="AW1281" s="15" t="s">
        <v>33</v>
      </c>
      <c r="AX1281" s="15" t="s">
        <v>87</v>
      </c>
      <c r="AY1281" s="220" t="s">
        <v>205</v>
      </c>
    </row>
    <row r="1282" s="2" customFormat="1" ht="37.8" customHeight="1">
      <c r="A1282" s="38"/>
      <c r="B1282" s="188"/>
      <c r="C1282" s="227" t="s">
        <v>1602</v>
      </c>
      <c r="D1282" s="227" t="s">
        <v>276</v>
      </c>
      <c r="E1282" s="228" t="s">
        <v>1603</v>
      </c>
      <c r="F1282" s="229" t="s">
        <v>1604</v>
      </c>
      <c r="G1282" s="230" t="s">
        <v>265</v>
      </c>
      <c r="H1282" s="231">
        <v>589.58600000000001</v>
      </c>
      <c r="I1282" s="232"/>
      <c r="J1282" s="231">
        <f>ROUND(I1282*H1282,3)</f>
        <v>0</v>
      </c>
      <c r="K1282" s="233"/>
      <c r="L1282" s="234"/>
      <c r="M1282" s="235" t="s">
        <v>1</v>
      </c>
      <c r="N1282" s="236" t="s">
        <v>46</v>
      </c>
      <c r="O1282" s="82"/>
      <c r="P1282" s="198">
        <f>O1282*H1282</f>
        <v>0</v>
      </c>
      <c r="Q1282" s="198">
        <v>0.019199999999999998</v>
      </c>
      <c r="R1282" s="198">
        <f>Q1282*H1282</f>
        <v>11.3200512</v>
      </c>
      <c r="S1282" s="198">
        <v>0</v>
      </c>
      <c r="T1282" s="199">
        <f>S1282*H1282</f>
        <v>0</v>
      </c>
      <c r="U1282" s="38"/>
      <c r="V1282" s="38"/>
      <c r="W1282" s="38"/>
      <c r="X1282" s="38"/>
      <c r="Y1282" s="38"/>
      <c r="Z1282" s="38"/>
      <c r="AA1282" s="38"/>
      <c r="AB1282" s="38"/>
      <c r="AC1282" s="38"/>
      <c r="AD1282" s="38"/>
      <c r="AE1282" s="38"/>
      <c r="AR1282" s="200" t="s">
        <v>401</v>
      </c>
      <c r="AT1282" s="200" t="s">
        <v>276</v>
      </c>
      <c r="AU1282" s="200" t="s">
        <v>91</v>
      </c>
      <c r="AY1282" s="19" t="s">
        <v>205</v>
      </c>
      <c r="BE1282" s="201">
        <f>IF(N1282="základná",J1282,0)</f>
        <v>0</v>
      </c>
      <c r="BF1282" s="201">
        <f>IF(N1282="znížená",J1282,0)</f>
        <v>0</v>
      </c>
      <c r="BG1282" s="201">
        <f>IF(N1282="zákl. prenesená",J1282,0)</f>
        <v>0</v>
      </c>
      <c r="BH1282" s="201">
        <f>IF(N1282="zníž. prenesená",J1282,0)</f>
        <v>0</v>
      </c>
      <c r="BI1282" s="201">
        <f>IF(N1282="nulová",J1282,0)</f>
        <v>0</v>
      </c>
      <c r="BJ1282" s="19" t="s">
        <v>91</v>
      </c>
      <c r="BK1282" s="202">
        <f>ROUND(I1282*H1282,3)</f>
        <v>0</v>
      </c>
      <c r="BL1282" s="19" t="s">
        <v>299</v>
      </c>
      <c r="BM1282" s="200" t="s">
        <v>1605</v>
      </c>
    </row>
    <row r="1283" s="14" customFormat="1">
      <c r="A1283" s="14"/>
      <c r="B1283" s="211"/>
      <c r="C1283" s="14"/>
      <c r="D1283" s="204" t="s">
        <v>213</v>
      </c>
      <c r="E1283" s="14"/>
      <c r="F1283" s="213" t="s">
        <v>1606</v>
      </c>
      <c r="G1283" s="14"/>
      <c r="H1283" s="214">
        <v>589.58600000000001</v>
      </c>
      <c r="I1283" s="215"/>
      <c r="J1283" s="14"/>
      <c r="K1283" s="14"/>
      <c r="L1283" s="211"/>
      <c r="M1283" s="216"/>
      <c r="N1283" s="217"/>
      <c r="O1283" s="217"/>
      <c r="P1283" s="217"/>
      <c r="Q1283" s="217"/>
      <c r="R1283" s="217"/>
      <c r="S1283" s="217"/>
      <c r="T1283" s="218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T1283" s="212" t="s">
        <v>213</v>
      </c>
      <c r="AU1283" s="212" t="s">
        <v>91</v>
      </c>
      <c r="AV1283" s="14" t="s">
        <v>91</v>
      </c>
      <c r="AW1283" s="14" t="s">
        <v>3</v>
      </c>
      <c r="AX1283" s="14" t="s">
        <v>87</v>
      </c>
      <c r="AY1283" s="212" t="s">
        <v>205</v>
      </c>
    </row>
    <row r="1284" s="2" customFormat="1" ht="24.15" customHeight="1">
      <c r="A1284" s="38"/>
      <c r="B1284" s="188"/>
      <c r="C1284" s="189" t="s">
        <v>1607</v>
      </c>
      <c r="D1284" s="189" t="s">
        <v>207</v>
      </c>
      <c r="E1284" s="190" t="s">
        <v>1608</v>
      </c>
      <c r="F1284" s="191" t="s">
        <v>1609</v>
      </c>
      <c r="G1284" s="192" t="s">
        <v>313</v>
      </c>
      <c r="H1284" s="193">
        <v>16.617999999999999</v>
      </c>
      <c r="I1284" s="194"/>
      <c r="J1284" s="193">
        <f>ROUND(I1284*H1284,3)</f>
        <v>0</v>
      </c>
      <c r="K1284" s="195"/>
      <c r="L1284" s="39"/>
      <c r="M1284" s="196" t="s">
        <v>1</v>
      </c>
      <c r="N1284" s="197" t="s">
        <v>46</v>
      </c>
      <c r="O1284" s="82"/>
      <c r="P1284" s="198">
        <f>O1284*H1284</f>
        <v>0</v>
      </c>
      <c r="Q1284" s="198">
        <v>0</v>
      </c>
      <c r="R1284" s="198">
        <f>Q1284*H1284</f>
        <v>0</v>
      </c>
      <c r="S1284" s="198">
        <v>0</v>
      </c>
      <c r="T1284" s="199">
        <f>S1284*H1284</f>
        <v>0</v>
      </c>
      <c r="U1284" s="38"/>
      <c r="V1284" s="38"/>
      <c r="W1284" s="38"/>
      <c r="X1284" s="38"/>
      <c r="Y1284" s="38"/>
      <c r="Z1284" s="38"/>
      <c r="AA1284" s="38"/>
      <c r="AB1284" s="38"/>
      <c r="AC1284" s="38"/>
      <c r="AD1284" s="38"/>
      <c r="AE1284" s="38"/>
      <c r="AR1284" s="200" t="s">
        <v>299</v>
      </c>
      <c r="AT1284" s="200" t="s">
        <v>207</v>
      </c>
      <c r="AU1284" s="200" t="s">
        <v>91</v>
      </c>
      <c r="AY1284" s="19" t="s">
        <v>205</v>
      </c>
      <c r="BE1284" s="201">
        <f>IF(N1284="základná",J1284,0)</f>
        <v>0</v>
      </c>
      <c r="BF1284" s="201">
        <f>IF(N1284="znížená",J1284,0)</f>
        <v>0</v>
      </c>
      <c r="BG1284" s="201">
        <f>IF(N1284="zákl. prenesená",J1284,0)</f>
        <v>0</v>
      </c>
      <c r="BH1284" s="201">
        <f>IF(N1284="zníž. prenesená",J1284,0)</f>
        <v>0</v>
      </c>
      <c r="BI1284" s="201">
        <f>IF(N1284="nulová",J1284,0)</f>
        <v>0</v>
      </c>
      <c r="BJ1284" s="19" t="s">
        <v>91</v>
      </c>
      <c r="BK1284" s="202">
        <f>ROUND(I1284*H1284,3)</f>
        <v>0</v>
      </c>
      <c r="BL1284" s="19" t="s">
        <v>299</v>
      </c>
      <c r="BM1284" s="200" t="s">
        <v>1610</v>
      </c>
    </row>
    <row r="1285" s="12" customFormat="1" ht="22.8" customHeight="1">
      <c r="A1285" s="12"/>
      <c r="B1285" s="175"/>
      <c r="C1285" s="12"/>
      <c r="D1285" s="176" t="s">
        <v>79</v>
      </c>
      <c r="E1285" s="186" t="s">
        <v>1611</v>
      </c>
      <c r="F1285" s="186" t="s">
        <v>1612</v>
      </c>
      <c r="G1285" s="12"/>
      <c r="H1285" s="12"/>
      <c r="I1285" s="178"/>
      <c r="J1285" s="187">
        <f>BK1285</f>
        <v>0</v>
      </c>
      <c r="K1285" s="12"/>
      <c r="L1285" s="175"/>
      <c r="M1285" s="180"/>
      <c r="N1285" s="181"/>
      <c r="O1285" s="181"/>
      <c r="P1285" s="182">
        <f>SUM(P1286:P1309)</f>
        <v>0</v>
      </c>
      <c r="Q1285" s="181"/>
      <c r="R1285" s="182">
        <f>SUM(R1286:R1309)</f>
        <v>7.0895560000000009</v>
      </c>
      <c r="S1285" s="181"/>
      <c r="T1285" s="183">
        <f>SUM(T1286:T1309)</f>
        <v>0</v>
      </c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R1285" s="176" t="s">
        <v>91</v>
      </c>
      <c r="AT1285" s="184" t="s">
        <v>79</v>
      </c>
      <c r="AU1285" s="184" t="s">
        <v>87</v>
      </c>
      <c r="AY1285" s="176" t="s">
        <v>205</v>
      </c>
      <c r="BK1285" s="185">
        <f>SUM(BK1286:BK1309)</f>
        <v>0</v>
      </c>
    </row>
    <row r="1286" s="2" customFormat="1" ht="24.15" customHeight="1">
      <c r="A1286" s="38"/>
      <c r="B1286" s="188"/>
      <c r="C1286" s="189" t="s">
        <v>1613</v>
      </c>
      <c r="D1286" s="189" t="s">
        <v>207</v>
      </c>
      <c r="E1286" s="190" t="s">
        <v>1614</v>
      </c>
      <c r="F1286" s="191" t="s">
        <v>1615</v>
      </c>
      <c r="G1286" s="192" t="s">
        <v>265</v>
      </c>
      <c r="H1286" s="193">
        <v>255.02000000000001</v>
      </c>
      <c r="I1286" s="194"/>
      <c r="J1286" s="193">
        <f>ROUND(I1286*H1286,3)</f>
        <v>0</v>
      </c>
      <c r="K1286" s="195"/>
      <c r="L1286" s="39"/>
      <c r="M1286" s="196" t="s">
        <v>1</v>
      </c>
      <c r="N1286" s="197" t="s">
        <v>46</v>
      </c>
      <c r="O1286" s="82"/>
      <c r="P1286" s="198">
        <f>O1286*H1286</f>
        <v>0</v>
      </c>
      <c r="Q1286" s="198">
        <v>0.00365</v>
      </c>
      <c r="R1286" s="198">
        <f>Q1286*H1286</f>
        <v>0.93082300000000007</v>
      </c>
      <c r="S1286" s="198">
        <v>0</v>
      </c>
      <c r="T1286" s="199">
        <f>S1286*H1286</f>
        <v>0</v>
      </c>
      <c r="U1286" s="38"/>
      <c r="V1286" s="38"/>
      <c r="W1286" s="38"/>
      <c r="X1286" s="38"/>
      <c r="Y1286" s="38"/>
      <c r="Z1286" s="38"/>
      <c r="AA1286" s="38"/>
      <c r="AB1286" s="38"/>
      <c r="AC1286" s="38"/>
      <c r="AD1286" s="38"/>
      <c r="AE1286" s="38"/>
      <c r="AR1286" s="200" t="s">
        <v>299</v>
      </c>
      <c r="AT1286" s="200" t="s">
        <v>207</v>
      </c>
      <c r="AU1286" s="200" t="s">
        <v>91</v>
      </c>
      <c r="AY1286" s="19" t="s">
        <v>205</v>
      </c>
      <c r="BE1286" s="201">
        <f>IF(N1286="základná",J1286,0)</f>
        <v>0</v>
      </c>
      <c r="BF1286" s="201">
        <f>IF(N1286="znížená",J1286,0)</f>
        <v>0</v>
      </c>
      <c r="BG1286" s="201">
        <f>IF(N1286="zákl. prenesená",J1286,0)</f>
        <v>0</v>
      </c>
      <c r="BH1286" s="201">
        <f>IF(N1286="zníž. prenesená",J1286,0)</f>
        <v>0</v>
      </c>
      <c r="BI1286" s="201">
        <f>IF(N1286="nulová",J1286,0)</f>
        <v>0</v>
      </c>
      <c r="BJ1286" s="19" t="s">
        <v>91</v>
      </c>
      <c r="BK1286" s="202">
        <f>ROUND(I1286*H1286,3)</f>
        <v>0</v>
      </c>
      <c r="BL1286" s="19" t="s">
        <v>299</v>
      </c>
      <c r="BM1286" s="200" t="s">
        <v>1616</v>
      </c>
    </row>
    <row r="1287" s="13" customFormat="1">
      <c r="A1287" s="13"/>
      <c r="B1287" s="203"/>
      <c r="C1287" s="13"/>
      <c r="D1287" s="204" t="s">
        <v>213</v>
      </c>
      <c r="E1287" s="205" t="s">
        <v>1</v>
      </c>
      <c r="F1287" s="206" t="s">
        <v>1617</v>
      </c>
      <c r="G1287" s="13"/>
      <c r="H1287" s="205" t="s">
        <v>1</v>
      </c>
      <c r="I1287" s="207"/>
      <c r="J1287" s="13"/>
      <c r="K1287" s="13"/>
      <c r="L1287" s="203"/>
      <c r="M1287" s="208"/>
      <c r="N1287" s="209"/>
      <c r="O1287" s="209"/>
      <c r="P1287" s="209"/>
      <c r="Q1287" s="209"/>
      <c r="R1287" s="209"/>
      <c r="S1287" s="209"/>
      <c r="T1287" s="210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05" t="s">
        <v>213</v>
      </c>
      <c r="AU1287" s="205" t="s">
        <v>91</v>
      </c>
      <c r="AV1287" s="13" t="s">
        <v>87</v>
      </c>
      <c r="AW1287" s="13" t="s">
        <v>33</v>
      </c>
      <c r="AX1287" s="13" t="s">
        <v>80</v>
      </c>
      <c r="AY1287" s="205" t="s">
        <v>205</v>
      </c>
    </row>
    <row r="1288" s="13" customFormat="1">
      <c r="A1288" s="13"/>
      <c r="B1288" s="203"/>
      <c r="C1288" s="13"/>
      <c r="D1288" s="204" t="s">
        <v>213</v>
      </c>
      <c r="E1288" s="205" t="s">
        <v>1</v>
      </c>
      <c r="F1288" s="206" t="s">
        <v>337</v>
      </c>
      <c r="G1288" s="13"/>
      <c r="H1288" s="205" t="s">
        <v>1</v>
      </c>
      <c r="I1288" s="207"/>
      <c r="J1288" s="13"/>
      <c r="K1288" s="13"/>
      <c r="L1288" s="203"/>
      <c r="M1288" s="208"/>
      <c r="N1288" s="209"/>
      <c r="O1288" s="209"/>
      <c r="P1288" s="209"/>
      <c r="Q1288" s="209"/>
      <c r="R1288" s="209"/>
      <c r="S1288" s="209"/>
      <c r="T1288" s="210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05" t="s">
        <v>213</v>
      </c>
      <c r="AU1288" s="205" t="s">
        <v>91</v>
      </c>
      <c r="AV1288" s="13" t="s">
        <v>87</v>
      </c>
      <c r="AW1288" s="13" t="s">
        <v>33</v>
      </c>
      <c r="AX1288" s="13" t="s">
        <v>80</v>
      </c>
      <c r="AY1288" s="205" t="s">
        <v>205</v>
      </c>
    </row>
    <row r="1289" s="14" customFormat="1">
      <c r="A1289" s="14"/>
      <c r="B1289" s="211"/>
      <c r="C1289" s="14"/>
      <c r="D1289" s="204" t="s">
        <v>213</v>
      </c>
      <c r="E1289" s="212" t="s">
        <v>1</v>
      </c>
      <c r="F1289" s="213" t="s">
        <v>1618</v>
      </c>
      <c r="G1289" s="14"/>
      <c r="H1289" s="214">
        <v>13.279999999999999</v>
      </c>
      <c r="I1289" s="215"/>
      <c r="J1289" s="14"/>
      <c r="K1289" s="14"/>
      <c r="L1289" s="211"/>
      <c r="M1289" s="216"/>
      <c r="N1289" s="217"/>
      <c r="O1289" s="217"/>
      <c r="P1289" s="217"/>
      <c r="Q1289" s="217"/>
      <c r="R1289" s="217"/>
      <c r="S1289" s="217"/>
      <c r="T1289" s="218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12" t="s">
        <v>213</v>
      </c>
      <c r="AU1289" s="212" t="s">
        <v>91</v>
      </c>
      <c r="AV1289" s="14" t="s">
        <v>91</v>
      </c>
      <c r="AW1289" s="14" t="s">
        <v>33</v>
      </c>
      <c r="AX1289" s="14" t="s">
        <v>80</v>
      </c>
      <c r="AY1289" s="212" t="s">
        <v>205</v>
      </c>
    </row>
    <row r="1290" s="14" customFormat="1">
      <c r="A1290" s="14"/>
      <c r="B1290" s="211"/>
      <c r="C1290" s="14"/>
      <c r="D1290" s="204" t="s">
        <v>213</v>
      </c>
      <c r="E1290" s="212" t="s">
        <v>1</v>
      </c>
      <c r="F1290" s="213" t="s">
        <v>1619</v>
      </c>
      <c r="G1290" s="14"/>
      <c r="H1290" s="214">
        <v>11.48</v>
      </c>
      <c r="I1290" s="215"/>
      <c r="J1290" s="14"/>
      <c r="K1290" s="14"/>
      <c r="L1290" s="211"/>
      <c r="M1290" s="216"/>
      <c r="N1290" s="217"/>
      <c r="O1290" s="217"/>
      <c r="P1290" s="217"/>
      <c r="Q1290" s="217"/>
      <c r="R1290" s="217"/>
      <c r="S1290" s="217"/>
      <c r="T1290" s="218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12" t="s">
        <v>213</v>
      </c>
      <c r="AU1290" s="212" t="s">
        <v>91</v>
      </c>
      <c r="AV1290" s="14" t="s">
        <v>91</v>
      </c>
      <c r="AW1290" s="14" t="s">
        <v>33</v>
      </c>
      <c r="AX1290" s="14" t="s">
        <v>80</v>
      </c>
      <c r="AY1290" s="212" t="s">
        <v>205</v>
      </c>
    </row>
    <row r="1291" s="14" customFormat="1">
      <c r="A1291" s="14"/>
      <c r="B1291" s="211"/>
      <c r="C1291" s="14"/>
      <c r="D1291" s="204" t="s">
        <v>213</v>
      </c>
      <c r="E1291" s="212" t="s">
        <v>1</v>
      </c>
      <c r="F1291" s="213" t="s">
        <v>1620</v>
      </c>
      <c r="G1291" s="14"/>
      <c r="H1291" s="214">
        <v>9.8800000000000008</v>
      </c>
      <c r="I1291" s="215"/>
      <c r="J1291" s="14"/>
      <c r="K1291" s="14"/>
      <c r="L1291" s="211"/>
      <c r="M1291" s="216"/>
      <c r="N1291" s="217"/>
      <c r="O1291" s="217"/>
      <c r="P1291" s="217"/>
      <c r="Q1291" s="217"/>
      <c r="R1291" s="217"/>
      <c r="S1291" s="217"/>
      <c r="T1291" s="218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12" t="s">
        <v>213</v>
      </c>
      <c r="AU1291" s="212" t="s">
        <v>91</v>
      </c>
      <c r="AV1291" s="14" t="s">
        <v>91</v>
      </c>
      <c r="AW1291" s="14" t="s">
        <v>33</v>
      </c>
      <c r="AX1291" s="14" t="s">
        <v>80</v>
      </c>
      <c r="AY1291" s="212" t="s">
        <v>205</v>
      </c>
    </row>
    <row r="1292" s="14" customFormat="1">
      <c r="A1292" s="14"/>
      <c r="B1292" s="211"/>
      <c r="C1292" s="14"/>
      <c r="D1292" s="204" t="s">
        <v>213</v>
      </c>
      <c r="E1292" s="212" t="s">
        <v>1</v>
      </c>
      <c r="F1292" s="213" t="s">
        <v>1621</v>
      </c>
      <c r="G1292" s="14"/>
      <c r="H1292" s="214">
        <v>12.880000000000001</v>
      </c>
      <c r="I1292" s="215"/>
      <c r="J1292" s="14"/>
      <c r="K1292" s="14"/>
      <c r="L1292" s="211"/>
      <c r="M1292" s="216"/>
      <c r="N1292" s="217"/>
      <c r="O1292" s="217"/>
      <c r="P1292" s="217"/>
      <c r="Q1292" s="217"/>
      <c r="R1292" s="217"/>
      <c r="S1292" s="217"/>
      <c r="T1292" s="218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12" t="s">
        <v>213</v>
      </c>
      <c r="AU1292" s="212" t="s">
        <v>91</v>
      </c>
      <c r="AV1292" s="14" t="s">
        <v>91</v>
      </c>
      <c r="AW1292" s="14" t="s">
        <v>33</v>
      </c>
      <c r="AX1292" s="14" t="s">
        <v>80</v>
      </c>
      <c r="AY1292" s="212" t="s">
        <v>205</v>
      </c>
    </row>
    <row r="1293" s="14" customFormat="1">
      <c r="A1293" s="14"/>
      <c r="B1293" s="211"/>
      <c r="C1293" s="14"/>
      <c r="D1293" s="204" t="s">
        <v>213</v>
      </c>
      <c r="E1293" s="212" t="s">
        <v>1</v>
      </c>
      <c r="F1293" s="213" t="s">
        <v>1622</v>
      </c>
      <c r="G1293" s="14"/>
      <c r="H1293" s="214">
        <v>26.739999999999998</v>
      </c>
      <c r="I1293" s="215"/>
      <c r="J1293" s="14"/>
      <c r="K1293" s="14"/>
      <c r="L1293" s="211"/>
      <c r="M1293" s="216"/>
      <c r="N1293" s="217"/>
      <c r="O1293" s="217"/>
      <c r="P1293" s="217"/>
      <c r="Q1293" s="217"/>
      <c r="R1293" s="217"/>
      <c r="S1293" s="217"/>
      <c r="T1293" s="218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12" t="s">
        <v>213</v>
      </c>
      <c r="AU1293" s="212" t="s">
        <v>91</v>
      </c>
      <c r="AV1293" s="14" t="s">
        <v>91</v>
      </c>
      <c r="AW1293" s="14" t="s">
        <v>33</v>
      </c>
      <c r="AX1293" s="14" t="s">
        <v>80</v>
      </c>
      <c r="AY1293" s="212" t="s">
        <v>205</v>
      </c>
    </row>
    <row r="1294" s="13" customFormat="1">
      <c r="A1294" s="13"/>
      <c r="B1294" s="203"/>
      <c r="C1294" s="13"/>
      <c r="D1294" s="204" t="s">
        <v>213</v>
      </c>
      <c r="E1294" s="205" t="s">
        <v>1</v>
      </c>
      <c r="F1294" s="206" t="s">
        <v>339</v>
      </c>
      <c r="G1294" s="13"/>
      <c r="H1294" s="205" t="s">
        <v>1</v>
      </c>
      <c r="I1294" s="207"/>
      <c r="J1294" s="13"/>
      <c r="K1294" s="13"/>
      <c r="L1294" s="203"/>
      <c r="M1294" s="208"/>
      <c r="N1294" s="209"/>
      <c r="O1294" s="209"/>
      <c r="P1294" s="209"/>
      <c r="Q1294" s="209"/>
      <c r="R1294" s="209"/>
      <c r="S1294" s="209"/>
      <c r="T1294" s="210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05" t="s">
        <v>213</v>
      </c>
      <c r="AU1294" s="205" t="s">
        <v>91</v>
      </c>
      <c r="AV1294" s="13" t="s">
        <v>87</v>
      </c>
      <c r="AW1294" s="13" t="s">
        <v>33</v>
      </c>
      <c r="AX1294" s="13" t="s">
        <v>80</v>
      </c>
      <c r="AY1294" s="205" t="s">
        <v>205</v>
      </c>
    </row>
    <row r="1295" s="14" customFormat="1">
      <c r="A1295" s="14"/>
      <c r="B1295" s="211"/>
      <c r="C1295" s="14"/>
      <c r="D1295" s="204" t="s">
        <v>213</v>
      </c>
      <c r="E1295" s="212" t="s">
        <v>1</v>
      </c>
      <c r="F1295" s="213" t="s">
        <v>1623</v>
      </c>
      <c r="G1295" s="14"/>
      <c r="H1295" s="214">
        <v>12.960000000000001</v>
      </c>
      <c r="I1295" s="215"/>
      <c r="J1295" s="14"/>
      <c r="K1295" s="14"/>
      <c r="L1295" s="211"/>
      <c r="M1295" s="216"/>
      <c r="N1295" s="217"/>
      <c r="O1295" s="217"/>
      <c r="P1295" s="217"/>
      <c r="Q1295" s="217"/>
      <c r="R1295" s="217"/>
      <c r="S1295" s="217"/>
      <c r="T1295" s="218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12" t="s">
        <v>213</v>
      </c>
      <c r="AU1295" s="212" t="s">
        <v>91</v>
      </c>
      <c r="AV1295" s="14" t="s">
        <v>91</v>
      </c>
      <c r="AW1295" s="14" t="s">
        <v>33</v>
      </c>
      <c r="AX1295" s="14" t="s">
        <v>80</v>
      </c>
      <c r="AY1295" s="212" t="s">
        <v>205</v>
      </c>
    </row>
    <row r="1296" s="14" customFormat="1">
      <c r="A1296" s="14"/>
      <c r="B1296" s="211"/>
      <c r="C1296" s="14"/>
      <c r="D1296" s="204" t="s">
        <v>213</v>
      </c>
      <c r="E1296" s="212" t="s">
        <v>1</v>
      </c>
      <c r="F1296" s="213" t="s">
        <v>1624</v>
      </c>
      <c r="G1296" s="14"/>
      <c r="H1296" s="214">
        <v>18.93</v>
      </c>
      <c r="I1296" s="215"/>
      <c r="J1296" s="14"/>
      <c r="K1296" s="14"/>
      <c r="L1296" s="211"/>
      <c r="M1296" s="216"/>
      <c r="N1296" s="217"/>
      <c r="O1296" s="217"/>
      <c r="P1296" s="217"/>
      <c r="Q1296" s="217"/>
      <c r="R1296" s="217"/>
      <c r="S1296" s="217"/>
      <c r="T1296" s="218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12" t="s">
        <v>213</v>
      </c>
      <c r="AU1296" s="212" t="s">
        <v>91</v>
      </c>
      <c r="AV1296" s="14" t="s">
        <v>91</v>
      </c>
      <c r="AW1296" s="14" t="s">
        <v>33</v>
      </c>
      <c r="AX1296" s="14" t="s">
        <v>80</v>
      </c>
      <c r="AY1296" s="212" t="s">
        <v>205</v>
      </c>
    </row>
    <row r="1297" s="14" customFormat="1">
      <c r="A1297" s="14"/>
      <c r="B1297" s="211"/>
      <c r="C1297" s="14"/>
      <c r="D1297" s="204" t="s">
        <v>213</v>
      </c>
      <c r="E1297" s="212" t="s">
        <v>1</v>
      </c>
      <c r="F1297" s="213" t="s">
        <v>1625</v>
      </c>
      <c r="G1297" s="14"/>
      <c r="H1297" s="214">
        <v>19.18</v>
      </c>
      <c r="I1297" s="215"/>
      <c r="J1297" s="14"/>
      <c r="K1297" s="14"/>
      <c r="L1297" s="211"/>
      <c r="M1297" s="216"/>
      <c r="N1297" s="217"/>
      <c r="O1297" s="217"/>
      <c r="P1297" s="217"/>
      <c r="Q1297" s="217"/>
      <c r="R1297" s="217"/>
      <c r="S1297" s="217"/>
      <c r="T1297" s="218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12" t="s">
        <v>213</v>
      </c>
      <c r="AU1297" s="212" t="s">
        <v>91</v>
      </c>
      <c r="AV1297" s="14" t="s">
        <v>91</v>
      </c>
      <c r="AW1297" s="14" t="s">
        <v>33</v>
      </c>
      <c r="AX1297" s="14" t="s">
        <v>80</v>
      </c>
      <c r="AY1297" s="212" t="s">
        <v>205</v>
      </c>
    </row>
    <row r="1298" s="14" customFormat="1">
      <c r="A1298" s="14"/>
      <c r="B1298" s="211"/>
      <c r="C1298" s="14"/>
      <c r="D1298" s="204" t="s">
        <v>213</v>
      </c>
      <c r="E1298" s="212" t="s">
        <v>1</v>
      </c>
      <c r="F1298" s="213" t="s">
        <v>1626</v>
      </c>
      <c r="G1298" s="14"/>
      <c r="H1298" s="214">
        <v>20.379999999999999</v>
      </c>
      <c r="I1298" s="215"/>
      <c r="J1298" s="14"/>
      <c r="K1298" s="14"/>
      <c r="L1298" s="211"/>
      <c r="M1298" s="216"/>
      <c r="N1298" s="217"/>
      <c r="O1298" s="217"/>
      <c r="P1298" s="217"/>
      <c r="Q1298" s="217"/>
      <c r="R1298" s="217"/>
      <c r="S1298" s="217"/>
      <c r="T1298" s="218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12" t="s">
        <v>213</v>
      </c>
      <c r="AU1298" s="212" t="s">
        <v>91</v>
      </c>
      <c r="AV1298" s="14" t="s">
        <v>91</v>
      </c>
      <c r="AW1298" s="14" t="s">
        <v>33</v>
      </c>
      <c r="AX1298" s="14" t="s">
        <v>80</v>
      </c>
      <c r="AY1298" s="212" t="s">
        <v>205</v>
      </c>
    </row>
    <row r="1299" s="14" customFormat="1">
      <c r="A1299" s="14"/>
      <c r="B1299" s="211"/>
      <c r="C1299" s="14"/>
      <c r="D1299" s="204" t="s">
        <v>213</v>
      </c>
      <c r="E1299" s="212" t="s">
        <v>1</v>
      </c>
      <c r="F1299" s="213" t="s">
        <v>1627</v>
      </c>
      <c r="G1299" s="14"/>
      <c r="H1299" s="214">
        <v>18.93</v>
      </c>
      <c r="I1299" s="215"/>
      <c r="J1299" s="14"/>
      <c r="K1299" s="14"/>
      <c r="L1299" s="211"/>
      <c r="M1299" s="216"/>
      <c r="N1299" s="217"/>
      <c r="O1299" s="217"/>
      <c r="P1299" s="217"/>
      <c r="Q1299" s="217"/>
      <c r="R1299" s="217"/>
      <c r="S1299" s="217"/>
      <c r="T1299" s="218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12" t="s">
        <v>213</v>
      </c>
      <c r="AU1299" s="212" t="s">
        <v>91</v>
      </c>
      <c r="AV1299" s="14" t="s">
        <v>91</v>
      </c>
      <c r="AW1299" s="14" t="s">
        <v>33</v>
      </c>
      <c r="AX1299" s="14" t="s">
        <v>80</v>
      </c>
      <c r="AY1299" s="212" t="s">
        <v>205</v>
      </c>
    </row>
    <row r="1300" s="13" customFormat="1">
      <c r="A1300" s="13"/>
      <c r="B1300" s="203"/>
      <c r="C1300" s="13"/>
      <c r="D1300" s="204" t="s">
        <v>213</v>
      </c>
      <c r="E1300" s="205" t="s">
        <v>1</v>
      </c>
      <c r="F1300" s="206" t="s">
        <v>339</v>
      </c>
      <c r="G1300" s="13"/>
      <c r="H1300" s="205" t="s">
        <v>1</v>
      </c>
      <c r="I1300" s="207"/>
      <c r="J1300" s="13"/>
      <c r="K1300" s="13"/>
      <c r="L1300" s="203"/>
      <c r="M1300" s="208"/>
      <c r="N1300" s="209"/>
      <c r="O1300" s="209"/>
      <c r="P1300" s="209"/>
      <c r="Q1300" s="209"/>
      <c r="R1300" s="209"/>
      <c r="S1300" s="209"/>
      <c r="T1300" s="210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05" t="s">
        <v>213</v>
      </c>
      <c r="AU1300" s="205" t="s">
        <v>91</v>
      </c>
      <c r="AV1300" s="13" t="s">
        <v>87</v>
      </c>
      <c r="AW1300" s="13" t="s">
        <v>33</v>
      </c>
      <c r="AX1300" s="13" t="s">
        <v>80</v>
      </c>
      <c r="AY1300" s="205" t="s">
        <v>205</v>
      </c>
    </row>
    <row r="1301" s="14" customFormat="1">
      <c r="A1301" s="14"/>
      <c r="B1301" s="211"/>
      <c r="C1301" s="14"/>
      <c r="D1301" s="204" t="s">
        <v>213</v>
      </c>
      <c r="E1301" s="212" t="s">
        <v>1</v>
      </c>
      <c r="F1301" s="213" t="s">
        <v>1628</v>
      </c>
      <c r="G1301" s="14"/>
      <c r="H1301" s="214">
        <v>12.960000000000001</v>
      </c>
      <c r="I1301" s="215"/>
      <c r="J1301" s="14"/>
      <c r="K1301" s="14"/>
      <c r="L1301" s="211"/>
      <c r="M1301" s="216"/>
      <c r="N1301" s="217"/>
      <c r="O1301" s="217"/>
      <c r="P1301" s="217"/>
      <c r="Q1301" s="217"/>
      <c r="R1301" s="217"/>
      <c r="S1301" s="217"/>
      <c r="T1301" s="218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12" t="s">
        <v>213</v>
      </c>
      <c r="AU1301" s="212" t="s">
        <v>91</v>
      </c>
      <c r="AV1301" s="14" t="s">
        <v>91</v>
      </c>
      <c r="AW1301" s="14" t="s">
        <v>33</v>
      </c>
      <c r="AX1301" s="14" t="s">
        <v>80</v>
      </c>
      <c r="AY1301" s="212" t="s">
        <v>205</v>
      </c>
    </row>
    <row r="1302" s="14" customFormat="1">
      <c r="A1302" s="14"/>
      <c r="B1302" s="211"/>
      <c r="C1302" s="14"/>
      <c r="D1302" s="204" t="s">
        <v>213</v>
      </c>
      <c r="E1302" s="212" t="s">
        <v>1</v>
      </c>
      <c r="F1302" s="213" t="s">
        <v>1629</v>
      </c>
      <c r="G1302" s="14"/>
      <c r="H1302" s="214">
        <v>18.93</v>
      </c>
      <c r="I1302" s="215"/>
      <c r="J1302" s="14"/>
      <c r="K1302" s="14"/>
      <c r="L1302" s="211"/>
      <c r="M1302" s="216"/>
      <c r="N1302" s="217"/>
      <c r="O1302" s="217"/>
      <c r="P1302" s="217"/>
      <c r="Q1302" s="217"/>
      <c r="R1302" s="217"/>
      <c r="S1302" s="217"/>
      <c r="T1302" s="218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12" t="s">
        <v>213</v>
      </c>
      <c r="AU1302" s="212" t="s">
        <v>91</v>
      </c>
      <c r="AV1302" s="14" t="s">
        <v>91</v>
      </c>
      <c r="AW1302" s="14" t="s">
        <v>33</v>
      </c>
      <c r="AX1302" s="14" t="s">
        <v>80</v>
      </c>
      <c r="AY1302" s="212" t="s">
        <v>205</v>
      </c>
    </row>
    <row r="1303" s="14" customFormat="1">
      <c r="A1303" s="14"/>
      <c r="B1303" s="211"/>
      <c r="C1303" s="14"/>
      <c r="D1303" s="204" t="s">
        <v>213</v>
      </c>
      <c r="E1303" s="212" t="s">
        <v>1</v>
      </c>
      <c r="F1303" s="213" t="s">
        <v>1630</v>
      </c>
      <c r="G1303" s="14"/>
      <c r="H1303" s="214">
        <v>19.18</v>
      </c>
      <c r="I1303" s="215"/>
      <c r="J1303" s="14"/>
      <c r="K1303" s="14"/>
      <c r="L1303" s="211"/>
      <c r="M1303" s="216"/>
      <c r="N1303" s="217"/>
      <c r="O1303" s="217"/>
      <c r="P1303" s="217"/>
      <c r="Q1303" s="217"/>
      <c r="R1303" s="217"/>
      <c r="S1303" s="217"/>
      <c r="T1303" s="218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12" t="s">
        <v>213</v>
      </c>
      <c r="AU1303" s="212" t="s">
        <v>91</v>
      </c>
      <c r="AV1303" s="14" t="s">
        <v>91</v>
      </c>
      <c r="AW1303" s="14" t="s">
        <v>33</v>
      </c>
      <c r="AX1303" s="14" t="s">
        <v>80</v>
      </c>
      <c r="AY1303" s="212" t="s">
        <v>205</v>
      </c>
    </row>
    <row r="1304" s="14" customFormat="1">
      <c r="A1304" s="14"/>
      <c r="B1304" s="211"/>
      <c r="C1304" s="14"/>
      <c r="D1304" s="204" t="s">
        <v>213</v>
      </c>
      <c r="E1304" s="212" t="s">
        <v>1</v>
      </c>
      <c r="F1304" s="213" t="s">
        <v>1631</v>
      </c>
      <c r="G1304" s="14"/>
      <c r="H1304" s="214">
        <v>20.379999999999999</v>
      </c>
      <c r="I1304" s="215"/>
      <c r="J1304" s="14"/>
      <c r="K1304" s="14"/>
      <c r="L1304" s="211"/>
      <c r="M1304" s="216"/>
      <c r="N1304" s="217"/>
      <c r="O1304" s="217"/>
      <c r="P1304" s="217"/>
      <c r="Q1304" s="217"/>
      <c r="R1304" s="217"/>
      <c r="S1304" s="217"/>
      <c r="T1304" s="218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12" t="s">
        <v>213</v>
      </c>
      <c r="AU1304" s="212" t="s">
        <v>91</v>
      </c>
      <c r="AV1304" s="14" t="s">
        <v>91</v>
      </c>
      <c r="AW1304" s="14" t="s">
        <v>33</v>
      </c>
      <c r="AX1304" s="14" t="s">
        <v>80</v>
      </c>
      <c r="AY1304" s="212" t="s">
        <v>205</v>
      </c>
    </row>
    <row r="1305" s="14" customFormat="1">
      <c r="A1305" s="14"/>
      <c r="B1305" s="211"/>
      <c r="C1305" s="14"/>
      <c r="D1305" s="204" t="s">
        <v>213</v>
      </c>
      <c r="E1305" s="212" t="s">
        <v>1</v>
      </c>
      <c r="F1305" s="213" t="s">
        <v>1632</v>
      </c>
      <c r="G1305" s="14"/>
      <c r="H1305" s="214">
        <v>18.93</v>
      </c>
      <c r="I1305" s="215"/>
      <c r="J1305" s="14"/>
      <c r="K1305" s="14"/>
      <c r="L1305" s="211"/>
      <c r="M1305" s="216"/>
      <c r="N1305" s="217"/>
      <c r="O1305" s="217"/>
      <c r="P1305" s="217"/>
      <c r="Q1305" s="217"/>
      <c r="R1305" s="217"/>
      <c r="S1305" s="217"/>
      <c r="T1305" s="218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12" t="s">
        <v>213</v>
      </c>
      <c r="AU1305" s="212" t="s">
        <v>91</v>
      </c>
      <c r="AV1305" s="14" t="s">
        <v>91</v>
      </c>
      <c r="AW1305" s="14" t="s">
        <v>33</v>
      </c>
      <c r="AX1305" s="14" t="s">
        <v>80</v>
      </c>
      <c r="AY1305" s="212" t="s">
        <v>205</v>
      </c>
    </row>
    <row r="1306" s="15" customFormat="1">
      <c r="A1306" s="15"/>
      <c r="B1306" s="219"/>
      <c r="C1306" s="15"/>
      <c r="D1306" s="204" t="s">
        <v>213</v>
      </c>
      <c r="E1306" s="220" t="s">
        <v>1</v>
      </c>
      <c r="F1306" s="221" t="s">
        <v>216</v>
      </c>
      <c r="G1306" s="15"/>
      <c r="H1306" s="222">
        <v>255.02000000000004</v>
      </c>
      <c r="I1306" s="223"/>
      <c r="J1306" s="15"/>
      <c r="K1306" s="15"/>
      <c r="L1306" s="219"/>
      <c r="M1306" s="224"/>
      <c r="N1306" s="225"/>
      <c r="O1306" s="225"/>
      <c r="P1306" s="225"/>
      <c r="Q1306" s="225"/>
      <c r="R1306" s="225"/>
      <c r="S1306" s="225"/>
      <c r="T1306" s="226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T1306" s="220" t="s">
        <v>213</v>
      </c>
      <c r="AU1306" s="220" t="s">
        <v>91</v>
      </c>
      <c r="AV1306" s="15" t="s">
        <v>211</v>
      </c>
      <c r="AW1306" s="15" t="s">
        <v>33</v>
      </c>
      <c r="AX1306" s="15" t="s">
        <v>87</v>
      </c>
      <c r="AY1306" s="220" t="s">
        <v>205</v>
      </c>
    </row>
    <row r="1307" s="2" customFormat="1" ht="24.15" customHeight="1">
      <c r="A1307" s="38"/>
      <c r="B1307" s="188"/>
      <c r="C1307" s="227" t="s">
        <v>1633</v>
      </c>
      <c r="D1307" s="227" t="s">
        <v>276</v>
      </c>
      <c r="E1307" s="228" t="s">
        <v>1634</v>
      </c>
      <c r="F1307" s="229" t="s">
        <v>1635</v>
      </c>
      <c r="G1307" s="230" t="s">
        <v>265</v>
      </c>
      <c r="H1307" s="231">
        <v>293.27300000000002</v>
      </c>
      <c r="I1307" s="232"/>
      <c r="J1307" s="231">
        <f>ROUND(I1307*H1307,3)</f>
        <v>0</v>
      </c>
      <c r="K1307" s="233"/>
      <c r="L1307" s="234"/>
      <c r="M1307" s="235" t="s">
        <v>1</v>
      </c>
      <c r="N1307" s="236" t="s">
        <v>46</v>
      </c>
      <c r="O1307" s="82"/>
      <c r="P1307" s="198">
        <f>O1307*H1307</f>
        <v>0</v>
      </c>
      <c r="Q1307" s="198">
        <v>0.021000000000000001</v>
      </c>
      <c r="R1307" s="198">
        <f>Q1307*H1307</f>
        <v>6.1587330000000007</v>
      </c>
      <c r="S1307" s="198">
        <v>0</v>
      </c>
      <c r="T1307" s="199">
        <f>S1307*H1307</f>
        <v>0</v>
      </c>
      <c r="U1307" s="38"/>
      <c r="V1307" s="38"/>
      <c r="W1307" s="38"/>
      <c r="X1307" s="38"/>
      <c r="Y1307" s="38"/>
      <c r="Z1307" s="38"/>
      <c r="AA1307" s="38"/>
      <c r="AB1307" s="38"/>
      <c r="AC1307" s="38"/>
      <c r="AD1307" s="38"/>
      <c r="AE1307" s="38"/>
      <c r="AR1307" s="200" t="s">
        <v>401</v>
      </c>
      <c r="AT1307" s="200" t="s">
        <v>276</v>
      </c>
      <c r="AU1307" s="200" t="s">
        <v>91</v>
      </c>
      <c r="AY1307" s="19" t="s">
        <v>205</v>
      </c>
      <c r="BE1307" s="201">
        <f>IF(N1307="základná",J1307,0)</f>
        <v>0</v>
      </c>
      <c r="BF1307" s="201">
        <f>IF(N1307="znížená",J1307,0)</f>
        <v>0</v>
      </c>
      <c r="BG1307" s="201">
        <f>IF(N1307="zákl. prenesená",J1307,0)</f>
        <v>0</v>
      </c>
      <c r="BH1307" s="201">
        <f>IF(N1307="zníž. prenesená",J1307,0)</f>
        <v>0</v>
      </c>
      <c r="BI1307" s="201">
        <f>IF(N1307="nulová",J1307,0)</f>
        <v>0</v>
      </c>
      <c r="BJ1307" s="19" t="s">
        <v>91</v>
      </c>
      <c r="BK1307" s="202">
        <f>ROUND(I1307*H1307,3)</f>
        <v>0</v>
      </c>
      <c r="BL1307" s="19" t="s">
        <v>299</v>
      </c>
      <c r="BM1307" s="200" t="s">
        <v>1636</v>
      </c>
    </row>
    <row r="1308" s="14" customFormat="1">
      <c r="A1308" s="14"/>
      <c r="B1308" s="211"/>
      <c r="C1308" s="14"/>
      <c r="D1308" s="204" t="s">
        <v>213</v>
      </c>
      <c r="E1308" s="14"/>
      <c r="F1308" s="213" t="s">
        <v>1637</v>
      </c>
      <c r="G1308" s="14"/>
      <c r="H1308" s="214">
        <v>293.27300000000002</v>
      </c>
      <c r="I1308" s="215"/>
      <c r="J1308" s="14"/>
      <c r="K1308" s="14"/>
      <c r="L1308" s="211"/>
      <c r="M1308" s="216"/>
      <c r="N1308" s="217"/>
      <c r="O1308" s="217"/>
      <c r="P1308" s="217"/>
      <c r="Q1308" s="217"/>
      <c r="R1308" s="217"/>
      <c r="S1308" s="217"/>
      <c r="T1308" s="218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12" t="s">
        <v>213</v>
      </c>
      <c r="AU1308" s="212" t="s">
        <v>91</v>
      </c>
      <c r="AV1308" s="14" t="s">
        <v>91</v>
      </c>
      <c r="AW1308" s="14" t="s">
        <v>3</v>
      </c>
      <c r="AX1308" s="14" t="s">
        <v>87</v>
      </c>
      <c r="AY1308" s="212" t="s">
        <v>205</v>
      </c>
    </row>
    <row r="1309" s="2" customFormat="1" ht="24.15" customHeight="1">
      <c r="A1309" s="38"/>
      <c r="B1309" s="188"/>
      <c r="C1309" s="189" t="s">
        <v>1638</v>
      </c>
      <c r="D1309" s="189" t="s">
        <v>207</v>
      </c>
      <c r="E1309" s="190" t="s">
        <v>1639</v>
      </c>
      <c r="F1309" s="191" t="s">
        <v>1640</v>
      </c>
      <c r="G1309" s="192" t="s">
        <v>313</v>
      </c>
      <c r="H1309" s="193">
        <v>7.0899999999999999</v>
      </c>
      <c r="I1309" s="194"/>
      <c r="J1309" s="193">
        <f>ROUND(I1309*H1309,3)</f>
        <v>0</v>
      </c>
      <c r="K1309" s="195"/>
      <c r="L1309" s="39"/>
      <c r="M1309" s="196" t="s">
        <v>1</v>
      </c>
      <c r="N1309" s="197" t="s">
        <v>46</v>
      </c>
      <c r="O1309" s="82"/>
      <c r="P1309" s="198">
        <f>O1309*H1309</f>
        <v>0</v>
      </c>
      <c r="Q1309" s="198">
        <v>0</v>
      </c>
      <c r="R1309" s="198">
        <f>Q1309*H1309</f>
        <v>0</v>
      </c>
      <c r="S1309" s="198">
        <v>0</v>
      </c>
      <c r="T1309" s="199">
        <f>S1309*H1309</f>
        <v>0</v>
      </c>
      <c r="U1309" s="38"/>
      <c r="V1309" s="38"/>
      <c r="W1309" s="38"/>
      <c r="X1309" s="38"/>
      <c r="Y1309" s="38"/>
      <c r="Z1309" s="38"/>
      <c r="AA1309" s="38"/>
      <c r="AB1309" s="38"/>
      <c r="AC1309" s="38"/>
      <c r="AD1309" s="38"/>
      <c r="AE1309" s="38"/>
      <c r="AR1309" s="200" t="s">
        <v>299</v>
      </c>
      <c r="AT1309" s="200" t="s">
        <v>207</v>
      </c>
      <c r="AU1309" s="200" t="s">
        <v>91</v>
      </c>
      <c r="AY1309" s="19" t="s">
        <v>205</v>
      </c>
      <c r="BE1309" s="201">
        <f>IF(N1309="základná",J1309,0)</f>
        <v>0</v>
      </c>
      <c r="BF1309" s="201">
        <f>IF(N1309="znížená",J1309,0)</f>
        <v>0</v>
      </c>
      <c r="BG1309" s="201">
        <f>IF(N1309="zákl. prenesená",J1309,0)</f>
        <v>0</v>
      </c>
      <c r="BH1309" s="201">
        <f>IF(N1309="zníž. prenesená",J1309,0)</f>
        <v>0</v>
      </c>
      <c r="BI1309" s="201">
        <f>IF(N1309="nulová",J1309,0)</f>
        <v>0</v>
      </c>
      <c r="BJ1309" s="19" t="s">
        <v>91</v>
      </c>
      <c r="BK1309" s="202">
        <f>ROUND(I1309*H1309,3)</f>
        <v>0</v>
      </c>
      <c r="BL1309" s="19" t="s">
        <v>299</v>
      </c>
      <c r="BM1309" s="200" t="s">
        <v>1641</v>
      </c>
    </row>
    <row r="1310" s="12" customFormat="1" ht="22.8" customHeight="1">
      <c r="A1310" s="12"/>
      <c r="B1310" s="175"/>
      <c r="C1310" s="12"/>
      <c r="D1310" s="176" t="s">
        <v>79</v>
      </c>
      <c r="E1310" s="186" t="s">
        <v>1642</v>
      </c>
      <c r="F1310" s="186" t="s">
        <v>1643</v>
      </c>
      <c r="G1310" s="12"/>
      <c r="H1310" s="12"/>
      <c r="I1310" s="178"/>
      <c r="J1310" s="187">
        <f>BK1310</f>
        <v>0</v>
      </c>
      <c r="K1310" s="12"/>
      <c r="L1310" s="175"/>
      <c r="M1310" s="180"/>
      <c r="N1310" s="181"/>
      <c r="O1310" s="181"/>
      <c r="P1310" s="182">
        <f>SUM(P1311:P1321)</f>
        <v>0</v>
      </c>
      <c r="Q1310" s="181"/>
      <c r="R1310" s="182">
        <f>SUM(R1311:R1321)</f>
        <v>0.16730030000000001</v>
      </c>
      <c r="S1310" s="181"/>
      <c r="T1310" s="183">
        <f>SUM(T1311:T1321)</f>
        <v>0</v>
      </c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R1310" s="176" t="s">
        <v>91</v>
      </c>
      <c r="AT1310" s="184" t="s">
        <v>79</v>
      </c>
      <c r="AU1310" s="184" t="s">
        <v>87</v>
      </c>
      <c r="AY1310" s="176" t="s">
        <v>205</v>
      </c>
      <c r="BK1310" s="185">
        <f>SUM(BK1311:BK1321)</f>
        <v>0</v>
      </c>
    </row>
    <row r="1311" s="2" customFormat="1" ht="37.8" customHeight="1">
      <c r="A1311" s="38"/>
      <c r="B1311" s="188"/>
      <c r="C1311" s="189" t="s">
        <v>1644</v>
      </c>
      <c r="D1311" s="189" t="s">
        <v>207</v>
      </c>
      <c r="E1311" s="190" t="s">
        <v>1645</v>
      </c>
      <c r="F1311" s="191" t="s">
        <v>1646</v>
      </c>
      <c r="G1311" s="192" t="s">
        <v>265</v>
      </c>
      <c r="H1311" s="193">
        <v>37.497999999999998</v>
      </c>
      <c r="I1311" s="194"/>
      <c r="J1311" s="193">
        <f>ROUND(I1311*H1311,3)</f>
        <v>0</v>
      </c>
      <c r="K1311" s="195"/>
      <c r="L1311" s="39"/>
      <c r="M1311" s="196" t="s">
        <v>1</v>
      </c>
      <c r="N1311" s="197" t="s">
        <v>46</v>
      </c>
      <c r="O1311" s="82"/>
      <c r="P1311" s="198">
        <f>O1311*H1311</f>
        <v>0</v>
      </c>
      <c r="Q1311" s="198">
        <v>2.0000000000000002E-05</v>
      </c>
      <c r="R1311" s="198">
        <f>Q1311*H1311</f>
        <v>0.00074996000000000004</v>
      </c>
      <c r="S1311" s="198">
        <v>0</v>
      </c>
      <c r="T1311" s="199">
        <f>S1311*H1311</f>
        <v>0</v>
      </c>
      <c r="U1311" s="38"/>
      <c r="V1311" s="38"/>
      <c r="W1311" s="38"/>
      <c r="X1311" s="38"/>
      <c r="Y1311" s="38"/>
      <c r="Z1311" s="38"/>
      <c r="AA1311" s="38"/>
      <c r="AB1311" s="38"/>
      <c r="AC1311" s="38"/>
      <c r="AD1311" s="38"/>
      <c r="AE1311" s="38"/>
      <c r="AR1311" s="200" t="s">
        <v>299</v>
      </c>
      <c r="AT1311" s="200" t="s">
        <v>207</v>
      </c>
      <c r="AU1311" s="200" t="s">
        <v>91</v>
      </c>
      <c r="AY1311" s="19" t="s">
        <v>205</v>
      </c>
      <c r="BE1311" s="201">
        <f>IF(N1311="základná",J1311,0)</f>
        <v>0</v>
      </c>
      <c r="BF1311" s="201">
        <f>IF(N1311="znížená",J1311,0)</f>
        <v>0</v>
      </c>
      <c r="BG1311" s="201">
        <f>IF(N1311="zákl. prenesená",J1311,0)</f>
        <v>0</v>
      </c>
      <c r="BH1311" s="201">
        <f>IF(N1311="zníž. prenesená",J1311,0)</f>
        <v>0</v>
      </c>
      <c r="BI1311" s="201">
        <f>IF(N1311="nulová",J1311,0)</f>
        <v>0</v>
      </c>
      <c r="BJ1311" s="19" t="s">
        <v>91</v>
      </c>
      <c r="BK1311" s="202">
        <f>ROUND(I1311*H1311,3)</f>
        <v>0</v>
      </c>
      <c r="BL1311" s="19" t="s">
        <v>299</v>
      </c>
      <c r="BM1311" s="200" t="s">
        <v>1647</v>
      </c>
    </row>
    <row r="1312" s="14" customFormat="1">
      <c r="A1312" s="14"/>
      <c r="B1312" s="211"/>
      <c r="C1312" s="14"/>
      <c r="D1312" s="204" t="s">
        <v>213</v>
      </c>
      <c r="E1312" s="212" t="s">
        <v>1</v>
      </c>
      <c r="F1312" s="213" t="s">
        <v>1648</v>
      </c>
      <c r="G1312" s="14"/>
      <c r="H1312" s="214">
        <v>18.748999999999999</v>
      </c>
      <c r="I1312" s="215"/>
      <c r="J1312" s="14"/>
      <c r="K1312" s="14"/>
      <c r="L1312" s="211"/>
      <c r="M1312" s="216"/>
      <c r="N1312" s="217"/>
      <c r="O1312" s="217"/>
      <c r="P1312" s="217"/>
      <c r="Q1312" s="217"/>
      <c r="R1312" s="217"/>
      <c r="S1312" s="217"/>
      <c r="T1312" s="218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12" t="s">
        <v>213</v>
      </c>
      <c r="AU1312" s="212" t="s">
        <v>91</v>
      </c>
      <c r="AV1312" s="14" t="s">
        <v>91</v>
      </c>
      <c r="AW1312" s="14" t="s">
        <v>33</v>
      </c>
      <c r="AX1312" s="14" t="s">
        <v>80</v>
      </c>
      <c r="AY1312" s="212" t="s">
        <v>205</v>
      </c>
    </row>
    <row r="1313" s="14" customFormat="1">
      <c r="A1313" s="14"/>
      <c r="B1313" s="211"/>
      <c r="C1313" s="14"/>
      <c r="D1313" s="204" t="s">
        <v>213</v>
      </c>
      <c r="E1313" s="212" t="s">
        <v>1</v>
      </c>
      <c r="F1313" s="213" t="s">
        <v>1649</v>
      </c>
      <c r="G1313" s="14"/>
      <c r="H1313" s="214">
        <v>18.748999999999999</v>
      </c>
      <c r="I1313" s="215"/>
      <c r="J1313" s="14"/>
      <c r="K1313" s="14"/>
      <c r="L1313" s="211"/>
      <c r="M1313" s="216"/>
      <c r="N1313" s="217"/>
      <c r="O1313" s="217"/>
      <c r="P1313" s="217"/>
      <c r="Q1313" s="217"/>
      <c r="R1313" s="217"/>
      <c r="S1313" s="217"/>
      <c r="T1313" s="218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12" t="s">
        <v>213</v>
      </c>
      <c r="AU1313" s="212" t="s">
        <v>91</v>
      </c>
      <c r="AV1313" s="14" t="s">
        <v>91</v>
      </c>
      <c r="AW1313" s="14" t="s">
        <v>33</v>
      </c>
      <c r="AX1313" s="14" t="s">
        <v>80</v>
      </c>
      <c r="AY1313" s="212" t="s">
        <v>205</v>
      </c>
    </row>
    <row r="1314" s="15" customFormat="1">
      <c r="A1314" s="15"/>
      <c r="B1314" s="219"/>
      <c r="C1314" s="15"/>
      <c r="D1314" s="204" t="s">
        <v>213</v>
      </c>
      <c r="E1314" s="220" t="s">
        <v>1</v>
      </c>
      <c r="F1314" s="221" t="s">
        <v>216</v>
      </c>
      <c r="G1314" s="15"/>
      <c r="H1314" s="222">
        <v>37.497999999999998</v>
      </c>
      <c r="I1314" s="223"/>
      <c r="J1314" s="15"/>
      <c r="K1314" s="15"/>
      <c r="L1314" s="219"/>
      <c r="M1314" s="224"/>
      <c r="N1314" s="225"/>
      <c r="O1314" s="225"/>
      <c r="P1314" s="225"/>
      <c r="Q1314" s="225"/>
      <c r="R1314" s="225"/>
      <c r="S1314" s="225"/>
      <c r="T1314" s="226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20" t="s">
        <v>213</v>
      </c>
      <c r="AU1314" s="220" t="s">
        <v>91</v>
      </c>
      <c r="AV1314" s="15" t="s">
        <v>211</v>
      </c>
      <c r="AW1314" s="15" t="s">
        <v>33</v>
      </c>
      <c r="AX1314" s="15" t="s">
        <v>87</v>
      </c>
      <c r="AY1314" s="220" t="s">
        <v>205</v>
      </c>
    </row>
    <row r="1315" s="2" customFormat="1" ht="33" customHeight="1">
      <c r="A1315" s="38"/>
      <c r="B1315" s="188"/>
      <c r="C1315" s="189" t="s">
        <v>1650</v>
      </c>
      <c r="D1315" s="189" t="s">
        <v>207</v>
      </c>
      <c r="E1315" s="190" t="s">
        <v>1651</v>
      </c>
      <c r="F1315" s="191" t="s">
        <v>1652</v>
      </c>
      <c r="G1315" s="192" t="s">
        <v>265</v>
      </c>
      <c r="H1315" s="193">
        <v>452.66000000000002</v>
      </c>
      <c r="I1315" s="194"/>
      <c r="J1315" s="193">
        <f>ROUND(I1315*H1315,3)</f>
        <v>0</v>
      </c>
      <c r="K1315" s="195"/>
      <c r="L1315" s="39"/>
      <c r="M1315" s="196" t="s">
        <v>1</v>
      </c>
      <c r="N1315" s="197" t="s">
        <v>46</v>
      </c>
      <c r="O1315" s="82"/>
      <c r="P1315" s="198">
        <f>O1315*H1315</f>
        <v>0</v>
      </c>
      <c r="Q1315" s="198">
        <v>0.00033</v>
      </c>
      <c r="R1315" s="198">
        <f>Q1315*H1315</f>
        <v>0.14937780000000001</v>
      </c>
      <c r="S1315" s="198">
        <v>0</v>
      </c>
      <c r="T1315" s="199">
        <f>S1315*H1315</f>
        <v>0</v>
      </c>
      <c r="U1315" s="38"/>
      <c r="V1315" s="38"/>
      <c r="W1315" s="38"/>
      <c r="X1315" s="38"/>
      <c r="Y1315" s="38"/>
      <c r="Z1315" s="38"/>
      <c r="AA1315" s="38"/>
      <c r="AB1315" s="38"/>
      <c r="AC1315" s="38"/>
      <c r="AD1315" s="38"/>
      <c r="AE1315" s="38"/>
      <c r="AR1315" s="200" t="s">
        <v>299</v>
      </c>
      <c r="AT1315" s="200" t="s">
        <v>207</v>
      </c>
      <c r="AU1315" s="200" t="s">
        <v>91</v>
      </c>
      <c r="AY1315" s="19" t="s">
        <v>205</v>
      </c>
      <c r="BE1315" s="201">
        <f>IF(N1315="základná",J1315,0)</f>
        <v>0</v>
      </c>
      <c r="BF1315" s="201">
        <f>IF(N1315="znížená",J1315,0)</f>
        <v>0</v>
      </c>
      <c r="BG1315" s="201">
        <f>IF(N1315="zákl. prenesená",J1315,0)</f>
        <v>0</v>
      </c>
      <c r="BH1315" s="201">
        <f>IF(N1315="zníž. prenesená",J1315,0)</f>
        <v>0</v>
      </c>
      <c r="BI1315" s="201">
        <f>IF(N1315="nulová",J1315,0)</f>
        <v>0</v>
      </c>
      <c r="BJ1315" s="19" t="s">
        <v>91</v>
      </c>
      <c r="BK1315" s="202">
        <f>ROUND(I1315*H1315,3)</f>
        <v>0</v>
      </c>
      <c r="BL1315" s="19" t="s">
        <v>299</v>
      </c>
      <c r="BM1315" s="200" t="s">
        <v>1653</v>
      </c>
    </row>
    <row r="1316" s="14" customFormat="1">
      <c r="A1316" s="14"/>
      <c r="B1316" s="211"/>
      <c r="C1316" s="14"/>
      <c r="D1316" s="204" t="s">
        <v>213</v>
      </c>
      <c r="E1316" s="212" t="s">
        <v>1</v>
      </c>
      <c r="F1316" s="213" t="s">
        <v>1654</v>
      </c>
      <c r="G1316" s="14"/>
      <c r="H1316" s="214">
        <v>358.16000000000003</v>
      </c>
      <c r="I1316" s="215"/>
      <c r="J1316" s="14"/>
      <c r="K1316" s="14"/>
      <c r="L1316" s="211"/>
      <c r="M1316" s="216"/>
      <c r="N1316" s="217"/>
      <c r="O1316" s="217"/>
      <c r="P1316" s="217"/>
      <c r="Q1316" s="217"/>
      <c r="R1316" s="217"/>
      <c r="S1316" s="217"/>
      <c r="T1316" s="218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12" t="s">
        <v>213</v>
      </c>
      <c r="AU1316" s="212" t="s">
        <v>91</v>
      </c>
      <c r="AV1316" s="14" t="s">
        <v>91</v>
      </c>
      <c r="AW1316" s="14" t="s">
        <v>33</v>
      </c>
      <c r="AX1316" s="14" t="s">
        <v>80</v>
      </c>
      <c r="AY1316" s="212" t="s">
        <v>205</v>
      </c>
    </row>
    <row r="1317" s="14" customFormat="1">
      <c r="A1317" s="14"/>
      <c r="B1317" s="211"/>
      <c r="C1317" s="14"/>
      <c r="D1317" s="204" t="s">
        <v>213</v>
      </c>
      <c r="E1317" s="212" t="s">
        <v>1</v>
      </c>
      <c r="F1317" s="213" t="s">
        <v>1655</v>
      </c>
      <c r="G1317" s="14"/>
      <c r="H1317" s="214">
        <v>94.5</v>
      </c>
      <c r="I1317" s="215"/>
      <c r="J1317" s="14"/>
      <c r="K1317" s="14"/>
      <c r="L1317" s="211"/>
      <c r="M1317" s="216"/>
      <c r="N1317" s="217"/>
      <c r="O1317" s="217"/>
      <c r="P1317" s="217"/>
      <c r="Q1317" s="217"/>
      <c r="R1317" s="217"/>
      <c r="S1317" s="217"/>
      <c r="T1317" s="218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12" t="s">
        <v>213</v>
      </c>
      <c r="AU1317" s="212" t="s">
        <v>91</v>
      </c>
      <c r="AV1317" s="14" t="s">
        <v>91</v>
      </c>
      <c r="AW1317" s="14" t="s">
        <v>33</v>
      </c>
      <c r="AX1317" s="14" t="s">
        <v>80</v>
      </c>
      <c r="AY1317" s="212" t="s">
        <v>205</v>
      </c>
    </row>
    <row r="1318" s="15" customFormat="1">
      <c r="A1318" s="15"/>
      <c r="B1318" s="219"/>
      <c r="C1318" s="15"/>
      <c r="D1318" s="204" t="s">
        <v>213</v>
      </c>
      <c r="E1318" s="220" t="s">
        <v>1</v>
      </c>
      <c r="F1318" s="221" t="s">
        <v>216</v>
      </c>
      <c r="G1318" s="15"/>
      <c r="H1318" s="222">
        <v>452.66000000000002</v>
      </c>
      <c r="I1318" s="223"/>
      <c r="J1318" s="15"/>
      <c r="K1318" s="15"/>
      <c r="L1318" s="219"/>
      <c r="M1318" s="224"/>
      <c r="N1318" s="225"/>
      <c r="O1318" s="225"/>
      <c r="P1318" s="225"/>
      <c r="Q1318" s="225"/>
      <c r="R1318" s="225"/>
      <c r="S1318" s="225"/>
      <c r="T1318" s="226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T1318" s="220" t="s">
        <v>213</v>
      </c>
      <c r="AU1318" s="220" t="s">
        <v>91</v>
      </c>
      <c r="AV1318" s="15" t="s">
        <v>211</v>
      </c>
      <c r="AW1318" s="15" t="s">
        <v>33</v>
      </c>
      <c r="AX1318" s="15" t="s">
        <v>87</v>
      </c>
      <c r="AY1318" s="220" t="s">
        <v>205</v>
      </c>
    </row>
    <row r="1319" s="2" customFormat="1" ht="33" customHeight="1">
      <c r="A1319" s="38"/>
      <c r="B1319" s="188"/>
      <c r="C1319" s="189" t="s">
        <v>1656</v>
      </c>
      <c r="D1319" s="189" t="s">
        <v>207</v>
      </c>
      <c r="E1319" s="190" t="s">
        <v>1657</v>
      </c>
      <c r="F1319" s="191" t="s">
        <v>1658</v>
      </c>
      <c r="G1319" s="192" t="s">
        <v>265</v>
      </c>
      <c r="H1319" s="193">
        <v>52.037999999999997</v>
      </c>
      <c r="I1319" s="194"/>
      <c r="J1319" s="193">
        <f>ROUND(I1319*H1319,3)</f>
        <v>0</v>
      </c>
      <c r="K1319" s="195"/>
      <c r="L1319" s="39"/>
      <c r="M1319" s="196" t="s">
        <v>1</v>
      </c>
      <c r="N1319" s="197" t="s">
        <v>46</v>
      </c>
      <c r="O1319" s="82"/>
      <c r="P1319" s="198">
        <f>O1319*H1319</f>
        <v>0</v>
      </c>
      <c r="Q1319" s="198">
        <v>0.00033</v>
      </c>
      <c r="R1319" s="198">
        <f>Q1319*H1319</f>
        <v>0.01717254</v>
      </c>
      <c r="S1319" s="198">
        <v>0</v>
      </c>
      <c r="T1319" s="199">
        <f>S1319*H1319</f>
        <v>0</v>
      </c>
      <c r="U1319" s="38"/>
      <c r="V1319" s="38"/>
      <c r="W1319" s="38"/>
      <c r="X1319" s="38"/>
      <c r="Y1319" s="38"/>
      <c r="Z1319" s="38"/>
      <c r="AA1319" s="38"/>
      <c r="AB1319" s="38"/>
      <c r="AC1319" s="38"/>
      <c r="AD1319" s="38"/>
      <c r="AE1319" s="38"/>
      <c r="AR1319" s="200" t="s">
        <v>299</v>
      </c>
      <c r="AT1319" s="200" t="s">
        <v>207</v>
      </c>
      <c r="AU1319" s="200" t="s">
        <v>91</v>
      </c>
      <c r="AY1319" s="19" t="s">
        <v>205</v>
      </c>
      <c r="BE1319" s="201">
        <f>IF(N1319="základná",J1319,0)</f>
        <v>0</v>
      </c>
      <c r="BF1319" s="201">
        <f>IF(N1319="znížená",J1319,0)</f>
        <v>0</v>
      </c>
      <c r="BG1319" s="201">
        <f>IF(N1319="zákl. prenesená",J1319,0)</f>
        <v>0</v>
      </c>
      <c r="BH1319" s="201">
        <f>IF(N1319="zníž. prenesená",J1319,0)</f>
        <v>0</v>
      </c>
      <c r="BI1319" s="201">
        <f>IF(N1319="nulová",J1319,0)</f>
        <v>0</v>
      </c>
      <c r="BJ1319" s="19" t="s">
        <v>91</v>
      </c>
      <c r="BK1319" s="202">
        <f>ROUND(I1319*H1319,3)</f>
        <v>0</v>
      </c>
      <c r="BL1319" s="19" t="s">
        <v>299</v>
      </c>
      <c r="BM1319" s="200" t="s">
        <v>1659</v>
      </c>
    </row>
    <row r="1320" s="14" customFormat="1">
      <c r="A1320" s="14"/>
      <c r="B1320" s="211"/>
      <c r="C1320" s="14"/>
      <c r="D1320" s="204" t="s">
        <v>213</v>
      </c>
      <c r="E1320" s="212" t="s">
        <v>1</v>
      </c>
      <c r="F1320" s="213" t="s">
        <v>1660</v>
      </c>
      <c r="G1320" s="14"/>
      <c r="H1320" s="214">
        <v>52.037999999999997</v>
      </c>
      <c r="I1320" s="215"/>
      <c r="J1320" s="14"/>
      <c r="K1320" s="14"/>
      <c r="L1320" s="211"/>
      <c r="M1320" s="216"/>
      <c r="N1320" s="217"/>
      <c r="O1320" s="217"/>
      <c r="P1320" s="217"/>
      <c r="Q1320" s="217"/>
      <c r="R1320" s="217"/>
      <c r="S1320" s="217"/>
      <c r="T1320" s="218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12" t="s">
        <v>213</v>
      </c>
      <c r="AU1320" s="212" t="s">
        <v>91</v>
      </c>
      <c r="AV1320" s="14" t="s">
        <v>91</v>
      </c>
      <c r="AW1320" s="14" t="s">
        <v>33</v>
      </c>
      <c r="AX1320" s="14" t="s">
        <v>80</v>
      </c>
      <c r="AY1320" s="212" t="s">
        <v>205</v>
      </c>
    </row>
    <row r="1321" s="15" customFormat="1">
      <c r="A1321" s="15"/>
      <c r="B1321" s="219"/>
      <c r="C1321" s="15"/>
      <c r="D1321" s="204" t="s">
        <v>213</v>
      </c>
      <c r="E1321" s="220" t="s">
        <v>1</v>
      </c>
      <c r="F1321" s="221" t="s">
        <v>216</v>
      </c>
      <c r="G1321" s="15"/>
      <c r="H1321" s="222">
        <v>52.037999999999997</v>
      </c>
      <c r="I1321" s="223"/>
      <c r="J1321" s="15"/>
      <c r="K1321" s="15"/>
      <c r="L1321" s="219"/>
      <c r="M1321" s="224"/>
      <c r="N1321" s="225"/>
      <c r="O1321" s="225"/>
      <c r="P1321" s="225"/>
      <c r="Q1321" s="225"/>
      <c r="R1321" s="225"/>
      <c r="S1321" s="225"/>
      <c r="T1321" s="226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20" t="s">
        <v>213</v>
      </c>
      <c r="AU1321" s="220" t="s">
        <v>91</v>
      </c>
      <c r="AV1321" s="15" t="s">
        <v>211</v>
      </c>
      <c r="AW1321" s="15" t="s">
        <v>33</v>
      </c>
      <c r="AX1321" s="15" t="s">
        <v>87</v>
      </c>
      <c r="AY1321" s="220" t="s">
        <v>205</v>
      </c>
    </row>
    <row r="1322" s="12" customFormat="1" ht="22.8" customHeight="1">
      <c r="A1322" s="12"/>
      <c r="B1322" s="175"/>
      <c r="C1322" s="12"/>
      <c r="D1322" s="176" t="s">
        <v>79</v>
      </c>
      <c r="E1322" s="186" t="s">
        <v>1661</v>
      </c>
      <c r="F1322" s="186" t="s">
        <v>1662</v>
      </c>
      <c r="G1322" s="12"/>
      <c r="H1322" s="12"/>
      <c r="I1322" s="178"/>
      <c r="J1322" s="187">
        <f>BK1322</f>
        <v>0</v>
      </c>
      <c r="K1322" s="12"/>
      <c r="L1322" s="175"/>
      <c r="M1322" s="180"/>
      <c r="N1322" s="181"/>
      <c r="O1322" s="181"/>
      <c r="P1322" s="182">
        <f>SUM(P1323:P1345)</f>
        <v>0</v>
      </c>
      <c r="Q1322" s="181"/>
      <c r="R1322" s="182">
        <f>SUM(R1323:R1345)</f>
        <v>0.68441858999999994</v>
      </c>
      <c r="S1322" s="181"/>
      <c r="T1322" s="183">
        <f>SUM(T1323:T1345)</f>
        <v>0</v>
      </c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R1322" s="176" t="s">
        <v>91</v>
      </c>
      <c r="AT1322" s="184" t="s">
        <v>79</v>
      </c>
      <c r="AU1322" s="184" t="s">
        <v>87</v>
      </c>
      <c r="AY1322" s="176" t="s">
        <v>205</v>
      </c>
      <c r="BK1322" s="185">
        <f>SUM(BK1323:BK1345)</f>
        <v>0</v>
      </c>
    </row>
    <row r="1323" s="2" customFormat="1" ht="44.25" customHeight="1">
      <c r="A1323" s="38"/>
      <c r="B1323" s="188"/>
      <c r="C1323" s="189" t="s">
        <v>1663</v>
      </c>
      <c r="D1323" s="189" t="s">
        <v>207</v>
      </c>
      <c r="E1323" s="190" t="s">
        <v>1664</v>
      </c>
      <c r="F1323" s="191" t="s">
        <v>1665</v>
      </c>
      <c r="G1323" s="192" t="s">
        <v>265</v>
      </c>
      <c r="H1323" s="193">
        <v>1285.5930000000001</v>
      </c>
      <c r="I1323" s="194"/>
      <c r="J1323" s="193">
        <f>ROUND(I1323*H1323,3)</f>
        <v>0</v>
      </c>
      <c r="K1323" s="195"/>
      <c r="L1323" s="39"/>
      <c r="M1323" s="196" t="s">
        <v>1</v>
      </c>
      <c r="N1323" s="197" t="s">
        <v>46</v>
      </c>
      <c r="O1323" s="82"/>
      <c r="P1323" s="198">
        <f>O1323*H1323</f>
        <v>0</v>
      </c>
      <c r="Q1323" s="198">
        <v>0.00029999999999999997</v>
      </c>
      <c r="R1323" s="198">
        <f>Q1323*H1323</f>
        <v>0.38567789999999996</v>
      </c>
      <c r="S1323" s="198">
        <v>0</v>
      </c>
      <c r="T1323" s="199">
        <f>S1323*H1323</f>
        <v>0</v>
      </c>
      <c r="U1323" s="38"/>
      <c r="V1323" s="38"/>
      <c r="W1323" s="38"/>
      <c r="X1323" s="38"/>
      <c r="Y1323" s="38"/>
      <c r="Z1323" s="38"/>
      <c r="AA1323" s="38"/>
      <c r="AB1323" s="38"/>
      <c r="AC1323" s="38"/>
      <c r="AD1323" s="38"/>
      <c r="AE1323" s="38"/>
      <c r="AR1323" s="200" t="s">
        <v>299</v>
      </c>
      <c r="AT1323" s="200" t="s">
        <v>207</v>
      </c>
      <c r="AU1323" s="200" t="s">
        <v>91</v>
      </c>
      <c r="AY1323" s="19" t="s">
        <v>205</v>
      </c>
      <c r="BE1323" s="201">
        <f>IF(N1323="základná",J1323,0)</f>
        <v>0</v>
      </c>
      <c r="BF1323" s="201">
        <f>IF(N1323="znížená",J1323,0)</f>
        <v>0</v>
      </c>
      <c r="BG1323" s="201">
        <f>IF(N1323="zákl. prenesená",J1323,0)</f>
        <v>0</v>
      </c>
      <c r="BH1323" s="201">
        <f>IF(N1323="zníž. prenesená",J1323,0)</f>
        <v>0</v>
      </c>
      <c r="BI1323" s="201">
        <f>IF(N1323="nulová",J1323,0)</f>
        <v>0</v>
      </c>
      <c r="BJ1323" s="19" t="s">
        <v>91</v>
      </c>
      <c r="BK1323" s="202">
        <f>ROUND(I1323*H1323,3)</f>
        <v>0</v>
      </c>
      <c r="BL1323" s="19" t="s">
        <v>299</v>
      </c>
      <c r="BM1323" s="200" t="s">
        <v>1666</v>
      </c>
    </row>
    <row r="1324" s="14" customFormat="1">
      <c r="A1324" s="14"/>
      <c r="B1324" s="211"/>
      <c r="C1324" s="14"/>
      <c r="D1324" s="204" t="s">
        <v>213</v>
      </c>
      <c r="E1324" s="212" t="s">
        <v>1</v>
      </c>
      <c r="F1324" s="213" t="s">
        <v>1667</v>
      </c>
      <c r="G1324" s="14"/>
      <c r="H1324" s="214">
        <v>1188.733</v>
      </c>
      <c r="I1324" s="215"/>
      <c r="J1324" s="14"/>
      <c r="K1324" s="14"/>
      <c r="L1324" s="211"/>
      <c r="M1324" s="216"/>
      <c r="N1324" s="217"/>
      <c r="O1324" s="217"/>
      <c r="P1324" s="217"/>
      <c r="Q1324" s="217"/>
      <c r="R1324" s="217"/>
      <c r="S1324" s="217"/>
      <c r="T1324" s="218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12" t="s">
        <v>213</v>
      </c>
      <c r="AU1324" s="212" t="s">
        <v>91</v>
      </c>
      <c r="AV1324" s="14" t="s">
        <v>91</v>
      </c>
      <c r="AW1324" s="14" t="s">
        <v>33</v>
      </c>
      <c r="AX1324" s="14" t="s">
        <v>80</v>
      </c>
      <c r="AY1324" s="212" t="s">
        <v>205</v>
      </c>
    </row>
    <row r="1325" s="14" customFormat="1">
      <c r="A1325" s="14"/>
      <c r="B1325" s="211"/>
      <c r="C1325" s="14"/>
      <c r="D1325" s="204" t="s">
        <v>213</v>
      </c>
      <c r="E1325" s="212" t="s">
        <v>1</v>
      </c>
      <c r="F1325" s="213" t="s">
        <v>1668</v>
      </c>
      <c r="G1325" s="14"/>
      <c r="H1325" s="214">
        <v>96.859999999999999</v>
      </c>
      <c r="I1325" s="215"/>
      <c r="J1325" s="14"/>
      <c r="K1325" s="14"/>
      <c r="L1325" s="211"/>
      <c r="M1325" s="216"/>
      <c r="N1325" s="217"/>
      <c r="O1325" s="217"/>
      <c r="P1325" s="217"/>
      <c r="Q1325" s="217"/>
      <c r="R1325" s="217"/>
      <c r="S1325" s="217"/>
      <c r="T1325" s="218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12" t="s">
        <v>213</v>
      </c>
      <c r="AU1325" s="212" t="s">
        <v>91</v>
      </c>
      <c r="AV1325" s="14" t="s">
        <v>91</v>
      </c>
      <c r="AW1325" s="14" t="s">
        <v>33</v>
      </c>
      <c r="AX1325" s="14" t="s">
        <v>80</v>
      </c>
      <c r="AY1325" s="212" t="s">
        <v>205</v>
      </c>
    </row>
    <row r="1326" s="15" customFormat="1">
      <c r="A1326" s="15"/>
      <c r="B1326" s="219"/>
      <c r="C1326" s="15"/>
      <c r="D1326" s="204" t="s">
        <v>213</v>
      </c>
      <c r="E1326" s="220" t="s">
        <v>1</v>
      </c>
      <c r="F1326" s="221" t="s">
        <v>216</v>
      </c>
      <c r="G1326" s="15"/>
      <c r="H1326" s="222">
        <v>1285.5929999999999</v>
      </c>
      <c r="I1326" s="223"/>
      <c r="J1326" s="15"/>
      <c r="K1326" s="15"/>
      <c r="L1326" s="219"/>
      <c r="M1326" s="224"/>
      <c r="N1326" s="225"/>
      <c r="O1326" s="225"/>
      <c r="P1326" s="225"/>
      <c r="Q1326" s="225"/>
      <c r="R1326" s="225"/>
      <c r="S1326" s="225"/>
      <c r="T1326" s="226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T1326" s="220" t="s">
        <v>213</v>
      </c>
      <c r="AU1326" s="220" t="s">
        <v>91</v>
      </c>
      <c r="AV1326" s="15" t="s">
        <v>211</v>
      </c>
      <c r="AW1326" s="15" t="s">
        <v>33</v>
      </c>
      <c r="AX1326" s="15" t="s">
        <v>87</v>
      </c>
      <c r="AY1326" s="220" t="s">
        <v>205</v>
      </c>
    </row>
    <row r="1327" s="2" customFormat="1" ht="24.15" customHeight="1">
      <c r="A1327" s="38"/>
      <c r="B1327" s="188"/>
      <c r="C1327" s="189" t="s">
        <v>1669</v>
      </c>
      <c r="D1327" s="189" t="s">
        <v>207</v>
      </c>
      <c r="E1327" s="190" t="s">
        <v>1670</v>
      </c>
      <c r="F1327" s="191" t="s">
        <v>1671</v>
      </c>
      <c r="G1327" s="192" t="s">
        <v>265</v>
      </c>
      <c r="H1327" s="193">
        <v>1285.5930000000001</v>
      </c>
      <c r="I1327" s="194"/>
      <c r="J1327" s="193">
        <f>ROUND(I1327*H1327,3)</f>
        <v>0</v>
      </c>
      <c r="K1327" s="195"/>
      <c r="L1327" s="39"/>
      <c r="M1327" s="196" t="s">
        <v>1</v>
      </c>
      <c r="N1327" s="197" t="s">
        <v>46</v>
      </c>
      <c r="O1327" s="82"/>
      <c r="P1327" s="198">
        <f>O1327*H1327</f>
        <v>0</v>
      </c>
      <c r="Q1327" s="198">
        <v>0.00012999999999999999</v>
      </c>
      <c r="R1327" s="198">
        <f>Q1327*H1327</f>
        <v>0.16712709000000001</v>
      </c>
      <c r="S1327" s="198">
        <v>0</v>
      </c>
      <c r="T1327" s="199">
        <f>S1327*H1327</f>
        <v>0</v>
      </c>
      <c r="U1327" s="38"/>
      <c r="V1327" s="38"/>
      <c r="W1327" s="38"/>
      <c r="X1327" s="38"/>
      <c r="Y1327" s="38"/>
      <c r="Z1327" s="38"/>
      <c r="AA1327" s="38"/>
      <c r="AB1327" s="38"/>
      <c r="AC1327" s="38"/>
      <c r="AD1327" s="38"/>
      <c r="AE1327" s="38"/>
      <c r="AR1327" s="200" t="s">
        <v>299</v>
      </c>
      <c r="AT1327" s="200" t="s">
        <v>207</v>
      </c>
      <c r="AU1327" s="200" t="s">
        <v>91</v>
      </c>
      <c r="AY1327" s="19" t="s">
        <v>205</v>
      </c>
      <c r="BE1327" s="201">
        <f>IF(N1327="základná",J1327,0)</f>
        <v>0</v>
      </c>
      <c r="BF1327" s="201">
        <f>IF(N1327="znížená",J1327,0)</f>
        <v>0</v>
      </c>
      <c r="BG1327" s="201">
        <f>IF(N1327="zákl. prenesená",J1327,0)</f>
        <v>0</v>
      </c>
      <c r="BH1327" s="201">
        <f>IF(N1327="zníž. prenesená",J1327,0)</f>
        <v>0</v>
      </c>
      <c r="BI1327" s="201">
        <f>IF(N1327="nulová",J1327,0)</f>
        <v>0</v>
      </c>
      <c r="BJ1327" s="19" t="s">
        <v>91</v>
      </c>
      <c r="BK1327" s="202">
        <f>ROUND(I1327*H1327,3)</f>
        <v>0</v>
      </c>
      <c r="BL1327" s="19" t="s">
        <v>299</v>
      </c>
      <c r="BM1327" s="200" t="s">
        <v>1672</v>
      </c>
    </row>
    <row r="1328" s="2" customFormat="1" ht="24.15" customHeight="1">
      <c r="A1328" s="38"/>
      <c r="B1328" s="188"/>
      <c r="C1328" s="189" t="s">
        <v>1673</v>
      </c>
      <c r="D1328" s="189" t="s">
        <v>207</v>
      </c>
      <c r="E1328" s="190" t="s">
        <v>1674</v>
      </c>
      <c r="F1328" s="191" t="s">
        <v>1675</v>
      </c>
      <c r="G1328" s="192" t="s">
        <v>265</v>
      </c>
      <c r="H1328" s="193">
        <v>113.95999999999999</v>
      </c>
      <c r="I1328" s="194"/>
      <c r="J1328" s="193">
        <f>ROUND(I1328*H1328,3)</f>
        <v>0</v>
      </c>
      <c r="K1328" s="195"/>
      <c r="L1328" s="39"/>
      <c r="M1328" s="196" t="s">
        <v>1</v>
      </c>
      <c r="N1328" s="197" t="s">
        <v>46</v>
      </c>
      <c r="O1328" s="82"/>
      <c r="P1328" s="198">
        <f>O1328*H1328</f>
        <v>0</v>
      </c>
      <c r="Q1328" s="198">
        <v>0.00016000000000000001</v>
      </c>
      <c r="R1328" s="198">
        <f>Q1328*H1328</f>
        <v>0.018233599999999999</v>
      </c>
      <c r="S1328" s="198">
        <v>0</v>
      </c>
      <c r="T1328" s="199">
        <f>S1328*H1328</f>
        <v>0</v>
      </c>
      <c r="U1328" s="38"/>
      <c r="V1328" s="38"/>
      <c r="W1328" s="38"/>
      <c r="X1328" s="38"/>
      <c r="Y1328" s="38"/>
      <c r="Z1328" s="38"/>
      <c r="AA1328" s="38"/>
      <c r="AB1328" s="38"/>
      <c r="AC1328" s="38"/>
      <c r="AD1328" s="38"/>
      <c r="AE1328" s="38"/>
      <c r="AR1328" s="200" t="s">
        <v>299</v>
      </c>
      <c r="AT1328" s="200" t="s">
        <v>207</v>
      </c>
      <c r="AU1328" s="200" t="s">
        <v>91</v>
      </c>
      <c r="AY1328" s="19" t="s">
        <v>205</v>
      </c>
      <c r="BE1328" s="201">
        <f>IF(N1328="základná",J1328,0)</f>
        <v>0</v>
      </c>
      <c r="BF1328" s="201">
        <f>IF(N1328="znížená",J1328,0)</f>
        <v>0</v>
      </c>
      <c r="BG1328" s="201">
        <f>IF(N1328="zákl. prenesená",J1328,0)</f>
        <v>0</v>
      </c>
      <c r="BH1328" s="201">
        <f>IF(N1328="zníž. prenesená",J1328,0)</f>
        <v>0</v>
      </c>
      <c r="BI1328" s="201">
        <f>IF(N1328="nulová",J1328,0)</f>
        <v>0</v>
      </c>
      <c r="BJ1328" s="19" t="s">
        <v>91</v>
      </c>
      <c r="BK1328" s="202">
        <f>ROUND(I1328*H1328,3)</f>
        <v>0</v>
      </c>
      <c r="BL1328" s="19" t="s">
        <v>299</v>
      </c>
      <c r="BM1328" s="200" t="s">
        <v>1676</v>
      </c>
    </row>
    <row r="1329" s="14" customFormat="1">
      <c r="A1329" s="14"/>
      <c r="B1329" s="211"/>
      <c r="C1329" s="14"/>
      <c r="D1329" s="204" t="s">
        <v>213</v>
      </c>
      <c r="E1329" s="212" t="s">
        <v>1</v>
      </c>
      <c r="F1329" s="213" t="s">
        <v>1677</v>
      </c>
      <c r="G1329" s="14"/>
      <c r="H1329" s="214">
        <v>2.1000000000000001</v>
      </c>
      <c r="I1329" s="215"/>
      <c r="J1329" s="14"/>
      <c r="K1329" s="14"/>
      <c r="L1329" s="211"/>
      <c r="M1329" s="216"/>
      <c r="N1329" s="217"/>
      <c r="O1329" s="217"/>
      <c r="P1329" s="217"/>
      <c r="Q1329" s="217"/>
      <c r="R1329" s="217"/>
      <c r="S1329" s="217"/>
      <c r="T1329" s="218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12" t="s">
        <v>213</v>
      </c>
      <c r="AU1329" s="212" t="s">
        <v>91</v>
      </c>
      <c r="AV1329" s="14" t="s">
        <v>91</v>
      </c>
      <c r="AW1329" s="14" t="s">
        <v>33</v>
      </c>
      <c r="AX1329" s="14" t="s">
        <v>80</v>
      </c>
      <c r="AY1329" s="212" t="s">
        <v>205</v>
      </c>
    </row>
    <row r="1330" s="14" customFormat="1">
      <c r="A1330" s="14"/>
      <c r="B1330" s="211"/>
      <c r="C1330" s="14"/>
      <c r="D1330" s="204" t="s">
        <v>213</v>
      </c>
      <c r="E1330" s="212" t="s">
        <v>1</v>
      </c>
      <c r="F1330" s="213" t="s">
        <v>1678</v>
      </c>
      <c r="G1330" s="14"/>
      <c r="H1330" s="214">
        <v>4</v>
      </c>
      <c r="I1330" s="215"/>
      <c r="J1330" s="14"/>
      <c r="K1330" s="14"/>
      <c r="L1330" s="211"/>
      <c r="M1330" s="216"/>
      <c r="N1330" s="217"/>
      <c r="O1330" s="217"/>
      <c r="P1330" s="217"/>
      <c r="Q1330" s="217"/>
      <c r="R1330" s="217"/>
      <c r="S1330" s="217"/>
      <c r="T1330" s="218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12" t="s">
        <v>213</v>
      </c>
      <c r="AU1330" s="212" t="s">
        <v>91</v>
      </c>
      <c r="AV1330" s="14" t="s">
        <v>91</v>
      </c>
      <c r="AW1330" s="14" t="s">
        <v>33</v>
      </c>
      <c r="AX1330" s="14" t="s">
        <v>80</v>
      </c>
      <c r="AY1330" s="212" t="s">
        <v>205</v>
      </c>
    </row>
    <row r="1331" s="14" customFormat="1">
      <c r="A1331" s="14"/>
      <c r="B1331" s="211"/>
      <c r="C1331" s="14"/>
      <c r="D1331" s="204" t="s">
        <v>213</v>
      </c>
      <c r="E1331" s="212" t="s">
        <v>1</v>
      </c>
      <c r="F1331" s="213" t="s">
        <v>1679</v>
      </c>
      <c r="G1331" s="14"/>
      <c r="H1331" s="214">
        <v>8</v>
      </c>
      <c r="I1331" s="215"/>
      <c r="J1331" s="14"/>
      <c r="K1331" s="14"/>
      <c r="L1331" s="211"/>
      <c r="M1331" s="216"/>
      <c r="N1331" s="217"/>
      <c r="O1331" s="217"/>
      <c r="P1331" s="217"/>
      <c r="Q1331" s="217"/>
      <c r="R1331" s="217"/>
      <c r="S1331" s="217"/>
      <c r="T1331" s="218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12" t="s">
        <v>213</v>
      </c>
      <c r="AU1331" s="212" t="s">
        <v>91</v>
      </c>
      <c r="AV1331" s="14" t="s">
        <v>91</v>
      </c>
      <c r="AW1331" s="14" t="s">
        <v>33</v>
      </c>
      <c r="AX1331" s="14" t="s">
        <v>80</v>
      </c>
      <c r="AY1331" s="212" t="s">
        <v>205</v>
      </c>
    </row>
    <row r="1332" s="14" customFormat="1">
      <c r="A1332" s="14"/>
      <c r="B1332" s="211"/>
      <c r="C1332" s="14"/>
      <c r="D1332" s="204" t="s">
        <v>213</v>
      </c>
      <c r="E1332" s="212" t="s">
        <v>1</v>
      </c>
      <c r="F1332" s="213" t="s">
        <v>1680</v>
      </c>
      <c r="G1332" s="14"/>
      <c r="H1332" s="214">
        <v>4</v>
      </c>
      <c r="I1332" s="215"/>
      <c r="J1332" s="14"/>
      <c r="K1332" s="14"/>
      <c r="L1332" s="211"/>
      <c r="M1332" s="216"/>
      <c r="N1332" s="217"/>
      <c r="O1332" s="217"/>
      <c r="P1332" s="217"/>
      <c r="Q1332" s="217"/>
      <c r="R1332" s="217"/>
      <c r="S1332" s="217"/>
      <c r="T1332" s="218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12" t="s">
        <v>213</v>
      </c>
      <c r="AU1332" s="212" t="s">
        <v>91</v>
      </c>
      <c r="AV1332" s="14" t="s">
        <v>91</v>
      </c>
      <c r="AW1332" s="14" t="s">
        <v>33</v>
      </c>
      <c r="AX1332" s="14" t="s">
        <v>80</v>
      </c>
      <c r="AY1332" s="212" t="s">
        <v>205</v>
      </c>
    </row>
    <row r="1333" s="14" customFormat="1">
      <c r="A1333" s="14"/>
      <c r="B1333" s="211"/>
      <c r="C1333" s="14"/>
      <c r="D1333" s="204" t="s">
        <v>213</v>
      </c>
      <c r="E1333" s="212" t="s">
        <v>1</v>
      </c>
      <c r="F1333" s="213" t="s">
        <v>1681</v>
      </c>
      <c r="G1333" s="14"/>
      <c r="H1333" s="214">
        <v>40</v>
      </c>
      <c r="I1333" s="215"/>
      <c r="J1333" s="14"/>
      <c r="K1333" s="14"/>
      <c r="L1333" s="211"/>
      <c r="M1333" s="216"/>
      <c r="N1333" s="217"/>
      <c r="O1333" s="217"/>
      <c r="P1333" s="217"/>
      <c r="Q1333" s="217"/>
      <c r="R1333" s="217"/>
      <c r="S1333" s="217"/>
      <c r="T1333" s="218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12" t="s">
        <v>213</v>
      </c>
      <c r="AU1333" s="212" t="s">
        <v>91</v>
      </c>
      <c r="AV1333" s="14" t="s">
        <v>91</v>
      </c>
      <c r="AW1333" s="14" t="s">
        <v>33</v>
      </c>
      <c r="AX1333" s="14" t="s">
        <v>80</v>
      </c>
      <c r="AY1333" s="212" t="s">
        <v>205</v>
      </c>
    </row>
    <row r="1334" s="14" customFormat="1">
      <c r="A1334" s="14"/>
      <c r="B1334" s="211"/>
      <c r="C1334" s="14"/>
      <c r="D1334" s="204" t="s">
        <v>213</v>
      </c>
      <c r="E1334" s="212" t="s">
        <v>1</v>
      </c>
      <c r="F1334" s="213" t="s">
        <v>1682</v>
      </c>
      <c r="G1334" s="14"/>
      <c r="H1334" s="214">
        <v>4</v>
      </c>
      <c r="I1334" s="215"/>
      <c r="J1334" s="14"/>
      <c r="K1334" s="14"/>
      <c r="L1334" s="211"/>
      <c r="M1334" s="216"/>
      <c r="N1334" s="217"/>
      <c r="O1334" s="217"/>
      <c r="P1334" s="217"/>
      <c r="Q1334" s="217"/>
      <c r="R1334" s="217"/>
      <c r="S1334" s="217"/>
      <c r="T1334" s="218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12" t="s">
        <v>213</v>
      </c>
      <c r="AU1334" s="212" t="s">
        <v>91</v>
      </c>
      <c r="AV1334" s="14" t="s">
        <v>91</v>
      </c>
      <c r="AW1334" s="14" t="s">
        <v>33</v>
      </c>
      <c r="AX1334" s="14" t="s">
        <v>80</v>
      </c>
      <c r="AY1334" s="212" t="s">
        <v>205</v>
      </c>
    </row>
    <row r="1335" s="14" customFormat="1">
      <c r="A1335" s="14"/>
      <c r="B1335" s="211"/>
      <c r="C1335" s="14"/>
      <c r="D1335" s="204" t="s">
        <v>213</v>
      </c>
      <c r="E1335" s="212" t="s">
        <v>1</v>
      </c>
      <c r="F1335" s="213" t="s">
        <v>1683</v>
      </c>
      <c r="G1335" s="14"/>
      <c r="H1335" s="214">
        <v>12</v>
      </c>
      <c r="I1335" s="215"/>
      <c r="J1335" s="14"/>
      <c r="K1335" s="14"/>
      <c r="L1335" s="211"/>
      <c r="M1335" s="216"/>
      <c r="N1335" s="217"/>
      <c r="O1335" s="217"/>
      <c r="P1335" s="217"/>
      <c r="Q1335" s="217"/>
      <c r="R1335" s="217"/>
      <c r="S1335" s="217"/>
      <c r="T1335" s="218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12" t="s">
        <v>213</v>
      </c>
      <c r="AU1335" s="212" t="s">
        <v>91</v>
      </c>
      <c r="AV1335" s="14" t="s">
        <v>91</v>
      </c>
      <c r="AW1335" s="14" t="s">
        <v>33</v>
      </c>
      <c r="AX1335" s="14" t="s">
        <v>80</v>
      </c>
      <c r="AY1335" s="212" t="s">
        <v>205</v>
      </c>
    </row>
    <row r="1336" s="14" customFormat="1">
      <c r="A1336" s="14"/>
      <c r="B1336" s="211"/>
      <c r="C1336" s="14"/>
      <c r="D1336" s="204" t="s">
        <v>213</v>
      </c>
      <c r="E1336" s="212" t="s">
        <v>1</v>
      </c>
      <c r="F1336" s="213" t="s">
        <v>1684</v>
      </c>
      <c r="G1336" s="14"/>
      <c r="H1336" s="214">
        <v>14.1</v>
      </c>
      <c r="I1336" s="215"/>
      <c r="J1336" s="14"/>
      <c r="K1336" s="14"/>
      <c r="L1336" s="211"/>
      <c r="M1336" s="216"/>
      <c r="N1336" s="217"/>
      <c r="O1336" s="217"/>
      <c r="P1336" s="217"/>
      <c r="Q1336" s="217"/>
      <c r="R1336" s="217"/>
      <c r="S1336" s="217"/>
      <c r="T1336" s="218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12" t="s">
        <v>213</v>
      </c>
      <c r="AU1336" s="212" t="s">
        <v>91</v>
      </c>
      <c r="AV1336" s="14" t="s">
        <v>91</v>
      </c>
      <c r="AW1336" s="14" t="s">
        <v>33</v>
      </c>
      <c r="AX1336" s="14" t="s">
        <v>80</v>
      </c>
      <c r="AY1336" s="212" t="s">
        <v>205</v>
      </c>
    </row>
    <row r="1337" s="14" customFormat="1">
      <c r="A1337" s="14"/>
      <c r="B1337" s="211"/>
      <c r="C1337" s="14"/>
      <c r="D1337" s="204" t="s">
        <v>213</v>
      </c>
      <c r="E1337" s="212" t="s">
        <v>1</v>
      </c>
      <c r="F1337" s="213" t="s">
        <v>1685</v>
      </c>
      <c r="G1337" s="14"/>
      <c r="H1337" s="214">
        <v>5.3659999999999997</v>
      </c>
      <c r="I1337" s="215"/>
      <c r="J1337" s="14"/>
      <c r="K1337" s="14"/>
      <c r="L1337" s="211"/>
      <c r="M1337" s="216"/>
      <c r="N1337" s="217"/>
      <c r="O1337" s="217"/>
      <c r="P1337" s="217"/>
      <c r="Q1337" s="217"/>
      <c r="R1337" s="217"/>
      <c r="S1337" s="217"/>
      <c r="T1337" s="218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12" t="s">
        <v>213</v>
      </c>
      <c r="AU1337" s="212" t="s">
        <v>91</v>
      </c>
      <c r="AV1337" s="14" t="s">
        <v>91</v>
      </c>
      <c r="AW1337" s="14" t="s">
        <v>33</v>
      </c>
      <c r="AX1337" s="14" t="s">
        <v>80</v>
      </c>
      <c r="AY1337" s="212" t="s">
        <v>205</v>
      </c>
    </row>
    <row r="1338" s="14" customFormat="1">
      <c r="A1338" s="14"/>
      <c r="B1338" s="211"/>
      <c r="C1338" s="14"/>
      <c r="D1338" s="204" t="s">
        <v>213</v>
      </c>
      <c r="E1338" s="212" t="s">
        <v>1</v>
      </c>
      <c r="F1338" s="213" t="s">
        <v>1686</v>
      </c>
      <c r="G1338" s="14"/>
      <c r="H1338" s="214">
        <v>5.3659999999999997</v>
      </c>
      <c r="I1338" s="215"/>
      <c r="J1338" s="14"/>
      <c r="K1338" s="14"/>
      <c r="L1338" s="211"/>
      <c r="M1338" s="216"/>
      <c r="N1338" s="217"/>
      <c r="O1338" s="217"/>
      <c r="P1338" s="217"/>
      <c r="Q1338" s="217"/>
      <c r="R1338" s="217"/>
      <c r="S1338" s="217"/>
      <c r="T1338" s="218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12" t="s">
        <v>213</v>
      </c>
      <c r="AU1338" s="212" t="s">
        <v>91</v>
      </c>
      <c r="AV1338" s="14" t="s">
        <v>91</v>
      </c>
      <c r="AW1338" s="14" t="s">
        <v>33</v>
      </c>
      <c r="AX1338" s="14" t="s">
        <v>80</v>
      </c>
      <c r="AY1338" s="212" t="s">
        <v>205</v>
      </c>
    </row>
    <row r="1339" s="14" customFormat="1">
      <c r="A1339" s="14"/>
      <c r="B1339" s="211"/>
      <c r="C1339" s="14"/>
      <c r="D1339" s="204" t="s">
        <v>213</v>
      </c>
      <c r="E1339" s="212" t="s">
        <v>1</v>
      </c>
      <c r="F1339" s="213" t="s">
        <v>1687</v>
      </c>
      <c r="G1339" s="14"/>
      <c r="H1339" s="214">
        <v>15.028000000000001</v>
      </c>
      <c r="I1339" s="215"/>
      <c r="J1339" s="14"/>
      <c r="K1339" s="14"/>
      <c r="L1339" s="211"/>
      <c r="M1339" s="216"/>
      <c r="N1339" s="217"/>
      <c r="O1339" s="217"/>
      <c r="P1339" s="217"/>
      <c r="Q1339" s="217"/>
      <c r="R1339" s="217"/>
      <c r="S1339" s="217"/>
      <c r="T1339" s="218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12" t="s">
        <v>213</v>
      </c>
      <c r="AU1339" s="212" t="s">
        <v>91</v>
      </c>
      <c r="AV1339" s="14" t="s">
        <v>91</v>
      </c>
      <c r="AW1339" s="14" t="s">
        <v>33</v>
      </c>
      <c r="AX1339" s="14" t="s">
        <v>80</v>
      </c>
      <c r="AY1339" s="212" t="s">
        <v>205</v>
      </c>
    </row>
    <row r="1340" s="15" customFormat="1">
      <c r="A1340" s="15"/>
      <c r="B1340" s="219"/>
      <c r="C1340" s="15"/>
      <c r="D1340" s="204" t="s">
        <v>213</v>
      </c>
      <c r="E1340" s="220" t="s">
        <v>1</v>
      </c>
      <c r="F1340" s="221" t="s">
        <v>216</v>
      </c>
      <c r="G1340" s="15"/>
      <c r="H1340" s="222">
        <v>113.95999999999999</v>
      </c>
      <c r="I1340" s="223"/>
      <c r="J1340" s="15"/>
      <c r="K1340" s="15"/>
      <c r="L1340" s="219"/>
      <c r="M1340" s="224"/>
      <c r="N1340" s="225"/>
      <c r="O1340" s="225"/>
      <c r="P1340" s="225"/>
      <c r="Q1340" s="225"/>
      <c r="R1340" s="225"/>
      <c r="S1340" s="225"/>
      <c r="T1340" s="226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20" t="s">
        <v>213</v>
      </c>
      <c r="AU1340" s="220" t="s">
        <v>91</v>
      </c>
      <c r="AV1340" s="15" t="s">
        <v>211</v>
      </c>
      <c r="AW1340" s="15" t="s">
        <v>33</v>
      </c>
      <c r="AX1340" s="15" t="s">
        <v>87</v>
      </c>
      <c r="AY1340" s="220" t="s">
        <v>205</v>
      </c>
    </row>
    <row r="1341" s="2" customFormat="1" ht="24.15" customHeight="1">
      <c r="A1341" s="38"/>
      <c r="B1341" s="188"/>
      <c r="C1341" s="189" t="s">
        <v>1688</v>
      </c>
      <c r="D1341" s="189" t="s">
        <v>207</v>
      </c>
      <c r="E1341" s="190" t="s">
        <v>1689</v>
      </c>
      <c r="F1341" s="191" t="s">
        <v>1690</v>
      </c>
      <c r="G1341" s="192" t="s">
        <v>265</v>
      </c>
      <c r="H1341" s="193">
        <v>566.89999999999998</v>
      </c>
      <c r="I1341" s="194"/>
      <c r="J1341" s="193">
        <f>ROUND(I1341*H1341,3)</f>
        <v>0</v>
      </c>
      <c r="K1341" s="195"/>
      <c r="L1341" s="39"/>
      <c r="M1341" s="196" t="s">
        <v>1</v>
      </c>
      <c r="N1341" s="197" t="s">
        <v>46</v>
      </c>
      <c r="O1341" s="82"/>
      <c r="P1341" s="198">
        <f>O1341*H1341</f>
        <v>0</v>
      </c>
      <c r="Q1341" s="198">
        <v>0.00020000000000000001</v>
      </c>
      <c r="R1341" s="198">
        <f>Q1341*H1341</f>
        <v>0.11338</v>
      </c>
      <c r="S1341" s="198">
        <v>0</v>
      </c>
      <c r="T1341" s="199">
        <f>S1341*H1341</f>
        <v>0</v>
      </c>
      <c r="U1341" s="38"/>
      <c r="V1341" s="38"/>
      <c r="W1341" s="38"/>
      <c r="X1341" s="38"/>
      <c r="Y1341" s="38"/>
      <c r="Z1341" s="38"/>
      <c r="AA1341" s="38"/>
      <c r="AB1341" s="38"/>
      <c r="AC1341" s="38"/>
      <c r="AD1341" s="38"/>
      <c r="AE1341" s="38"/>
      <c r="AR1341" s="200" t="s">
        <v>299</v>
      </c>
      <c r="AT1341" s="200" t="s">
        <v>207</v>
      </c>
      <c r="AU1341" s="200" t="s">
        <v>91</v>
      </c>
      <c r="AY1341" s="19" t="s">
        <v>205</v>
      </c>
      <c r="BE1341" s="201">
        <f>IF(N1341="základná",J1341,0)</f>
        <v>0</v>
      </c>
      <c r="BF1341" s="201">
        <f>IF(N1341="znížená",J1341,0)</f>
        <v>0</v>
      </c>
      <c r="BG1341" s="201">
        <f>IF(N1341="zákl. prenesená",J1341,0)</f>
        <v>0</v>
      </c>
      <c r="BH1341" s="201">
        <f>IF(N1341="zníž. prenesená",J1341,0)</f>
        <v>0</v>
      </c>
      <c r="BI1341" s="201">
        <f>IF(N1341="nulová",J1341,0)</f>
        <v>0</v>
      </c>
      <c r="BJ1341" s="19" t="s">
        <v>91</v>
      </c>
      <c r="BK1341" s="202">
        <f>ROUND(I1341*H1341,3)</f>
        <v>0</v>
      </c>
      <c r="BL1341" s="19" t="s">
        <v>299</v>
      </c>
      <c r="BM1341" s="200" t="s">
        <v>1691</v>
      </c>
    </row>
    <row r="1342" s="14" customFormat="1">
      <c r="A1342" s="14"/>
      <c r="B1342" s="211"/>
      <c r="C1342" s="14"/>
      <c r="D1342" s="204" t="s">
        <v>213</v>
      </c>
      <c r="E1342" s="212" t="s">
        <v>1</v>
      </c>
      <c r="F1342" s="213" t="s">
        <v>931</v>
      </c>
      <c r="G1342" s="14"/>
      <c r="H1342" s="214">
        <v>111.58</v>
      </c>
      <c r="I1342" s="215"/>
      <c r="J1342" s="14"/>
      <c r="K1342" s="14"/>
      <c r="L1342" s="211"/>
      <c r="M1342" s="216"/>
      <c r="N1342" s="217"/>
      <c r="O1342" s="217"/>
      <c r="P1342" s="217"/>
      <c r="Q1342" s="217"/>
      <c r="R1342" s="217"/>
      <c r="S1342" s="217"/>
      <c r="T1342" s="218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12" t="s">
        <v>213</v>
      </c>
      <c r="AU1342" s="212" t="s">
        <v>91</v>
      </c>
      <c r="AV1342" s="14" t="s">
        <v>91</v>
      </c>
      <c r="AW1342" s="14" t="s">
        <v>33</v>
      </c>
      <c r="AX1342" s="14" t="s">
        <v>80</v>
      </c>
      <c r="AY1342" s="212" t="s">
        <v>205</v>
      </c>
    </row>
    <row r="1343" s="14" customFormat="1">
      <c r="A1343" s="14"/>
      <c r="B1343" s="211"/>
      <c r="C1343" s="14"/>
      <c r="D1343" s="204" t="s">
        <v>213</v>
      </c>
      <c r="E1343" s="212" t="s">
        <v>1</v>
      </c>
      <c r="F1343" s="213" t="s">
        <v>932</v>
      </c>
      <c r="G1343" s="14"/>
      <c r="H1343" s="214">
        <v>227.66</v>
      </c>
      <c r="I1343" s="215"/>
      <c r="J1343" s="14"/>
      <c r="K1343" s="14"/>
      <c r="L1343" s="211"/>
      <c r="M1343" s="216"/>
      <c r="N1343" s="217"/>
      <c r="O1343" s="217"/>
      <c r="P1343" s="217"/>
      <c r="Q1343" s="217"/>
      <c r="R1343" s="217"/>
      <c r="S1343" s="217"/>
      <c r="T1343" s="218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12" t="s">
        <v>213</v>
      </c>
      <c r="AU1343" s="212" t="s">
        <v>91</v>
      </c>
      <c r="AV1343" s="14" t="s">
        <v>91</v>
      </c>
      <c r="AW1343" s="14" t="s">
        <v>33</v>
      </c>
      <c r="AX1343" s="14" t="s">
        <v>80</v>
      </c>
      <c r="AY1343" s="212" t="s">
        <v>205</v>
      </c>
    </row>
    <row r="1344" s="14" customFormat="1">
      <c r="A1344" s="14"/>
      <c r="B1344" s="211"/>
      <c r="C1344" s="14"/>
      <c r="D1344" s="204" t="s">
        <v>213</v>
      </c>
      <c r="E1344" s="212" t="s">
        <v>1</v>
      </c>
      <c r="F1344" s="213" t="s">
        <v>933</v>
      </c>
      <c r="G1344" s="14"/>
      <c r="H1344" s="214">
        <v>227.66</v>
      </c>
      <c r="I1344" s="215"/>
      <c r="J1344" s="14"/>
      <c r="K1344" s="14"/>
      <c r="L1344" s="211"/>
      <c r="M1344" s="216"/>
      <c r="N1344" s="217"/>
      <c r="O1344" s="217"/>
      <c r="P1344" s="217"/>
      <c r="Q1344" s="217"/>
      <c r="R1344" s="217"/>
      <c r="S1344" s="217"/>
      <c r="T1344" s="218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12" t="s">
        <v>213</v>
      </c>
      <c r="AU1344" s="212" t="s">
        <v>91</v>
      </c>
      <c r="AV1344" s="14" t="s">
        <v>91</v>
      </c>
      <c r="AW1344" s="14" t="s">
        <v>33</v>
      </c>
      <c r="AX1344" s="14" t="s">
        <v>80</v>
      </c>
      <c r="AY1344" s="212" t="s">
        <v>205</v>
      </c>
    </row>
    <row r="1345" s="15" customFormat="1">
      <c r="A1345" s="15"/>
      <c r="B1345" s="219"/>
      <c r="C1345" s="15"/>
      <c r="D1345" s="204" t="s">
        <v>213</v>
      </c>
      <c r="E1345" s="220" t="s">
        <v>1</v>
      </c>
      <c r="F1345" s="221" t="s">
        <v>216</v>
      </c>
      <c r="G1345" s="15"/>
      <c r="H1345" s="222">
        <v>566.89999999999998</v>
      </c>
      <c r="I1345" s="223"/>
      <c r="J1345" s="15"/>
      <c r="K1345" s="15"/>
      <c r="L1345" s="219"/>
      <c r="M1345" s="224"/>
      <c r="N1345" s="225"/>
      <c r="O1345" s="225"/>
      <c r="P1345" s="225"/>
      <c r="Q1345" s="225"/>
      <c r="R1345" s="225"/>
      <c r="S1345" s="225"/>
      <c r="T1345" s="226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T1345" s="220" t="s">
        <v>213</v>
      </c>
      <c r="AU1345" s="220" t="s">
        <v>91</v>
      </c>
      <c r="AV1345" s="15" t="s">
        <v>211</v>
      </c>
      <c r="AW1345" s="15" t="s">
        <v>33</v>
      </c>
      <c r="AX1345" s="15" t="s">
        <v>87</v>
      </c>
      <c r="AY1345" s="220" t="s">
        <v>205</v>
      </c>
    </row>
    <row r="1346" s="12" customFormat="1" ht="22.8" customHeight="1">
      <c r="A1346" s="12"/>
      <c r="B1346" s="175"/>
      <c r="C1346" s="12"/>
      <c r="D1346" s="176" t="s">
        <v>79</v>
      </c>
      <c r="E1346" s="186" t="s">
        <v>1692</v>
      </c>
      <c r="F1346" s="186" t="s">
        <v>1693</v>
      </c>
      <c r="G1346" s="12"/>
      <c r="H1346" s="12"/>
      <c r="I1346" s="178"/>
      <c r="J1346" s="187">
        <f>BK1346</f>
        <v>0</v>
      </c>
      <c r="K1346" s="12"/>
      <c r="L1346" s="175"/>
      <c r="M1346" s="180"/>
      <c r="N1346" s="181"/>
      <c r="O1346" s="181"/>
      <c r="P1346" s="182">
        <f>SUM(P1347:P1351)</f>
        <v>0</v>
      </c>
      <c r="Q1346" s="181"/>
      <c r="R1346" s="182">
        <f>SUM(R1347:R1351)</f>
        <v>0.90000000000000002</v>
      </c>
      <c r="S1346" s="181"/>
      <c r="T1346" s="183">
        <f>SUM(T1347:T1351)</f>
        <v>0</v>
      </c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R1346" s="176" t="s">
        <v>91</v>
      </c>
      <c r="AT1346" s="184" t="s">
        <v>79</v>
      </c>
      <c r="AU1346" s="184" t="s">
        <v>87</v>
      </c>
      <c r="AY1346" s="176" t="s">
        <v>205</v>
      </c>
      <c r="BK1346" s="185">
        <f>SUM(BK1347:BK1351)</f>
        <v>0</v>
      </c>
    </row>
    <row r="1347" s="2" customFormat="1" ht="33" customHeight="1">
      <c r="A1347" s="38"/>
      <c r="B1347" s="188"/>
      <c r="C1347" s="189" t="s">
        <v>1694</v>
      </c>
      <c r="D1347" s="189" t="s">
        <v>207</v>
      </c>
      <c r="E1347" s="190" t="s">
        <v>1695</v>
      </c>
      <c r="F1347" s="191" t="s">
        <v>1696</v>
      </c>
      <c r="G1347" s="192" t="s">
        <v>348</v>
      </c>
      <c r="H1347" s="193">
        <v>2</v>
      </c>
      <c r="I1347" s="194"/>
      <c r="J1347" s="193">
        <f>ROUND(I1347*H1347,3)</f>
        <v>0</v>
      </c>
      <c r="K1347" s="195"/>
      <c r="L1347" s="39"/>
      <c r="M1347" s="196" t="s">
        <v>1</v>
      </c>
      <c r="N1347" s="197" t="s">
        <v>46</v>
      </c>
      <c r="O1347" s="82"/>
      <c r="P1347" s="198">
        <f>O1347*H1347</f>
        <v>0</v>
      </c>
      <c r="Q1347" s="198">
        <v>0</v>
      </c>
      <c r="R1347" s="198">
        <f>Q1347*H1347</f>
        <v>0</v>
      </c>
      <c r="S1347" s="198">
        <v>0</v>
      </c>
      <c r="T1347" s="199">
        <f>S1347*H1347</f>
        <v>0</v>
      </c>
      <c r="U1347" s="38"/>
      <c r="V1347" s="38"/>
      <c r="W1347" s="38"/>
      <c r="X1347" s="38"/>
      <c r="Y1347" s="38"/>
      <c r="Z1347" s="38"/>
      <c r="AA1347" s="38"/>
      <c r="AB1347" s="38"/>
      <c r="AC1347" s="38"/>
      <c r="AD1347" s="38"/>
      <c r="AE1347" s="38"/>
      <c r="AR1347" s="200" t="s">
        <v>299</v>
      </c>
      <c r="AT1347" s="200" t="s">
        <v>207</v>
      </c>
      <c r="AU1347" s="200" t="s">
        <v>91</v>
      </c>
      <c r="AY1347" s="19" t="s">
        <v>205</v>
      </c>
      <c r="BE1347" s="201">
        <f>IF(N1347="základná",J1347,0)</f>
        <v>0</v>
      </c>
      <c r="BF1347" s="201">
        <f>IF(N1347="znížená",J1347,0)</f>
        <v>0</v>
      </c>
      <c r="BG1347" s="201">
        <f>IF(N1347="zákl. prenesená",J1347,0)</f>
        <v>0</v>
      </c>
      <c r="BH1347" s="201">
        <f>IF(N1347="zníž. prenesená",J1347,0)</f>
        <v>0</v>
      </c>
      <c r="BI1347" s="201">
        <f>IF(N1347="nulová",J1347,0)</f>
        <v>0</v>
      </c>
      <c r="BJ1347" s="19" t="s">
        <v>91</v>
      </c>
      <c r="BK1347" s="202">
        <f>ROUND(I1347*H1347,3)</f>
        <v>0</v>
      </c>
      <c r="BL1347" s="19" t="s">
        <v>299</v>
      </c>
      <c r="BM1347" s="200" t="s">
        <v>1697</v>
      </c>
    </row>
    <row r="1348" s="14" customFormat="1">
      <c r="A1348" s="14"/>
      <c r="B1348" s="211"/>
      <c r="C1348" s="14"/>
      <c r="D1348" s="204" t="s">
        <v>213</v>
      </c>
      <c r="E1348" s="212" t="s">
        <v>1</v>
      </c>
      <c r="F1348" s="213" t="s">
        <v>1698</v>
      </c>
      <c r="G1348" s="14"/>
      <c r="H1348" s="214">
        <v>2</v>
      </c>
      <c r="I1348" s="215"/>
      <c r="J1348" s="14"/>
      <c r="K1348" s="14"/>
      <c r="L1348" s="211"/>
      <c r="M1348" s="216"/>
      <c r="N1348" s="217"/>
      <c r="O1348" s="217"/>
      <c r="P1348" s="217"/>
      <c r="Q1348" s="217"/>
      <c r="R1348" s="217"/>
      <c r="S1348" s="217"/>
      <c r="T1348" s="218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12" t="s">
        <v>213</v>
      </c>
      <c r="AU1348" s="212" t="s">
        <v>91</v>
      </c>
      <c r="AV1348" s="14" t="s">
        <v>91</v>
      </c>
      <c r="AW1348" s="14" t="s">
        <v>33</v>
      </c>
      <c r="AX1348" s="14" t="s">
        <v>80</v>
      </c>
      <c r="AY1348" s="212" t="s">
        <v>205</v>
      </c>
    </row>
    <row r="1349" s="15" customFormat="1">
      <c r="A1349" s="15"/>
      <c r="B1349" s="219"/>
      <c r="C1349" s="15"/>
      <c r="D1349" s="204" t="s">
        <v>213</v>
      </c>
      <c r="E1349" s="220" t="s">
        <v>1</v>
      </c>
      <c r="F1349" s="221" t="s">
        <v>216</v>
      </c>
      <c r="G1349" s="15"/>
      <c r="H1349" s="222">
        <v>2</v>
      </c>
      <c r="I1349" s="223"/>
      <c r="J1349" s="15"/>
      <c r="K1349" s="15"/>
      <c r="L1349" s="219"/>
      <c r="M1349" s="224"/>
      <c r="N1349" s="225"/>
      <c r="O1349" s="225"/>
      <c r="P1349" s="225"/>
      <c r="Q1349" s="225"/>
      <c r="R1349" s="225"/>
      <c r="S1349" s="225"/>
      <c r="T1349" s="226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T1349" s="220" t="s">
        <v>213</v>
      </c>
      <c r="AU1349" s="220" t="s">
        <v>91</v>
      </c>
      <c r="AV1349" s="15" t="s">
        <v>211</v>
      </c>
      <c r="AW1349" s="15" t="s">
        <v>33</v>
      </c>
      <c r="AX1349" s="15" t="s">
        <v>87</v>
      </c>
      <c r="AY1349" s="220" t="s">
        <v>205</v>
      </c>
    </row>
    <row r="1350" s="2" customFormat="1" ht="44.25" customHeight="1">
      <c r="A1350" s="38"/>
      <c r="B1350" s="188"/>
      <c r="C1350" s="227" t="s">
        <v>1699</v>
      </c>
      <c r="D1350" s="227" t="s">
        <v>276</v>
      </c>
      <c r="E1350" s="228" t="s">
        <v>1700</v>
      </c>
      <c r="F1350" s="229" t="s">
        <v>1701</v>
      </c>
      <c r="G1350" s="230" t="s">
        <v>348</v>
      </c>
      <c r="H1350" s="231">
        <v>2</v>
      </c>
      <c r="I1350" s="232"/>
      <c r="J1350" s="231">
        <f>ROUND(I1350*H1350,3)</f>
        <v>0</v>
      </c>
      <c r="K1350" s="233"/>
      <c r="L1350" s="234"/>
      <c r="M1350" s="235" t="s">
        <v>1</v>
      </c>
      <c r="N1350" s="236" t="s">
        <v>46</v>
      </c>
      <c r="O1350" s="82"/>
      <c r="P1350" s="198">
        <f>O1350*H1350</f>
        <v>0</v>
      </c>
      <c r="Q1350" s="198">
        <v>0.45000000000000001</v>
      </c>
      <c r="R1350" s="198">
        <f>Q1350*H1350</f>
        <v>0.90000000000000002</v>
      </c>
      <c r="S1350" s="198">
        <v>0</v>
      </c>
      <c r="T1350" s="199">
        <f>S1350*H1350</f>
        <v>0</v>
      </c>
      <c r="U1350" s="38"/>
      <c r="V1350" s="38"/>
      <c r="W1350" s="38"/>
      <c r="X1350" s="38"/>
      <c r="Y1350" s="38"/>
      <c r="Z1350" s="38"/>
      <c r="AA1350" s="38"/>
      <c r="AB1350" s="38"/>
      <c r="AC1350" s="38"/>
      <c r="AD1350" s="38"/>
      <c r="AE1350" s="38"/>
      <c r="AR1350" s="200" t="s">
        <v>401</v>
      </c>
      <c r="AT1350" s="200" t="s">
        <v>276</v>
      </c>
      <c r="AU1350" s="200" t="s">
        <v>91</v>
      </c>
      <c r="AY1350" s="19" t="s">
        <v>205</v>
      </c>
      <c r="BE1350" s="201">
        <f>IF(N1350="základná",J1350,0)</f>
        <v>0</v>
      </c>
      <c r="BF1350" s="201">
        <f>IF(N1350="znížená",J1350,0)</f>
        <v>0</v>
      </c>
      <c r="BG1350" s="201">
        <f>IF(N1350="zákl. prenesená",J1350,0)</f>
        <v>0</v>
      </c>
      <c r="BH1350" s="201">
        <f>IF(N1350="zníž. prenesená",J1350,0)</f>
        <v>0</v>
      </c>
      <c r="BI1350" s="201">
        <f>IF(N1350="nulová",J1350,0)</f>
        <v>0</v>
      </c>
      <c r="BJ1350" s="19" t="s">
        <v>91</v>
      </c>
      <c r="BK1350" s="202">
        <f>ROUND(I1350*H1350,3)</f>
        <v>0</v>
      </c>
      <c r="BL1350" s="19" t="s">
        <v>299</v>
      </c>
      <c r="BM1350" s="200" t="s">
        <v>1702</v>
      </c>
    </row>
    <row r="1351" s="2" customFormat="1" ht="24.15" customHeight="1">
      <c r="A1351" s="38"/>
      <c r="B1351" s="188"/>
      <c r="C1351" s="189" t="s">
        <v>1703</v>
      </c>
      <c r="D1351" s="189" t="s">
        <v>207</v>
      </c>
      <c r="E1351" s="190" t="s">
        <v>1704</v>
      </c>
      <c r="F1351" s="191" t="s">
        <v>1705</v>
      </c>
      <c r="G1351" s="192" t="s">
        <v>313</v>
      </c>
      <c r="H1351" s="193">
        <v>0.90000000000000002</v>
      </c>
      <c r="I1351" s="194"/>
      <c r="J1351" s="193">
        <f>ROUND(I1351*H1351,3)</f>
        <v>0</v>
      </c>
      <c r="K1351" s="195"/>
      <c r="L1351" s="39"/>
      <c r="M1351" s="196" t="s">
        <v>1</v>
      </c>
      <c r="N1351" s="197" t="s">
        <v>46</v>
      </c>
      <c r="O1351" s="82"/>
      <c r="P1351" s="198">
        <f>O1351*H1351</f>
        <v>0</v>
      </c>
      <c r="Q1351" s="198">
        <v>0</v>
      </c>
      <c r="R1351" s="198">
        <f>Q1351*H1351</f>
        <v>0</v>
      </c>
      <c r="S1351" s="198">
        <v>0</v>
      </c>
      <c r="T1351" s="199">
        <f>S1351*H1351</f>
        <v>0</v>
      </c>
      <c r="U1351" s="38"/>
      <c r="V1351" s="38"/>
      <c r="W1351" s="38"/>
      <c r="X1351" s="38"/>
      <c r="Y1351" s="38"/>
      <c r="Z1351" s="38"/>
      <c r="AA1351" s="38"/>
      <c r="AB1351" s="38"/>
      <c r="AC1351" s="38"/>
      <c r="AD1351" s="38"/>
      <c r="AE1351" s="38"/>
      <c r="AR1351" s="200" t="s">
        <v>299</v>
      </c>
      <c r="AT1351" s="200" t="s">
        <v>207</v>
      </c>
      <c r="AU1351" s="200" t="s">
        <v>91</v>
      </c>
      <c r="AY1351" s="19" t="s">
        <v>205</v>
      </c>
      <c r="BE1351" s="201">
        <f>IF(N1351="základná",J1351,0)</f>
        <v>0</v>
      </c>
      <c r="BF1351" s="201">
        <f>IF(N1351="znížená",J1351,0)</f>
        <v>0</v>
      </c>
      <c r="BG1351" s="201">
        <f>IF(N1351="zákl. prenesená",J1351,0)</f>
        <v>0</v>
      </c>
      <c r="BH1351" s="201">
        <f>IF(N1351="zníž. prenesená",J1351,0)</f>
        <v>0</v>
      </c>
      <c r="BI1351" s="201">
        <f>IF(N1351="nulová",J1351,0)</f>
        <v>0</v>
      </c>
      <c r="BJ1351" s="19" t="s">
        <v>91</v>
      </c>
      <c r="BK1351" s="202">
        <f>ROUND(I1351*H1351,3)</f>
        <v>0</v>
      </c>
      <c r="BL1351" s="19" t="s">
        <v>299</v>
      </c>
      <c r="BM1351" s="200" t="s">
        <v>1706</v>
      </c>
    </row>
    <row r="1352" s="12" customFormat="1" ht="25.92" customHeight="1">
      <c r="A1352" s="12"/>
      <c r="B1352" s="175"/>
      <c r="C1352" s="12"/>
      <c r="D1352" s="176" t="s">
        <v>79</v>
      </c>
      <c r="E1352" s="177" t="s">
        <v>276</v>
      </c>
      <c r="F1352" s="177" t="s">
        <v>1707</v>
      </c>
      <c r="G1352" s="12"/>
      <c r="H1352" s="12"/>
      <c r="I1352" s="178"/>
      <c r="J1352" s="179">
        <f>BK1352</f>
        <v>0</v>
      </c>
      <c r="K1352" s="12"/>
      <c r="L1352" s="175"/>
      <c r="M1352" s="180"/>
      <c r="N1352" s="181"/>
      <c r="O1352" s="181"/>
      <c r="P1352" s="182">
        <f>P1353</f>
        <v>0</v>
      </c>
      <c r="Q1352" s="181"/>
      <c r="R1352" s="182">
        <f>R1353</f>
        <v>0</v>
      </c>
      <c r="S1352" s="181"/>
      <c r="T1352" s="183">
        <f>T1353</f>
        <v>0</v>
      </c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R1352" s="176" t="s">
        <v>221</v>
      </c>
      <c r="AT1352" s="184" t="s">
        <v>79</v>
      </c>
      <c r="AU1352" s="184" t="s">
        <v>80</v>
      </c>
      <c r="AY1352" s="176" t="s">
        <v>205</v>
      </c>
      <c r="BK1352" s="185">
        <f>BK1353</f>
        <v>0</v>
      </c>
    </row>
    <row r="1353" s="12" customFormat="1" ht="22.8" customHeight="1">
      <c r="A1353" s="12"/>
      <c r="B1353" s="175"/>
      <c r="C1353" s="12"/>
      <c r="D1353" s="176" t="s">
        <v>79</v>
      </c>
      <c r="E1353" s="186" t="s">
        <v>1708</v>
      </c>
      <c r="F1353" s="186" t="s">
        <v>1709</v>
      </c>
      <c r="G1353" s="12"/>
      <c r="H1353" s="12"/>
      <c r="I1353" s="178"/>
      <c r="J1353" s="187">
        <f>BK1353</f>
        <v>0</v>
      </c>
      <c r="K1353" s="12"/>
      <c r="L1353" s="175"/>
      <c r="M1353" s="180"/>
      <c r="N1353" s="181"/>
      <c r="O1353" s="181"/>
      <c r="P1353" s="182">
        <f>P1354</f>
        <v>0</v>
      </c>
      <c r="Q1353" s="181"/>
      <c r="R1353" s="182">
        <f>R1354</f>
        <v>0</v>
      </c>
      <c r="S1353" s="181"/>
      <c r="T1353" s="183">
        <f>T1354</f>
        <v>0</v>
      </c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R1353" s="176" t="s">
        <v>221</v>
      </c>
      <c r="AT1353" s="184" t="s">
        <v>79</v>
      </c>
      <c r="AU1353" s="184" t="s">
        <v>87</v>
      </c>
      <c r="AY1353" s="176" t="s">
        <v>205</v>
      </c>
      <c r="BK1353" s="185">
        <f>BK1354</f>
        <v>0</v>
      </c>
    </row>
    <row r="1354" s="2" customFormat="1" ht="24.15" customHeight="1">
      <c r="A1354" s="38"/>
      <c r="B1354" s="188"/>
      <c r="C1354" s="189" t="s">
        <v>1710</v>
      </c>
      <c r="D1354" s="189" t="s">
        <v>207</v>
      </c>
      <c r="E1354" s="190" t="s">
        <v>1711</v>
      </c>
      <c r="F1354" s="191" t="s">
        <v>1712</v>
      </c>
      <c r="G1354" s="192" t="s">
        <v>348</v>
      </c>
      <c r="H1354" s="193">
        <v>1</v>
      </c>
      <c r="I1354" s="194"/>
      <c r="J1354" s="193">
        <f>ROUND(I1354*H1354,3)</f>
        <v>0</v>
      </c>
      <c r="K1354" s="195"/>
      <c r="L1354" s="39"/>
      <c r="M1354" s="245" t="s">
        <v>1</v>
      </c>
      <c r="N1354" s="246" t="s">
        <v>46</v>
      </c>
      <c r="O1354" s="247"/>
      <c r="P1354" s="248">
        <f>O1354*H1354</f>
        <v>0</v>
      </c>
      <c r="Q1354" s="248">
        <v>0</v>
      </c>
      <c r="R1354" s="248">
        <f>Q1354*H1354</f>
        <v>0</v>
      </c>
      <c r="S1354" s="248">
        <v>0</v>
      </c>
      <c r="T1354" s="249">
        <f>S1354*H1354</f>
        <v>0</v>
      </c>
      <c r="U1354" s="38"/>
      <c r="V1354" s="38"/>
      <c r="W1354" s="38"/>
      <c r="X1354" s="38"/>
      <c r="Y1354" s="38"/>
      <c r="Z1354" s="38"/>
      <c r="AA1354" s="38"/>
      <c r="AB1354" s="38"/>
      <c r="AC1354" s="38"/>
      <c r="AD1354" s="38"/>
      <c r="AE1354" s="38"/>
      <c r="AR1354" s="200" t="s">
        <v>603</v>
      </c>
      <c r="AT1354" s="200" t="s">
        <v>207</v>
      </c>
      <c r="AU1354" s="200" t="s">
        <v>91</v>
      </c>
      <c r="AY1354" s="19" t="s">
        <v>205</v>
      </c>
      <c r="BE1354" s="201">
        <f>IF(N1354="základná",J1354,0)</f>
        <v>0</v>
      </c>
      <c r="BF1354" s="201">
        <f>IF(N1354="znížená",J1354,0)</f>
        <v>0</v>
      </c>
      <c r="BG1354" s="201">
        <f>IF(N1354="zákl. prenesená",J1354,0)</f>
        <v>0</v>
      </c>
      <c r="BH1354" s="201">
        <f>IF(N1354="zníž. prenesená",J1354,0)</f>
        <v>0</v>
      </c>
      <c r="BI1354" s="201">
        <f>IF(N1354="nulová",J1354,0)</f>
        <v>0</v>
      </c>
      <c r="BJ1354" s="19" t="s">
        <v>91</v>
      </c>
      <c r="BK1354" s="202">
        <f>ROUND(I1354*H1354,3)</f>
        <v>0</v>
      </c>
      <c r="BL1354" s="19" t="s">
        <v>603</v>
      </c>
      <c r="BM1354" s="200" t="s">
        <v>1713</v>
      </c>
    </row>
    <row r="1355" s="2" customFormat="1" ht="6.96" customHeight="1">
      <c r="A1355" s="38"/>
      <c r="B1355" s="65"/>
      <c r="C1355" s="66"/>
      <c r="D1355" s="66"/>
      <c r="E1355" s="66"/>
      <c r="F1355" s="66"/>
      <c r="G1355" s="66"/>
      <c r="H1355" s="66"/>
      <c r="I1355" s="66"/>
      <c r="J1355" s="66"/>
      <c r="K1355" s="66"/>
      <c r="L1355" s="39"/>
      <c r="M1355" s="38"/>
      <c r="O1355" s="38"/>
      <c r="P1355" s="38"/>
      <c r="Q1355" s="38"/>
      <c r="R1355" s="38"/>
      <c r="S1355" s="38"/>
      <c r="T1355" s="38"/>
      <c r="U1355" s="38"/>
      <c r="V1355" s="38"/>
      <c r="W1355" s="38"/>
      <c r="X1355" s="38"/>
      <c r="Y1355" s="38"/>
      <c r="Z1355" s="38"/>
      <c r="AA1355" s="38"/>
      <c r="AB1355" s="38"/>
      <c r="AC1355" s="38"/>
      <c r="AD1355" s="38"/>
      <c r="AE1355" s="38"/>
    </row>
  </sheetData>
  <autoFilter ref="C139:K1354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159</v>
      </c>
      <c r="L4" s="22"/>
      <c r="M4" s="133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14</v>
      </c>
      <c r="L6" s="22"/>
    </row>
    <row r="7" s="1" customFormat="1" ht="16.5" customHeight="1">
      <c r="B7" s="22"/>
      <c r="E7" s="134" t="str">
        <f>'Rekapitulácia stavby'!K6</f>
        <v>Dve novostavby zariadení pre seniorov Trnkov</v>
      </c>
      <c r="F7" s="32"/>
      <c r="G7" s="32"/>
      <c r="H7" s="32"/>
      <c r="L7" s="22"/>
    </row>
    <row r="8" s="1" customFormat="1" ht="12" customHeight="1">
      <c r="B8" s="22"/>
      <c r="D8" s="32" t="s">
        <v>160</v>
      </c>
      <c r="L8" s="22"/>
    </row>
    <row r="9" s="2" customFormat="1" ht="16.5" customHeight="1">
      <c r="A9" s="38"/>
      <c r="B9" s="39"/>
      <c r="C9" s="38"/>
      <c r="D9" s="38"/>
      <c r="E9" s="134" t="s">
        <v>2463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1714</v>
      </c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72" t="s">
        <v>2488</v>
      </c>
      <c r="F11" s="38"/>
      <c r="G11" s="38"/>
      <c r="H11" s="38"/>
      <c r="I11" s="38"/>
      <c r="J11" s="38"/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16</v>
      </c>
      <c r="E13" s="38"/>
      <c r="F13" s="27" t="s">
        <v>1</v>
      </c>
      <c r="G13" s="38"/>
      <c r="H13" s="38"/>
      <c r="I13" s="32" t="s">
        <v>17</v>
      </c>
      <c r="J13" s="27" t="s">
        <v>1</v>
      </c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18</v>
      </c>
      <c r="E14" s="38"/>
      <c r="F14" s="27" t="s">
        <v>19</v>
      </c>
      <c r="G14" s="38"/>
      <c r="H14" s="38"/>
      <c r="I14" s="32" t="s">
        <v>20</v>
      </c>
      <c r="J14" s="74" t="str">
        <f>'Rekapitulácia stavby'!AN8</f>
        <v>13. 9. 2024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22</v>
      </c>
      <c r="E16" s="38"/>
      <c r="F16" s="38"/>
      <c r="G16" s="38"/>
      <c r="H16" s="38"/>
      <c r="I16" s="32" t="s">
        <v>23</v>
      </c>
      <c r="J16" s="27" t="s">
        <v>24</v>
      </c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25</v>
      </c>
      <c r="F17" s="38"/>
      <c r="G17" s="38"/>
      <c r="H17" s="38"/>
      <c r="I17" s="32" t="s">
        <v>26</v>
      </c>
      <c r="J17" s="27" t="s">
        <v>1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27</v>
      </c>
      <c r="E19" s="38"/>
      <c r="F19" s="38"/>
      <c r="G19" s="38"/>
      <c r="H19" s="38"/>
      <c r="I19" s="32" t="s">
        <v>23</v>
      </c>
      <c r="J19" s="33" t="str">
        <f>'Rekapitulácia stavby'!AN13</f>
        <v>Vyplň údaj</v>
      </c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'Rekapitulácia stavby'!E14</f>
        <v>Vyplň údaj</v>
      </c>
      <c r="F20" s="27"/>
      <c r="G20" s="27"/>
      <c r="H20" s="27"/>
      <c r="I20" s="32" t="s">
        <v>26</v>
      </c>
      <c r="J20" s="33" t="str">
        <f>'Rekapitulácia stavby'!AN14</f>
        <v>Vyplň údaj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29</v>
      </c>
      <c r="E22" s="38"/>
      <c r="F22" s="38"/>
      <c r="G22" s="38"/>
      <c r="H22" s="38"/>
      <c r="I22" s="32" t="s">
        <v>23</v>
      </c>
      <c r="J22" s="27" t="s">
        <v>30</v>
      </c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26</v>
      </c>
      <c r="J23" s="27" t="s">
        <v>32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35</v>
      </c>
      <c r="E25" s="38"/>
      <c r="F25" s="38"/>
      <c r="G25" s="38"/>
      <c r="H25" s="38"/>
      <c r="I25" s="32" t="s">
        <v>23</v>
      </c>
      <c r="J25" s="27" t="s">
        <v>1</v>
      </c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1716</v>
      </c>
      <c r="F26" s="38"/>
      <c r="G26" s="38"/>
      <c r="H26" s="38"/>
      <c r="I26" s="32" t="s">
        <v>26</v>
      </c>
      <c r="J26" s="27" t="s">
        <v>1</v>
      </c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38</v>
      </c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35.25" customHeight="1">
      <c r="A29" s="135"/>
      <c r="B29" s="136"/>
      <c r="C29" s="135"/>
      <c r="D29" s="135"/>
      <c r="E29" s="36" t="s">
        <v>39</v>
      </c>
      <c r="F29" s="36"/>
      <c r="G29" s="36"/>
      <c r="H29" s="36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8" t="s">
        <v>40</v>
      </c>
      <c r="E32" s="38"/>
      <c r="F32" s="38"/>
      <c r="G32" s="38"/>
      <c r="H32" s="38"/>
      <c r="I32" s="38"/>
      <c r="J32" s="101">
        <f>ROUND(J132, 2)</f>
        <v>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42</v>
      </c>
      <c r="G34" s="38"/>
      <c r="H34" s="38"/>
      <c r="I34" s="43" t="s">
        <v>41</v>
      </c>
      <c r="J34" s="43" t="s">
        <v>43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9" t="s">
        <v>44</v>
      </c>
      <c r="E35" s="45" t="s">
        <v>45</v>
      </c>
      <c r="F35" s="140">
        <f>ROUND((SUM(BE132:BE255)),  2)</f>
        <v>0</v>
      </c>
      <c r="G35" s="141"/>
      <c r="H35" s="141"/>
      <c r="I35" s="142">
        <v>0.23000000000000001</v>
      </c>
      <c r="J35" s="140">
        <f>ROUND(((SUM(BE132:BE255))*I35),  2)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46</v>
      </c>
      <c r="F36" s="140">
        <f>ROUND((SUM(BF132:BF255)),  2)</f>
        <v>0</v>
      </c>
      <c r="G36" s="141"/>
      <c r="H36" s="141"/>
      <c r="I36" s="142">
        <v>0.23000000000000001</v>
      </c>
      <c r="J36" s="140">
        <f>ROUND(((SUM(BF132:BF255))*I36),  2)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43">
        <f>ROUND((SUM(BG132:BG255)),  2)</f>
        <v>0</v>
      </c>
      <c r="G37" s="38"/>
      <c r="H37" s="38"/>
      <c r="I37" s="144">
        <v>0.23000000000000001</v>
      </c>
      <c r="J37" s="143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48</v>
      </c>
      <c r="F38" s="143">
        <f>ROUND((SUM(BH132:BH255)),  2)</f>
        <v>0</v>
      </c>
      <c r="G38" s="38"/>
      <c r="H38" s="38"/>
      <c r="I38" s="144">
        <v>0.23000000000000001</v>
      </c>
      <c r="J38" s="143">
        <f>0</f>
        <v>0</v>
      </c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49</v>
      </c>
      <c r="F39" s="140">
        <f>ROUND((SUM(BI132:BI255)),  2)</f>
        <v>0</v>
      </c>
      <c r="G39" s="141"/>
      <c r="H39" s="141"/>
      <c r="I39" s="142">
        <v>0</v>
      </c>
      <c r="J39" s="140">
        <f>0</f>
        <v>0</v>
      </c>
      <c r="K39" s="38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45"/>
      <c r="D41" s="146" t="s">
        <v>50</v>
      </c>
      <c r="E41" s="86"/>
      <c r="F41" s="86"/>
      <c r="G41" s="147" t="s">
        <v>51</v>
      </c>
      <c r="H41" s="148" t="s">
        <v>52</v>
      </c>
      <c r="I41" s="86"/>
      <c r="J41" s="149">
        <f>SUM(J32:J39)</f>
        <v>0</v>
      </c>
      <c r="K41" s="150"/>
      <c r="L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53</v>
      </c>
      <c r="E50" s="62"/>
      <c r="F50" s="62"/>
      <c r="G50" s="61" t="s">
        <v>54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55</v>
      </c>
      <c r="E61" s="41"/>
      <c r="F61" s="151" t="s">
        <v>56</v>
      </c>
      <c r="G61" s="63" t="s">
        <v>55</v>
      </c>
      <c r="H61" s="41"/>
      <c r="I61" s="41"/>
      <c r="J61" s="152" t="s">
        <v>56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57</v>
      </c>
      <c r="E65" s="64"/>
      <c r="F65" s="64"/>
      <c r="G65" s="61" t="s">
        <v>58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55</v>
      </c>
      <c r="E76" s="41"/>
      <c r="F76" s="151" t="s">
        <v>56</v>
      </c>
      <c r="G76" s="63" t="s">
        <v>55</v>
      </c>
      <c r="H76" s="41"/>
      <c r="I76" s="41"/>
      <c r="J76" s="152" t="s">
        <v>56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34" t="str">
        <f>E7</f>
        <v>Dve novostavby zariadení pre seniorov Trnkov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160</v>
      </c>
      <c r="L86" s="22"/>
    </row>
    <row r="87" s="2" customFormat="1" ht="16.5" customHeight="1">
      <c r="A87" s="38"/>
      <c r="B87" s="39"/>
      <c r="C87" s="38"/>
      <c r="D87" s="38"/>
      <c r="E87" s="134" t="s">
        <v>2463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1714</v>
      </c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72" t="str">
        <f>E11</f>
        <v>SO 02.1 - ELEKTRICKÉ INŠTALÁCIE NN</v>
      </c>
      <c r="F89" s="38"/>
      <c r="G89" s="38"/>
      <c r="H89" s="38"/>
      <c r="I89" s="38"/>
      <c r="J89" s="38"/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38"/>
      <c r="E91" s="38"/>
      <c r="F91" s="27" t="str">
        <f>F14</f>
        <v xml:space="preserve">k.ú. Trnkov </v>
      </c>
      <c r="G91" s="38"/>
      <c r="H91" s="38"/>
      <c r="I91" s="32" t="s">
        <v>20</v>
      </c>
      <c r="J91" s="74" t="str">
        <f>IF(J14="","",J14)</f>
        <v>13. 9. 2024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38"/>
      <c r="E93" s="38"/>
      <c r="F93" s="27" t="str">
        <f>E17</f>
        <v>ÚSVIT - ML, n.o.</v>
      </c>
      <c r="G93" s="38"/>
      <c r="H93" s="38"/>
      <c r="I93" s="32" t="s">
        <v>29</v>
      </c>
      <c r="J93" s="36" t="str">
        <f>E23</f>
        <v xml:space="preserve">mkolektiv architektura s.r.o. </v>
      </c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27</v>
      </c>
      <c r="D94" s="38"/>
      <c r="E94" s="38"/>
      <c r="F94" s="27" t="str">
        <f>IF(E20="","",E20)</f>
        <v>Vyplň údaj</v>
      </c>
      <c r="G94" s="38"/>
      <c r="H94" s="38"/>
      <c r="I94" s="32" t="s">
        <v>35</v>
      </c>
      <c r="J94" s="36" t="str">
        <f>E26</f>
        <v>Ing. Michal Végh</v>
      </c>
      <c r="K94" s="38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53" t="s">
        <v>163</v>
      </c>
      <c r="D96" s="145"/>
      <c r="E96" s="145"/>
      <c r="F96" s="145"/>
      <c r="G96" s="145"/>
      <c r="H96" s="145"/>
      <c r="I96" s="145"/>
      <c r="J96" s="154" t="s">
        <v>164</v>
      </c>
      <c r="K96" s="145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6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55" t="s">
        <v>165</v>
      </c>
      <c r="D98" s="38"/>
      <c r="E98" s="38"/>
      <c r="F98" s="38"/>
      <c r="G98" s="38"/>
      <c r="H98" s="38"/>
      <c r="I98" s="38"/>
      <c r="J98" s="101">
        <f>J132</f>
        <v>0</v>
      </c>
      <c r="K98" s="38"/>
      <c r="L98" s="6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166</v>
      </c>
    </row>
    <row r="99" s="9" customFormat="1" ht="24.96" customHeight="1">
      <c r="A99" s="9"/>
      <c r="B99" s="156"/>
      <c r="C99" s="9"/>
      <c r="D99" s="157" t="s">
        <v>189</v>
      </c>
      <c r="E99" s="158"/>
      <c r="F99" s="158"/>
      <c r="G99" s="158"/>
      <c r="H99" s="158"/>
      <c r="I99" s="158"/>
      <c r="J99" s="159">
        <f>J133</f>
        <v>0</v>
      </c>
      <c r="K99" s="9"/>
      <c r="L99" s="15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60"/>
      <c r="C100" s="10"/>
      <c r="D100" s="161" t="s">
        <v>1717</v>
      </c>
      <c r="E100" s="162"/>
      <c r="F100" s="162"/>
      <c r="G100" s="162"/>
      <c r="H100" s="162"/>
      <c r="I100" s="162"/>
      <c r="J100" s="163">
        <f>J134</f>
        <v>0</v>
      </c>
      <c r="K100" s="10"/>
      <c r="L100" s="16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0"/>
      <c r="C101" s="10"/>
      <c r="D101" s="161" t="s">
        <v>1718</v>
      </c>
      <c r="E101" s="162"/>
      <c r="F101" s="162"/>
      <c r="G101" s="162"/>
      <c r="H101" s="162"/>
      <c r="I101" s="162"/>
      <c r="J101" s="163">
        <f>J138</f>
        <v>0</v>
      </c>
      <c r="K101" s="10"/>
      <c r="L101" s="16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0"/>
      <c r="C102" s="10"/>
      <c r="D102" s="161" t="s">
        <v>1719</v>
      </c>
      <c r="E102" s="162"/>
      <c r="F102" s="162"/>
      <c r="G102" s="162"/>
      <c r="H102" s="162"/>
      <c r="I102" s="162"/>
      <c r="J102" s="163">
        <f>J164</f>
        <v>0</v>
      </c>
      <c r="K102" s="10"/>
      <c r="L102" s="16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0"/>
      <c r="C103" s="10"/>
      <c r="D103" s="161" t="s">
        <v>1720</v>
      </c>
      <c r="E103" s="162"/>
      <c r="F103" s="162"/>
      <c r="G103" s="162"/>
      <c r="H103" s="162"/>
      <c r="I103" s="162"/>
      <c r="J103" s="163">
        <f>J168</f>
        <v>0</v>
      </c>
      <c r="K103" s="10"/>
      <c r="L103" s="16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60"/>
      <c r="C104" s="10"/>
      <c r="D104" s="161" t="s">
        <v>1721</v>
      </c>
      <c r="E104" s="162"/>
      <c r="F104" s="162"/>
      <c r="G104" s="162"/>
      <c r="H104" s="162"/>
      <c r="I104" s="162"/>
      <c r="J104" s="163">
        <f>J175</f>
        <v>0</v>
      </c>
      <c r="K104" s="10"/>
      <c r="L104" s="16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60"/>
      <c r="C105" s="10"/>
      <c r="D105" s="161" t="s">
        <v>1722</v>
      </c>
      <c r="E105" s="162"/>
      <c r="F105" s="162"/>
      <c r="G105" s="162"/>
      <c r="H105" s="162"/>
      <c r="I105" s="162"/>
      <c r="J105" s="163">
        <f>J187</f>
        <v>0</v>
      </c>
      <c r="K105" s="10"/>
      <c r="L105" s="16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60"/>
      <c r="C106" s="10"/>
      <c r="D106" s="161" t="s">
        <v>1723</v>
      </c>
      <c r="E106" s="162"/>
      <c r="F106" s="162"/>
      <c r="G106" s="162"/>
      <c r="H106" s="162"/>
      <c r="I106" s="162"/>
      <c r="J106" s="163">
        <f>J197</f>
        <v>0</v>
      </c>
      <c r="K106" s="10"/>
      <c r="L106" s="16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60"/>
      <c r="C107" s="10"/>
      <c r="D107" s="161" t="s">
        <v>1724</v>
      </c>
      <c r="E107" s="162"/>
      <c r="F107" s="162"/>
      <c r="G107" s="162"/>
      <c r="H107" s="162"/>
      <c r="I107" s="162"/>
      <c r="J107" s="163">
        <f>J211</f>
        <v>0</v>
      </c>
      <c r="K107" s="10"/>
      <c r="L107" s="16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60"/>
      <c r="C108" s="10"/>
      <c r="D108" s="161" t="s">
        <v>1725</v>
      </c>
      <c r="E108" s="162"/>
      <c r="F108" s="162"/>
      <c r="G108" s="162"/>
      <c r="H108" s="162"/>
      <c r="I108" s="162"/>
      <c r="J108" s="163">
        <f>J227</f>
        <v>0</v>
      </c>
      <c r="K108" s="10"/>
      <c r="L108" s="16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60"/>
      <c r="C109" s="10"/>
      <c r="D109" s="161" t="s">
        <v>1726</v>
      </c>
      <c r="E109" s="162"/>
      <c r="F109" s="162"/>
      <c r="G109" s="162"/>
      <c r="H109" s="162"/>
      <c r="I109" s="162"/>
      <c r="J109" s="163">
        <f>J247</f>
        <v>0</v>
      </c>
      <c r="K109" s="10"/>
      <c r="L109" s="16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6"/>
      <c r="C110" s="9"/>
      <c r="D110" s="157" t="s">
        <v>1727</v>
      </c>
      <c r="E110" s="158"/>
      <c r="F110" s="158"/>
      <c r="G110" s="158"/>
      <c r="H110" s="158"/>
      <c r="I110" s="158"/>
      <c r="J110" s="159">
        <f>J252</f>
        <v>0</v>
      </c>
      <c r="K110" s="9"/>
      <c r="L110" s="15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3" t="s">
        <v>191</v>
      </c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14</v>
      </c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38"/>
      <c r="D120" s="38"/>
      <c r="E120" s="134" t="str">
        <f>E7</f>
        <v>Dve novostavby zariadení pre seniorov Trnkov</v>
      </c>
      <c r="F120" s="32"/>
      <c r="G120" s="32"/>
      <c r="H120" s="32"/>
      <c r="I120" s="38"/>
      <c r="J120" s="38"/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" customFormat="1" ht="12" customHeight="1">
      <c r="B121" s="22"/>
      <c r="C121" s="32" t="s">
        <v>160</v>
      </c>
      <c r="L121" s="22"/>
    </row>
    <row r="122" s="2" customFormat="1" ht="16.5" customHeight="1">
      <c r="A122" s="38"/>
      <c r="B122" s="39"/>
      <c r="C122" s="38"/>
      <c r="D122" s="38"/>
      <c r="E122" s="134" t="s">
        <v>2463</v>
      </c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1714</v>
      </c>
      <c r="D123" s="38"/>
      <c r="E123" s="38"/>
      <c r="F123" s="38"/>
      <c r="G123" s="38"/>
      <c r="H123" s="38"/>
      <c r="I123" s="38"/>
      <c r="J123" s="38"/>
      <c r="K123" s="38"/>
      <c r="L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38"/>
      <c r="D124" s="38"/>
      <c r="E124" s="72" t="str">
        <f>E11</f>
        <v>SO 02.1 - ELEKTRICKÉ INŠTALÁCIE NN</v>
      </c>
      <c r="F124" s="38"/>
      <c r="G124" s="38"/>
      <c r="H124" s="38"/>
      <c r="I124" s="38"/>
      <c r="J124" s="38"/>
      <c r="K124" s="38"/>
      <c r="L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18</v>
      </c>
      <c r="D126" s="38"/>
      <c r="E126" s="38"/>
      <c r="F126" s="27" t="str">
        <f>F14</f>
        <v xml:space="preserve">k.ú. Trnkov </v>
      </c>
      <c r="G126" s="38"/>
      <c r="H126" s="38"/>
      <c r="I126" s="32" t="s">
        <v>20</v>
      </c>
      <c r="J126" s="74" t="str">
        <f>IF(J14="","",J14)</f>
        <v>13. 9. 2024</v>
      </c>
      <c r="K126" s="38"/>
      <c r="L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5.65" customHeight="1">
      <c r="A128" s="38"/>
      <c r="B128" s="39"/>
      <c r="C128" s="32" t="s">
        <v>22</v>
      </c>
      <c r="D128" s="38"/>
      <c r="E128" s="38"/>
      <c r="F128" s="27" t="str">
        <f>E17</f>
        <v>ÚSVIT - ML, n.o.</v>
      </c>
      <c r="G128" s="38"/>
      <c r="H128" s="38"/>
      <c r="I128" s="32" t="s">
        <v>29</v>
      </c>
      <c r="J128" s="36" t="str">
        <f>E23</f>
        <v xml:space="preserve">mkolektiv architektura s.r.o. </v>
      </c>
      <c r="K128" s="38"/>
      <c r="L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27</v>
      </c>
      <c r="D129" s="38"/>
      <c r="E129" s="38"/>
      <c r="F129" s="27" t="str">
        <f>IF(E20="","",E20)</f>
        <v>Vyplň údaj</v>
      </c>
      <c r="G129" s="38"/>
      <c r="H129" s="38"/>
      <c r="I129" s="32" t="s">
        <v>35</v>
      </c>
      <c r="J129" s="36" t="str">
        <f>E26</f>
        <v>Ing. Michal Végh</v>
      </c>
      <c r="K129" s="38"/>
      <c r="L129" s="60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38"/>
      <c r="D130" s="38"/>
      <c r="E130" s="38"/>
      <c r="F130" s="38"/>
      <c r="G130" s="38"/>
      <c r="H130" s="38"/>
      <c r="I130" s="38"/>
      <c r="J130" s="38"/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164"/>
      <c r="B131" s="165"/>
      <c r="C131" s="166" t="s">
        <v>192</v>
      </c>
      <c r="D131" s="167" t="s">
        <v>65</v>
      </c>
      <c r="E131" s="167" t="s">
        <v>61</v>
      </c>
      <c r="F131" s="167" t="s">
        <v>62</v>
      </c>
      <c r="G131" s="167" t="s">
        <v>193</v>
      </c>
      <c r="H131" s="167" t="s">
        <v>194</v>
      </c>
      <c r="I131" s="167" t="s">
        <v>195</v>
      </c>
      <c r="J131" s="168" t="s">
        <v>164</v>
      </c>
      <c r="K131" s="169" t="s">
        <v>196</v>
      </c>
      <c r="L131" s="170"/>
      <c r="M131" s="91" t="s">
        <v>1</v>
      </c>
      <c r="N131" s="92" t="s">
        <v>44</v>
      </c>
      <c r="O131" s="92" t="s">
        <v>197</v>
      </c>
      <c r="P131" s="92" t="s">
        <v>198</v>
      </c>
      <c r="Q131" s="92" t="s">
        <v>199</v>
      </c>
      <c r="R131" s="92" t="s">
        <v>200</v>
      </c>
      <c r="S131" s="92" t="s">
        <v>201</v>
      </c>
      <c r="T131" s="93" t="s">
        <v>202</v>
      </c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</row>
    <row r="132" s="2" customFormat="1" ht="22.8" customHeight="1">
      <c r="A132" s="38"/>
      <c r="B132" s="39"/>
      <c r="C132" s="98" t="s">
        <v>165</v>
      </c>
      <c r="D132" s="38"/>
      <c r="E132" s="38"/>
      <c r="F132" s="38"/>
      <c r="G132" s="38"/>
      <c r="H132" s="38"/>
      <c r="I132" s="38"/>
      <c r="J132" s="171">
        <f>BK132</f>
        <v>0</v>
      </c>
      <c r="K132" s="38"/>
      <c r="L132" s="39"/>
      <c r="M132" s="94"/>
      <c r="N132" s="78"/>
      <c r="O132" s="95"/>
      <c r="P132" s="172">
        <f>P133+P252</f>
        <v>0</v>
      </c>
      <c r="Q132" s="95"/>
      <c r="R132" s="172">
        <f>R133+R252</f>
        <v>0</v>
      </c>
      <c r="S132" s="95"/>
      <c r="T132" s="173">
        <f>T133+T252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79</v>
      </c>
      <c r="AU132" s="19" t="s">
        <v>166</v>
      </c>
      <c r="BK132" s="174">
        <f>BK133+BK252</f>
        <v>0</v>
      </c>
    </row>
    <row r="133" s="12" customFormat="1" ht="25.92" customHeight="1">
      <c r="A133" s="12"/>
      <c r="B133" s="175"/>
      <c r="C133" s="12"/>
      <c r="D133" s="176" t="s">
        <v>79</v>
      </c>
      <c r="E133" s="177" t="s">
        <v>276</v>
      </c>
      <c r="F133" s="177" t="s">
        <v>1707</v>
      </c>
      <c r="G133" s="12"/>
      <c r="H133" s="12"/>
      <c r="I133" s="178"/>
      <c r="J133" s="179">
        <f>BK133</f>
        <v>0</v>
      </c>
      <c r="K133" s="12"/>
      <c r="L133" s="175"/>
      <c r="M133" s="180"/>
      <c r="N133" s="181"/>
      <c r="O133" s="181"/>
      <c r="P133" s="182">
        <f>P134+P138+P164+P168+P175+P187+P197+P211+P227+P247</f>
        <v>0</v>
      </c>
      <c r="Q133" s="181"/>
      <c r="R133" s="182">
        <f>R134+R138+R164+R168+R175+R187+R197+R211+R227+R247</f>
        <v>0</v>
      </c>
      <c r="S133" s="181"/>
      <c r="T133" s="183">
        <f>T134+T138+T164+T168+T175+T187+T197+T211+T227+T247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6" t="s">
        <v>221</v>
      </c>
      <c r="AT133" s="184" t="s">
        <v>79</v>
      </c>
      <c r="AU133" s="184" t="s">
        <v>80</v>
      </c>
      <c r="AY133" s="176" t="s">
        <v>205</v>
      </c>
      <c r="BK133" s="185">
        <f>BK134+BK138+BK164+BK168+BK175+BK187+BK197+BK211+BK227+BK247</f>
        <v>0</v>
      </c>
    </row>
    <row r="134" s="12" customFormat="1" ht="22.8" customHeight="1">
      <c r="A134" s="12"/>
      <c r="B134" s="175"/>
      <c r="C134" s="12"/>
      <c r="D134" s="176" t="s">
        <v>79</v>
      </c>
      <c r="E134" s="186" t="s">
        <v>1728</v>
      </c>
      <c r="F134" s="186" t="s">
        <v>1729</v>
      </c>
      <c r="G134" s="12"/>
      <c r="H134" s="12"/>
      <c r="I134" s="178"/>
      <c r="J134" s="187">
        <f>BK134</f>
        <v>0</v>
      </c>
      <c r="K134" s="12"/>
      <c r="L134" s="175"/>
      <c r="M134" s="180"/>
      <c r="N134" s="181"/>
      <c r="O134" s="181"/>
      <c r="P134" s="182">
        <f>SUM(P135:P137)</f>
        <v>0</v>
      </c>
      <c r="Q134" s="181"/>
      <c r="R134" s="182">
        <f>SUM(R135:R137)</f>
        <v>0</v>
      </c>
      <c r="S134" s="181"/>
      <c r="T134" s="183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6" t="s">
        <v>221</v>
      </c>
      <c r="AT134" s="184" t="s">
        <v>79</v>
      </c>
      <c r="AU134" s="184" t="s">
        <v>87</v>
      </c>
      <c r="AY134" s="176" t="s">
        <v>205</v>
      </c>
      <c r="BK134" s="185">
        <f>SUM(BK135:BK137)</f>
        <v>0</v>
      </c>
    </row>
    <row r="135" s="2" customFormat="1" ht="16.5" customHeight="1">
      <c r="A135" s="38"/>
      <c r="B135" s="188"/>
      <c r="C135" s="189" t="s">
        <v>87</v>
      </c>
      <c r="D135" s="189" t="s">
        <v>207</v>
      </c>
      <c r="E135" s="190" t="s">
        <v>1730</v>
      </c>
      <c r="F135" s="191" t="s">
        <v>1731</v>
      </c>
      <c r="G135" s="192" t="s">
        <v>941</v>
      </c>
      <c r="H135" s="193">
        <v>1</v>
      </c>
      <c r="I135" s="194"/>
      <c r="J135" s="193">
        <f>ROUND(I135*H135,3)</f>
        <v>0</v>
      </c>
      <c r="K135" s="195"/>
      <c r="L135" s="39"/>
      <c r="M135" s="196" t="s">
        <v>1</v>
      </c>
      <c r="N135" s="197" t="s">
        <v>46</v>
      </c>
      <c r="O135" s="8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0" t="s">
        <v>211</v>
      </c>
      <c r="AT135" s="200" t="s">
        <v>207</v>
      </c>
      <c r="AU135" s="200" t="s">
        <v>91</v>
      </c>
      <c r="AY135" s="19" t="s">
        <v>205</v>
      </c>
      <c r="BE135" s="201">
        <f>IF(N135="základná",J135,0)</f>
        <v>0</v>
      </c>
      <c r="BF135" s="201">
        <f>IF(N135="znížená",J135,0)</f>
        <v>0</v>
      </c>
      <c r="BG135" s="201">
        <f>IF(N135="zákl. prenesená",J135,0)</f>
        <v>0</v>
      </c>
      <c r="BH135" s="201">
        <f>IF(N135="zníž. prenesená",J135,0)</f>
        <v>0</v>
      </c>
      <c r="BI135" s="201">
        <f>IF(N135="nulová",J135,0)</f>
        <v>0</v>
      </c>
      <c r="BJ135" s="19" t="s">
        <v>91</v>
      </c>
      <c r="BK135" s="202">
        <f>ROUND(I135*H135,3)</f>
        <v>0</v>
      </c>
      <c r="BL135" s="19" t="s">
        <v>211</v>
      </c>
      <c r="BM135" s="200" t="s">
        <v>91</v>
      </c>
    </row>
    <row r="136" s="2" customFormat="1" ht="16.5" customHeight="1">
      <c r="A136" s="38"/>
      <c r="B136" s="188"/>
      <c r="C136" s="189" t="s">
        <v>91</v>
      </c>
      <c r="D136" s="189" t="s">
        <v>207</v>
      </c>
      <c r="E136" s="190" t="s">
        <v>1732</v>
      </c>
      <c r="F136" s="191" t="s">
        <v>1733</v>
      </c>
      <c r="G136" s="192" t="s">
        <v>941</v>
      </c>
      <c r="H136" s="193">
        <v>1</v>
      </c>
      <c r="I136" s="194"/>
      <c r="J136" s="193">
        <f>ROUND(I136*H136,3)</f>
        <v>0</v>
      </c>
      <c r="K136" s="195"/>
      <c r="L136" s="39"/>
      <c r="M136" s="196" t="s">
        <v>1</v>
      </c>
      <c r="N136" s="197" t="s">
        <v>46</v>
      </c>
      <c r="O136" s="8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0" t="s">
        <v>211</v>
      </c>
      <c r="AT136" s="200" t="s">
        <v>207</v>
      </c>
      <c r="AU136" s="200" t="s">
        <v>91</v>
      </c>
      <c r="AY136" s="19" t="s">
        <v>205</v>
      </c>
      <c r="BE136" s="201">
        <f>IF(N136="základná",J136,0)</f>
        <v>0</v>
      </c>
      <c r="BF136" s="201">
        <f>IF(N136="znížená",J136,0)</f>
        <v>0</v>
      </c>
      <c r="BG136" s="201">
        <f>IF(N136="zákl. prenesená",J136,0)</f>
        <v>0</v>
      </c>
      <c r="BH136" s="201">
        <f>IF(N136="zníž. prenesená",J136,0)</f>
        <v>0</v>
      </c>
      <c r="BI136" s="201">
        <f>IF(N136="nulová",J136,0)</f>
        <v>0</v>
      </c>
      <c r="BJ136" s="19" t="s">
        <v>91</v>
      </c>
      <c r="BK136" s="202">
        <f>ROUND(I136*H136,3)</f>
        <v>0</v>
      </c>
      <c r="BL136" s="19" t="s">
        <v>211</v>
      </c>
      <c r="BM136" s="200" t="s">
        <v>211</v>
      </c>
    </row>
    <row r="137" s="2" customFormat="1" ht="16.5" customHeight="1">
      <c r="A137" s="38"/>
      <c r="B137" s="188"/>
      <c r="C137" s="189" t="s">
        <v>221</v>
      </c>
      <c r="D137" s="189" t="s">
        <v>207</v>
      </c>
      <c r="E137" s="190" t="s">
        <v>1734</v>
      </c>
      <c r="F137" s="191" t="s">
        <v>1735</v>
      </c>
      <c r="G137" s="192" t="s">
        <v>941</v>
      </c>
      <c r="H137" s="193">
        <v>1</v>
      </c>
      <c r="I137" s="194"/>
      <c r="J137" s="193">
        <f>ROUND(I137*H137,3)</f>
        <v>0</v>
      </c>
      <c r="K137" s="195"/>
      <c r="L137" s="39"/>
      <c r="M137" s="196" t="s">
        <v>1</v>
      </c>
      <c r="N137" s="197" t="s">
        <v>46</v>
      </c>
      <c r="O137" s="8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0" t="s">
        <v>211</v>
      </c>
      <c r="AT137" s="200" t="s">
        <v>207</v>
      </c>
      <c r="AU137" s="200" t="s">
        <v>91</v>
      </c>
      <c r="AY137" s="19" t="s">
        <v>205</v>
      </c>
      <c r="BE137" s="201">
        <f>IF(N137="základná",J137,0)</f>
        <v>0</v>
      </c>
      <c r="BF137" s="201">
        <f>IF(N137="znížená",J137,0)</f>
        <v>0</v>
      </c>
      <c r="BG137" s="201">
        <f>IF(N137="zákl. prenesená",J137,0)</f>
        <v>0</v>
      </c>
      <c r="BH137" s="201">
        <f>IF(N137="zníž. prenesená",J137,0)</f>
        <v>0</v>
      </c>
      <c r="BI137" s="201">
        <f>IF(N137="nulová",J137,0)</f>
        <v>0</v>
      </c>
      <c r="BJ137" s="19" t="s">
        <v>91</v>
      </c>
      <c r="BK137" s="202">
        <f>ROUND(I137*H137,3)</f>
        <v>0</v>
      </c>
      <c r="BL137" s="19" t="s">
        <v>211</v>
      </c>
      <c r="BM137" s="200" t="s">
        <v>244</v>
      </c>
    </row>
    <row r="138" s="12" customFormat="1" ht="22.8" customHeight="1">
      <c r="A138" s="12"/>
      <c r="B138" s="175"/>
      <c r="C138" s="12"/>
      <c r="D138" s="176" t="s">
        <v>79</v>
      </c>
      <c r="E138" s="186" t="s">
        <v>1736</v>
      </c>
      <c r="F138" s="186" t="s">
        <v>1737</v>
      </c>
      <c r="G138" s="12"/>
      <c r="H138" s="12"/>
      <c r="I138" s="178"/>
      <c r="J138" s="187">
        <f>BK138</f>
        <v>0</v>
      </c>
      <c r="K138" s="12"/>
      <c r="L138" s="175"/>
      <c r="M138" s="180"/>
      <c r="N138" s="181"/>
      <c r="O138" s="181"/>
      <c r="P138" s="182">
        <f>SUM(P139:P163)</f>
        <v>0</v>
      </c>
      <c r="Q138" s="181"/>
      <c r="R138" s="182">
        <f>SUM(R139:R163)</f>
        <v>0</v>
      </c>
      <c r="S138" s="181"/>
      <c r="T138" s="183">
        <f>SUM(T139:T163)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6" t="s">
        <v>221</v>
      </c>
      <c r="AT138" s="184" t="s">
        <v>79</v>
      </c>
      <c r="AU138" s="184" t="s">
        <v>87</v>
      </c>
      <c r="AY138" s="176" t="s">
        <v>205</v>
      </c>
      <c r="BK138" s="185">
        <f>SUM(BK139:BK163)</f>
        <v>0</v>
      </c>
    </row>
    <row r="139" s="2" customFormat="1" ht="24.15" customHeight="1">
      <c r="A139" s="38"/>
      <c r="B139" s="188"/>
      <c r="C139" s="189" t="s">
        <v>211</v>
      </c>
      <c r="D139" s="189" t="s">
        <v>207</v>
      </c>
      <c r="E139" s="190" t="s">
        <v>1738</v>
      </c>
      <c r="F139" s="191" t="s">
        <v>1739</v>
      </c>
      <c r="G139" s="192" t="s">
        <v>348</v>
      </c>
      <c r="H139" s="193">
        <v>20</v>
      </c>
      <c r="I139" s="194"/>
      <c r="J139" s="193">
        <f>ROUND(I139*H139,3)</f>
        <v>0</v>
      </c>
      <c r="K139" s="195"/>
      <c r="L139" s="39"/>
      <c r="M139" s="196" t="s">
        <v>1</v>
      </c>
      <c r="N139" s="197" t="s">
        <v>46</v>
      </c>
      <c r="O139" s="8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0" t="s">
        <v>211</v>
      </c>
      <c r="AT139" s="200" t="s">
        <v>207</v>
      </c>
      <c r="AU139" s="200" t="s">
        <v>91</v>
      </c>
      <c r="AY139" s="19" t="s">
        <v>205</v>
      </c>
      <c r="BE139" s="201">
        <f>IF(N139="základná",J139,0)</f>
        <v>0</v>
      </c>
      <c r="BF139" s="201">
        <f>IF(N139="znížená",J139,0)</f>
        <v>0</v>
      </c>
      <c r="BG139" s="201">
        <f>IF(N139="zákl. prenesená",J139,0)</f>
        <v>0</v>
      </c>
      <c r="BH139" s="201">
        <f>IF(N139="zníž. prenesená",J139,0)</f>
        <v>0</v>
      </c>
      <c r="BI139" s="201">
        <f>IF(N139="nulová",J139,0)</f>
        <v>0</v>
      </c>
      <c r="BJ139" s="19" t="s">
        <v>91</v>
      </c>
      <c r="BK139" s="202">
        <f>ROUND(I139*H139,3)</f>
        <v>0</v>
      </c>
      <c r="BL139" s="19" t="s">
        <v>211</v>
      </c>
      <c r="BM139" s="200" t="s">
        <v>254</v>
      </c>
    </row>
    <row r="140" s="2" customFormat="1" ht="24.15" customHeight="1">
      <c r="A140" s="38"/>
      <c r="B140" s="188"/>
      <c r="C140" s="189" t="s">
        <v>231</v>
      </c>
      <c r="D140" s="189" t="s">
        <v>207</v>
      </c>
      <c r="E140" s="190" t="s">
        <v>1740</v>
      </c>
      <c r="F140" s="191" t="s">
        <v>1741</v>
      </c>
      <c r="G140" s="192" t="s">
        <v>348</v>
      </c>
      <c r="H140" s="193">
        <v>5</v>
      </c>
      <c r="I140" s="194"/>
      <c r="J140" s="193">
        <f>ROUND(I140*H140,3)</f>
        <v>0</v>
      </c>
      <c r="K140" s="195"/>
      <c r="L140" s="39"/>
      <c r="M140" s="196" t="s">
        <v>1</v>
      </c>
      <c r="N140" s="197" t="s">
        <v>46</v>
      </c>
      <c r="O140" s="8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0" t="s">
        <v>211</v>
      </c>
      <c r="AT140" s="200" t="s">
        <v>207</v>
      </c>
      <c r="AU140" s="200" t="s">
        <v>91</v>
      </c>
      <c r="AY140" s="19" t="s">
        <v>205</v>
      </c>
      <c r="BE140" s="201">
        <f>IF(N140="základná",J140,0)</f>
        <v>0</v>
      </c>
      <c r="BF140" s="201">
        <f>IF(N140="znížená",J140,0)</f>
        <v>0</v>
      </c>
      <c r="BG140" s="201">
        <f>IF(N140="zákl. prenesená",J140,0)</f>
        <v>0</v>
      </c>
      <c r="BH140" s="201">
        <f>IF(N140="zníž. prenesená",J140,0)</f>
        <v>0</v>
      </c>
      <c r="BI140" s="201">
        <f>IF(N140="nulová",J140,0)</f>
        <v>0</v>
      </c>
      <c r="BJ140" s="19" t="s">
        <v>91</v>
      </c>
      <c r="BK140" s="202">
        <f>ROUND(I140*H140,3)</f>
        <v>0</v>
      </c>
      <c r="BL140" s="19" t="s">
        <v>211</v>
      </c>
      <c r="BM140" s="200" t="s">
        <v>262</v>
      </c>
    </row>
    <row r="141" s="2" customFormat="1" ht="24.15" customHeight="1">
      <c r="A141" s="38"/>
      <c r="B141" s="188"/>
      <c r="C141" s="189" t="s">
        <v>244</v>
      </c>
      <c r="D141" s="189" t="s">
        <v>207</v>
      </c>
      <c r="E141" s="190" t="s">
        <v>1742</v>
      </c>
      <c r="F141" s="191" t="s">
        <v>1743</v>
      </c>
      <c r="G141" s="192" t="s">
        <v>348</v>
      </c>
      <c r="H141" s="193">
        <v>34</v>
      </c>
      <c r="I141" s="194"/>
      <c r="J141" s="193">
        <f>ROUND(I141*H141,3)</f>
        <v>0</v>
      </c>
      <c r="K141" s="195"/>
      <c r="L141" s="39"/>
      <c r="M141" s="196" t="s">
        <v>1</v>
      </c>
      <c r="N141" s="197" t="s">
        <v>46</v>
      </c>
      <c r="O141" s="8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0" t="s">
        <v>211</v>
      </c>
      <c r="AT141" s="200" t="s">
        <v>207</v>
      </c>
      <c r="AU141" s="200" t="s">
        <v>91</v>
      </c>
      <c r="AY141" s="19" t="s">
        <v>205</v>
      </c>
      <c r="BE141" s="201">
        <f>IF(N141="základná",J141,0)</f>
        <v>0</v>
      </c>
      <c r="BF141" s="201">
        <f>IF(N141="znížená",J141,0)</f>
        <v>0</v>
      </c>
      <c r="BG141" s="201">
        <f>IF(N141="zákl. prenesená",J141,0)</f>
        <v>0</v>
      </c>
      <c r="BH141" s="201">
        <f>IF(N141="zníž. prenesená",J141,0)</f>
        <v>0</v>
      </c>
      <c r="BI141" s="201">
        <f>IF(N141="nulová",J141,0)</f>
        <v>0</v>
      </c>
      <c r="BJ141" s="19" t="s">
        <v>91</v>
      </c>
      <c r="BK141" s="202">
        <f>ROUND(I141*H141,3)</f>
        <v>0</v>
      </c>
      <c r="BL141" s="19" t="s">
        <v>211</v>
      </c>
      <c r="BM141" s="200" t="s">
        <v>275</v>
      </c>
    </row>
    <row r="142" s="2" customFormat="1" ht="24.15" customHeight="1">
      <c r="A142" s="38"/>
      <c r="B142" s="188"/>
      <c r="C142" s="189" t="s">
        <v>249</v>
      </c>
      <c r="D142" s="189" t="s">
        <v>207</v>
      </c>
      <c r="E142" s="190" t="s">
        <v>1744</v>
      </c>
      <c r="F142" s="191" t="s">
        <v>1745</v>
      </c>
      <c r="G142" s="192" t="s">
        <v>348</v>
      </c>
      <c r="H142" s="193">
        <v>14</v>
      </c>
      <c r="I142" s="194"/>
      <c r="J142" s="193">
        <f>ROUND(I142*H142,3)</f>
        <v>0</v>
      </c>
      <c r="K142" s="195"/>
      <c r="L142" s="39"/>
      <c r="M142" s="196" t="s">
        <v>1</v>
      </c>
      <c r="N142" s="197" t="s">
        <v>46</v>
      </c>
      <c r="O142" s="8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0" t="s">
        <v>211</v>
      </c>
      <c r="AT142" s="200" t="s">
        <v>207</v>
      </c>
      <c r="AU142" s="200" t="s">
        <v>91</v>
      </c>
      <c r="AY142" s="19" t="s">
        <v>205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9" t="s">
        <v>91</v>
      </c>
      <c r="BK142" s="202">
        <f>ROUND(I142*H142,3)</f>
        <v>0</v>
      </c>
      <c r="BL142" s="19" t="s">
        <v>211</v>
      </c>
      <c r="BM142" s="200" t="s">
        <v>287</v>
      </c>
    </row>
    <row r="143" s="2" customFormat="1" ht="24.15" customHeight="1">
      <c r="A143" s="38"/>
      <c r="B143" s="188"/>
      <c r="C143" s="189" t="s">
        <v>254</v>
      </c>
      <c r="D143" s="189" t="s">
        <v>207</v>
      </c>
      <c r="E143" s="190" t="s">
        <v>1746</v>
      </c>
      <c r="F143" s="191" t="s">
        <v>1747</v>
      </c>
      <c r="G143" s="192" t="s">
        <v>348</v>
      </c>
      <c r="H143" s="193">
        <v>30</v>
      </c>
      <c r="I143" s="194"/>
      <c r="J143" s="193">
        <f>ROUND(I143*H143,3)</f>
        <v>0</v>
      </c>
      <c r="K143" s="195"/>
      <c r="L143" s="39"/>
      <c r="M143" s="196" t="s">
        <v>1</v>
      </c>
      <c r="N143" s="197" t="s">
        <v>46</v>
      </c>
      <c r="O143" s="8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0" t="s">
        <v>211</v>
      </c>
      <c r="AT143" s="200" t="s">
        <v>207</v>
      </c>
      <c r="AU143" s="200" t="s">
        <v>91</v>
      </c>
      <c r="AY143" s="19" t="s">
        <v>205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9" t="s">
        <v>91</v>
      </c>
      <c r="BK143" s="202">
        <f>ROUND(I143*H143,3)</f>
        <v>0</v>
      </c>
      <c r="BL143" s="19" t="s">
        <v>211</v>
      </c>
      <c r="BM143" s="200" t="s">
        <v>299</v>
      </c>
    </row>
    <row r="144" s="2" customFormat="1" ht="24.15" customHeight="1">
      <c r="A144" s="38"/>
      <c r="B144" s="188"/>
      <c r="C144" s="189" t="s">
        <v>258</v>
      </c>
      <c r="D144" s="189" t="s">
        <v>207</v>
      </c>
      <c r="E144" s="190" t="s">
        <v>1748</v>
      </c>
      <c r="F144" s="191" t="s">
        <v>1749</v>
      </c>
      <c r="G144" s="192" t="s">
        <v>348</v>
      </c>
      <c r="H144" s="193">
        <v>16</v>
      </c>
      <c r="I144" s="194"/>
      <c r="J144" s="193">
        <f>ROUND(I144*H144,3)</f>
        <v>0</v>
      </c>
      <c r="K144" s="195"/>
      <c r="L144" s="39"/>
      <c r="M144" s="196" t="s">
        <v>1</v>
      </c>
      <c r="N144" s="197" t="s">
        <v>46</v>
      </c>
      <c r="O144" s="8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0" t="s">
        <v>211</v>
      </c>
      <c r="AT144" s="200" t="s">
        <v>207</v>
      </c>
      <c r="AU144" s="200" t="s">
        <v>91</v>
      </c>
      <c r="AY144" s="19" t="s">
        <v>205</v>
      </c>
      <c r="BE144" s="201">
        <f>IF(N144="základná",J144,0)</f>
        <v>0</v>
      </c>
      <c r="BF144" s="201">
        <f>IF(N144="znížená",J144,0)</f>
        <v>0</v>
      </c>
      <c r="BG144" s="201">
        <f>IF(N144="zákl. prenesená",J144,0)</f>
        <v>0</v>
      </c>
      <c r="BH144" s="201">
        <f>IF(N144="zníž. prenesená",J144,0)</f>
        <v>0</v>
      </c>
      <c r="BI144" s="201">
        <f>IF(N144="nulová",J144,0)</f>
        <v>0</v>
      </c>
      <c r="BJ144" s="19" t="s">
        <v>91</v>
      </c>
      <c r="BK144" s="202">
        <f>ROUND(I144*H144,3)</f>
        <v>0</v>
      </c>
      <c r="BL144" s="19" t="s">
        <v>211</v>
      </c>
      <c r="BM144" s="200" t="s">
        <v>310</v>
      </c>
    </row>
    <row r="145" s="2" customFormat="1" ht="24.15" customHeight="1">
      <c r="A145" s="38"/>
      <c r="B145" s="188"/>
      <c r="C145" s="189" t="s">
        <v>262</v>
      </c>
      <c r="D145" s="189" t="s">
        <v>207</v>
      </c>
      <c r="E145" s="190" t="s">
        <v>1750</v>
      </c>
      <c r="F145" s="191" t="s">
        <v>1751</v>
      </c>
      <c r="G145" s="192" t="s">
        <v>348</v>
      </c>
      <c r="H145" s="193">
        <v>2</v>
      </c>
      <c r="I145" s="194"/>
      <c r="J145" s="193">
        <f>ROUND(I145*H145,3)</f>
        <v>0</v>
      </c>
      <c r="K145" s="195"/>
      <c r="L145" s="39"/>
      <c r="M145" s="196" t="s">
        <v>1</v>
      </c>
      <c r="N145" s="197" t="s">
        <v>46</v>
      </c>
      <c r="O145" s="8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0" t="s">
        <v>211</v>
      </c>
      <c r="AT145" s="200" t="s">
        <v>207</v>
      </c>
      <c r="AU145" s="200" t="s">
        <v>91</v>
      </c>
      <c r="AY145" s="19" t="s">
        <v>205</v>
      </c>
      <c r="BE145" s="201">
        <f>IF(N145="základná",J145,0)</f>
        <v>0</v>
      </c>
      <c r="BF145" s="201">
        <f>IF(N145="znížená",J145,0)</f>
        <v>0</v>
      </c>
      <c r="BG145" s="201">
        <f>IF(N145="zákl. prenesená",J145,0)</f>
        <v>0</v>
      </c>
      <c r="BH145" s="201">
        <f>IF(N145="zníž. prenesená",J145,0)</f>
        <v>0</v>
      </c>
      <c r="BI145" s="201">
        <f>IF(N145="nulová",J145,0)</f>
        <v>0</v>
      </c>
      <c r="BJ145" s="19" t="s">
        <v>91</v>
      </c>
      <c r="BK145" s="202">
        <f>ROUND(I145*H145,3)</f>
        <v>0</v>
      </c>
      <c r="BL145" s="19" t="s">
        <v>211</v>
      </c>
      <c r="BM145" s="200" t="s">
        <v>321</v>
      </c>
    </row>
    <row r="146" s="2" customFormat="1" ht="24.15" customHeight="1">
      <c r="A146" s="38"/>
      <c r="B146" s="188"/>
      <c r="C146" s="189" t="s">
        <v>270</v>
      </c>
      <c r="D146" s="189" t="s">
        <v>207</v>
      </c>
      <c r="E146" s="190" t="s">
        <v>1752</v>
      </c>
      <c r="F146" s="191" t="s">
        <v>1753</v>
      </c>
      <c r="G146" s="192" t="s">
        <v>348</v>
      </c>
      <c r="H146" s="193">
        <v>8</v>
      </c>
      <c r="I146" s="194"/>
      <c r="J146" s="193">
        <f>ROUND(I146*H146,3)</f>
        <v>0</v>
      </c>
      <c r="K146" s="195"/>
      <c r="L146" s="39"/>
      <c r="M146" s="196" t="s">
        <v>1</v>
      </c>
      <c r="N146" s="197" t="s">
        <v>46</v>
      </c>
      <c r="O146" s="8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0" t="s">
        <v>211</v>
      </c>
      <c r="AT146" s="200" t="s">
        <v>207</v>
      </c>
      <c r="AU146" s="200" t="s">
        <v>91</v>
      </c>
      <c r="AY146" s="19" t="s">
        <v>205</v>
      </c>
      <c r="BE146" s="201">
        <f>IF(N146="základná",J146,0)</f>
        <v>0</v>
      </c>
      <c r="BF146" s="201">
        <f>IF(N146="znížená",J146,0)</f>
        <v>0</v>
      </c>
      <c r="BG146" s="201">
        <f>IF(N146="zákl. prenesená",J146,0)</f>
        <v>0</v>
      </c>
      <c r="BH146" s="201">
        <f>IF(N146="zníž. prenesená",J146,0)</f>
        <v>0</v>
      </c>
      <c r="BI146" s="201">
        <f>IF(N146="nulová",J146,0)</f>
        <v>0</v>
      </c>
      <c r="BJ146" s="19" t="s">
        <v>91</v>
      </c>
      <c r="BK146" s="202">
        <f>ROUND(I146*H146,3)</f>
        <v>0</v>
      </c>
      <c r="BL146" s="19" t="s">
        <v>211</v>
      </c>
      <c r="BM146" s="200" t="s">
        <v>333</v>
      </c>
    </row>
    <row r="147" s="2" customFormat="1" ht="24.15" customHeight="1">
      <c r="A147" s="38"/>
      <c r="B147" s="188"/>
      <c r="C147" s="189" t="s">
        <v>275</v>
      </c>
      <c r="D147" s="189" t="s">
        <v>207</v>
      </c>
      <c r="E147" s="190" t="s">
        <v>1754</v>
      </c>
      <c r="F147" s="191" t="s">
        <v>1747</v>
      </c>
      <c r="G147" s="192" t="s">
        <v>348</v>
      </c>
      <c r="H147" s="193">
        <v>6</v>
      </c>
      <c r="I147" s="194"/>
      <c r="J147" s="193">
        <f>ROUND(I147*H147,3)</f>
        <v>0</v>
      </c>
      <c r="K147" s="195"/>
      <c r="L147" s="39"/>
      <c r="M147" s="196" t="s">
        <v>1</v>
      </c>
      <c r="N147" s="197" t="s">
        <v>46</v>
      </c>
      <c r="O147" s="8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</c>
      <c r="BE147" s="201">
        <f>IF(N147="základná",J147,0)</f>
        <v>0</v>
      </c>
      <c r="BF147" s="201">
        <f>IF(N147="znížená",J147,0)</f>
        <v>0</v>
      </c>
      <c r="BG147" s="201">
        <f>IF(N147="zákl. prenesená",J147,0)</f>
        <v>0</v>
      </c>
      <c r="BH147" s="201">
        <f>IF(N147="zníž. prenesená",J147,0)</f>
        <v>0</v>
      </c>
      <c r="BI147" s="201">
        <f>IF(N147="nulová",J147,0)</f>
        <v>0</v>
      </c>
      <c r="BJ147" s="19" t="s">
        <v>91</v>
      </c>
      <c r="BK147" s="202">
        <f>ROUND(I147*H147,3)</f>
        <v>0</v>
      </c>
      <c r="BL147" s="19" t="s">
        <v>211</v>
      </c>
      <c r="BM147" s="200" t="s">
        <v>355</v>
      </c>
    </row>
    <row r="148" s="2" customFormat="1" ht="24.15" customHeight="1">
      <c r="A148" s="38"/>
      <c r="B148" s="188"/>
      <c r="C148" s="189" t="s">
        <v>281</v>
      </c>
      <c r="D148" s="189" t="s">
        <v>207</v>
      </c>
      <c r="E148" s="190" t="s">
        <v>1755</v>
      </c>
      <c r="F148" s="191" t="s">
        <v>1756</v>
      </c>
      <c r="G148" s="192" t="s">
        <v>348</v>
      </c>
      <c r="H148" s="193">
        <v>2</v>
      </c>
      <c r="I148" s="194"/>
      <c r="J148" s="193">
        <f>ROUND(I148*H148,3)</f>
        <v>0</v>
      </c>
      <c r="K148" s="195"/>
      <c r="L148" s="39"/>
      <c r="M148" s="196" t="s">
        <v>1</v>
      </c>
      <c r="N148" s="197" t="s">
        <v>46</v>
      </c>
      <c r="O148" s="8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0" t="s">
        <v>211</v>
      </c>
      <c r="AT148" s="200" t="s">
        <v>207</v>
      </c>
      <c r="AU148" s="200" t="s">
        <v>91</v>
      </c>
      <c r="AY148" s="19" t="s">
        <v>205</v>
      </c>
      <c r="BE148" s="201">
        <f>IF(N148="základná",J148,0)</f>
        <v>0</v>
      </c>
      <c r="BF148" s="201">
        <f>IF(N148="znížená",J148,0)</f>
        <v>0</v>
      </c>
      <c r="BG148" s="201">
        <f>IF(N148="zákl. prenesená",J148,0)</f>
        <v>0</v>
      </c>
      <c r="BH148" s="201">
        <f>IF(N148="zníž. prenesená",J148,0)</f>
        <v>0</v>
      </c>
      <c r="BI148" s="201">
        <f>IF(N148="nulová",J148,0)</f>
        <v>0</v>
      </c>
      <c r="BJ148" s="19" t="s">
        <v>91</v>
      </c>
      <c r="BK148" s="202">
        <f>ROUND(I148*H148,3)</f>
        <v>0</v>
      </c>
      <c r="BL148" s="19" t="s">
        <v>211</v>
      </c>
      <c r="BM148" s="200" t="s">
        <v>366</v>
      </c>
    </row>
    <row r="149" s="2" customFormat="1" ht="37.8" customHeight="1">
      <c r="A149" s="38"/>
      <c r="B149" s="188"/>
      <c r="C149" s="189" t="s">
        <v>287</v>
      </c>
      <c r="D149" s="189" t="s">
        <v>207</v>
      </c>
      <c r="E149" s="190" t="s">
        <v>1757</v>
      </c>
      <c r="F149" s="191" t="s">
        <v>1758</v>
      </c>
      <c r="G149" s="192" t="s">
        <v>941</v>
      </c>
      <c r="H149" s="193">
        <v>1</v>
      </c>
      <c r="I149" s="194"/>
      <c r="J149" s="193">
        <f>ROUND(I149*H149,3)</f>
        <v>0</v>
      </c>
      <c r="K149" s="195"/>
      <c r="L149" s="39"/>
      <c r="M149" s="196" t="s">
        <v>1</v>
      </c>
      <c r="N149" s="197" t="s">
        <v>46</v>
      </c>
      <c r="O149" s="8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0" t="s">
        <v>211</v>
      </c>
      <c r="AT149" s="200" t="s">
        <v>207</v>
      </c>
      <c r="AU149" s="200" t="s">
        <v>91</v>
      </c>
      <c r="AY149" s="19" t="s">
        <v>205</v>
      </c>
      <c r="BE149" s="201">
        <f>IF(N149="základná",J149,0)</f>
        <v>0</v>
      </c>
      <c r="BF149" s="201">
        <f>IF(N149="znížená",J149,0)</f>
        <v>0</v>
      </c>
      <c r="BG149" s="201">
        <f>IF(N149="zákl. prenesená",J149,0)</f>
        <v>0</v>
      </c>
      <c r="BH149" s="201">
        <f>IF(N149="zníž. prenesená",J149,0)</f>
        <v>0</v>
      </c>
      <c r="BI149" s="201">
        <f>IF(N149="nulová",J149,0)</f>
        <v>0</v>
      </c>
      <c r="BJ149" s="19" t="s">
        <v>91</v>
      </c>
      <c r="BK149" s="202">
        <f>ROUND(I149*H149,3)</f>
        <v>0</v>
      </c>
      <c r="BL149" s="19" t="s">
        <v>211</v>
      </c>
      <c r="BM149" s="200" t="s">
        <v>380</v>
      </c>
    </row>
    <row r="150" s="2" customFormat="1" ht="37.8" customHeight="1">
      <c r="A150" s="38"/>
      <c r="B150" s="188"/>
      <c r="C150" s="189" t="s">
        <v>292</v>
      </c>
      <c r="D150" s="189" t="s">
        <v>207</v>
      </c>
      <c r="E150" s="190" t="s">
        <v>1759</v>
      </c>
      <c r="F150" s="191" t="s">
        <v>1760</v>
      </c>
      <c r="G150" s="192" t="s">
        <v>941</v>
      </c>
      <c r="H150" s="193">
        <v>2</v>
      </c>
      <c r="I150" s="194"/>
      <c r="J150" s="193">
        <f>ROUND(I150*H150,3)</f>
        <v>0</v>
      </c>
      <c r="K150" s="195"/>
      <c r="L150" s="39"/>
      <c r="M150" s="196" t="s">
        <v>1</v>
      </c>
      <c r="N150" s="197" t="s">
        <v>46</v>
      </c>
      <c r="O150" s="8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0" t="s">
        <v>211</v>
      </c>
      <c r="AT150" s="200" t="s">
        <v>207</v>
      </c>
      <c r="AU150" s="200" t="s">
        <v>91</v>
      </c>
      <c r="AY150" s="19" t="s">
        <v>205</v>
      </c>
      <c r="BE150" s="201">
        <f>IF(N150="základná",J150,0)</f>
        <v>0</v>
      </c>
      <c r="BF150" s="201">
        <f>IF(N150="znížená",J150,0)</f>
        <v>0</v>
      </c>
      <c r="BG150" s="201">
        <f>IF(N150="zákl. prenesená",J150,0)</f>
        <v>0</v>
      </c>
      <c r="BH150" s="201">
        <f>IF(N150="zníž. prenesená",J150,0)</f>
        <v>0</v>
      </c>
      <c r="BI150" s="201">
        <f>IF(N150="nulová",J150,0)</f>
        <v>0</v>
      </c>
      <c r="BJ150" s="19" t="s">
        <v>91</v>
      </c>
      <c r="BK150" s="202">
        <f>ROUND(I150*H150,3)</f>
        <v>0</v>
      </c>
      <c r="BL150" s="19" t="s">
        <v>211</v>
      </c>
      <c r="BM150" s="200" t="s">
        <v>390</v>
      </c>
    </row>
    <row r="151" s="2" customFormat="1" ht="37.8" customHeight="1">
      <c r="A151" s="38"/>
      <c r="B151" s="188"/>
      <c r="C151" s="189" t="s">
        <v>299</v>
      </c>
      <c r="D151" s="189" t="s">
        <v>207</v>
      </c>
      <c r="E151" s="190" t="s">
        <v>1761</v>
      </c>
      <c r="F151" s="191" t="s">
        <v>1762</v>
      </c>
      <c r="G151" s="192" t="s">
        <v>348</v>
      </c>
      <c r="H151" s="193">
        <v>42</v>
      </c>
      <c r="I151" s="194"/>
      <c r="J151" s="193">
        <f>ROUND(I151*H151,3)</f>
        <v>0</v>
      </c>
      <c r="K151" s="195"/>
      <c r="L151" s="39"/>
      <c r="M151" s="196" t="s">
        <v>1</v>
      </c>
      <c r="N151" s="197" t="s">
        <v>46</v>
      </c>
      <c r="O151" s="8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0" t="s">
        <v>211</v>
      </c>
      <c r="AT151" s="200" t="s">
        <v>207</v>
      </c>
      <c r="AU151" s="200" t="s">
        <v>91</v>
      </c>
      <c r="AY151" s="19" t="s">
        <v>205</v>
      </c>
      <c r="BE151" s="201">
        <f>IF(N151="základná",J151,0)</f>
        <v>0</v>
      </c>
      <c r="BF151" s="201">
        <f>IF(N151="znížená",J151,0)</f>
        <v>0</v>
      </c>
      <c r="BG151" s="201">
        <f>IF(N151="zákl. prenesená",J151,0)</f>
        <v>0</v>
      </c>
      <c r="BH151" s="201">
        <f>IF(N151="zníž. prenesená",J151,0)</f>
        <v>0</v>
      </c>
      <c r="BI151" s="201">
        <f>IF(N151="nulová",J151,0)</f>
        <v>0</v>
      </c>
      <c r="BJ151" s="19" t="s">
        <v>91</v>
      </c>
      <c r="BK151" s="202">
        <f>ROUND(I151*H151,3)</f>
        <v>0</v>
      </c>
      <c r="BL151" s="19" t="s">
        <v>211</v>
      </c>
      <c r="BM151" s="200" t="s">
        <v>401</v>
      </c>
    </row>
    <row r="152" s="2" customFormat="1" ht="37.8" customHeight="1">
      <c r="A152" s="38"/>
      <c r="B152" s="188"/>
      <c r="C152" s="189" t="s">
        <v>306</v>
      </c>
      <c r="D152" s="189" t="s">
        <v>207</v>
      </c>
      <c r="E152" s="190" t="s">
        <v>1763</v>
      </c>
      <c r="F152" s="191" t="s">
        <v>1764</v>
      </c>
      <c r="G152" s="192" t="s">
        <v>348</v>
      </c>
      <c r="H152" s="193">
        <v>24</v>
      </c>
      <c r="I152" s="194"/>
      <c r="J152" s="193">
        <f>ROUND(I152*H152,3)</f>
        <v>0</v>
      </c>
      <c r="K152" s="195"/>
      <c r="L152" s="39"/>
      <c r="M152" s="196" t="s">
        <v>1</v>
      </c>
      <c r="N152" s="197" t="s">
        <v>46</v>
      </c>
      <c r="O152" s="8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0" t="s">
        <v>211</v>
      </c>
      <c r="AT152" s="200" t="s">
        <v>207</v>
      </c>
      <c r="AU152" s="200" t="s">
        <v>91</v>
      </c>
      <c r="AY152" s="19" t="s">
        <v>205</v>
      </c>
      <c r="BE152" s="201">
        <f>IF(N152="základná",J152,0)</f>
        <v>0</v>
      </c>
      <c r="BF152" s="201">
        <f>IF(N152="znížená",J152,0)</f>
        <v>0</v>
      </c>
      <c r="BG152" s="201">
        <f>IF(N152="zákl. prenesená",J152,0)</f>
        <v>0</v>
      </c>
      <c r="BH152" s="201">
        <f>IF(N152="zníž. prenesená",J152,0)</f>
        <v>0</v>
      </c>
      <c r="BI152" s="201">
        <f>IF(N152="nulová",J152,0)</f>
        <v>0</v>
      </c>
      <c r="BJ152" s="19" t="s">
        <v>91</v>
      </c>
      <c r="BK152" s="202">
        <f>ROUND(I152*H152,3)</f>
        <v>0</v>
      </c>
      <c r="BL152" s="19" t="s">
        <v>211</v>
      </c>
      <c r="BM152" s="200" t="s">
        <v>414</v>
      </c>
    </row>
    <row r="153" s="2" customFormat="1" ht="24.15" customHeight="1">
      <c r="A153" s="38"/>
      <c r="B153" s="188"/>
      <c r="C153" s="189" t="s">
        <v>310</v>
      </c>
      <c r="D153" s="189" t="s">
        <v>207</v>
      </c>
      <c r="E153" s="190" t="s">
        <v>1765</v>
      </c>
      <c r="F153" s="191" t="s">
        <v>1766</v>
      </c>
      <c r="G153" s="192" t="s">
        <v>348</v>
      </c>
      <c r="H153" s="193">
        <v>3</v>
      </c>
      <c r="I153" s="194"/>
      <c r="J153" s="193">
        <f>ROUND(I153*H153,3)</f>
        <v>0</v>
      </c>
      <c r="K153" s="195"/>
      <c r="L153" s="39"/>
      <c r="M153" s="196" t="s">
        <v>1</v>
      </c>
      <c r="N153" s="197" t="s">
        <v>46</v>
      </c>
      <c r="O153" s="8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0" t="s">
        <v>211</v>
      </c>
      <c r="AT153" s="200" t="s">
        <v>207</v>
      </c>
      <c r="AU153" s="200" t="s">
        <v>91</v>
      </c>
      <c r="AY153" s="19" t="s">
        <v>205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9" t="s">
        <v>91</v>
      </c>
      <c r="BK153" s="202">
        <f>ROUND(I153*H153,3)</f>
        <v>0</v>
      </c>
      <c r="BL153" s="19" t="s">
        <v>211</v>
      </c>
      <c r="BM153" s="200" t="s">
        <v>423</v>
      </c>
    </row>
    <row r="154" s="2" customFormat="1" ht="24.15" customHeight="1">
      <c r="A154" s="38"/>
      <c r="B154" s="188"/>
      <c r="C154" s="189" t="s">
        <v>316</v>
      </c>
      <c r="D154" s="189" t="s">
        <v>207</v>
      </c>
      <c r="E154" s="190" t="s">
        <v>1767</v>
      </c>
      <c r="F154" s="191" t="s">
        <v>1768</v>
      </c>
      <c r="G154" s="192" t="s">
        <v>348</v>
      </c>
      <c r="H154" s="193">
        <v>2</v>
      </c>
      <c r="I154" s="194"/>
      <c r="J154" s="193">
        <f>ROUND(I154*H154,3)</f>
        <v>0</v>
      </c>
      <c r="K154" s="195"/>
      <c r="L154" s="39"/>
      <c r="M154" s="196" t="s">
        <v>1</v>
      </c>
      <c r="N154" s="197" t="s">
        <v>46</v>
      </c>
      <c r="O154" s="8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0" t="s">
        <v>211</v>
      </c>
      <c r="AT154" s="200" t="s">
        <v>207</v>
      </c>
      <c r="AU154" s="200" t="s">
        <v>91</v>
      </c>
      <c r="AY154" s="19" t="s">
        <v>205</v>
      </c>
      <c r="BE154" s="201">
        <f>IF(N154="základná",J154,0)</f>
        <v>0</v>
      </c>
      <c r="BF154" s="201">
        <f>IF(N154="znížená",J154,0)</f>
        <v>0</v>
      </c>
      <c r="BG154" s="201">
        <f>IF(N154="zákl. prenesená",J154,0)</f>
        <v>0</v>
      </c>
      <c r="BH154" s="201">
        <f>IF(N154="zníž. prenesená",J154,0)</f>
        <v>0</v>
      </c>
      <c r="BI154" s="201">
        <f>IF(N154="nulová",J154,0)</f>
        <v>0</v>
      </c>
      <c r="BJ154" s="19" t="s">
        <v>91</v>
      </c>
      <c r="BK154" s="202">
        <f>ROUND(I154*H154,3)</f>
        <v>0</v>
      </c>
      <c r="BL154" s="19" t="s">
        <v>211</v>
      </c>
      <c r="BM154" s="200" t="s">
        <v>461</v>
      </c>
    </row>
    <row r="155" s="2" customFormat="1" ht="24.15" customHeight="1">
      <c r="A155" s="38"/>
      <c r="B155" s="188"/>
      <c r="C155" s="189" t="s">
        <v>321</v>
      </c>
      <c r="D155" s="189" t="s">
        <v>207</v>
      </c>
      <c r="E155" s="190" t="s">
        <v>1769</v>
      </c>
      <c r="F155" s="191" t="s">
        <v>1770</v>
      </c>
      <c r="G155" s="192" t="s">
        <v>348</v>
      </c>
      <c r="H155" s="193">
        <v>24</v>
      </c>
      <c r="I155" s="194"/>
      <c r="J155" s="193">
        <f>ROUND(I155*H155,3)</f>
        <v>0</v>
      </c>
      <c r="K155" s="195"/>
      <c r="L155" s="39"/>
      <c r="M155" s="196" t="s">
        <v>1</v>
      </c>
      <c r="N155" s="197" t="s">
        <v>46</v>
      </c>
      <c r="O155" s="8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0" t="s">
        <v>211</v>
      </c>
      <c r="AT155" s="200" t="s">
        <v>207</v>
      </c>
      <c r="AU155" s="200" t="s">
        <v>91</v>
      </c>
      <c r="AY155" s="19" t="s">
        <v>205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9" t="s">
        <v>91</v>
      </c>
      <c r="BK155" s="202">
        <f>ROUND(I155*H155,3)</f>
        <v>0</v>
      </c>
      <c r="BL155" s="19" t="s">
        <v>211</v>
      </c>
      <c r="BM155" s="200" t="s">
        <v>470</v>
      </c>
    </row>
    <row r="156" s="2" customFormat="1" ht="24.15" customHeight="1">
      <c r="A156" s="38"/>
      <c r="B156" s="188"/>
      <c r="C156" s="189" t="s">
        <v>327</v>
      </c>
      <c r="D156" s="189" t="s">
        <v>207</v>
      </c>
      <c r="E156" s="190" t="s">
        <v>1771</v>
      </c>
      <c r="F156" s="191" t="s">
        <v>1772</v>
      </c>
      <c r="G156" s="192" t="s">
        <v>348</v>
      </c>
      <c r="H156" s="193">
        <v>8</v>
      </c>
      <c r="I156" s="194"/>
      <c r="J156" s="193">
        <f>ROUND(I156*H156,3)</f>
        <v>0</v>
      </c>
      <c r="K156" s="195"/>
      <c r="L156" s="39"/>
      <c r="M156" s="196" t="s">
        <v>1</v>
      </c>
      <c r="N156" s="197" t="s">
        <v>46</v>
      </c>
      <c r="O156" s="8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0" t="s">
        <v>211</v>
      </c>
      <c r="AT156" s="200" t="s">
        <v>207</v>
      </c>
      <c r="AU156" s="200" t="s">
        <v>91</v>
      </c>
      <c r="AY156" s="19" t="s">
        <v>205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9" t="s">
        <v>91</v>
      </c>
      <c r="BK156" s="202">
        <f>ROUND(I156*H156,3)</f>
        <v>0</v>
      </c>
      <c r="BL156" s="19" t="s">
        <v>211</v>
      </c>
      <c r="BM156" s="200" t="s">
        <v>483</v>
      </c>
    </row>
    <row r="157" s="2" customFormat="1" ht="33" customHeight="1">
      <c r="A157" s="38"/>
      <c r="B157" s="188"/>
      <c r="C157" s="189" t="s">
        <v>333</v>
      </c>
      <c r="D157" s="189" t="s">
        <v>207</v>
      </c>
      <c r="E157" s="190" t="s">
        <v>1773</v>
      </c>
      <c r="F157" s="191" t="s">
        <v>1774</v>
      </c>
      <c r="G157" s="192" t="s">
        <v>348</v>
      </c>
      <c r="H157" s="193">
        <v>2</v>
      </c>
      <c r="I157" s="194"/>
      <c r="J157" s="193">
        <f>ROUND(I157*H157,3)</f>
        <v>0</v>
      </c>
      <c r="K157" s="195"/>
      <c r="L157" s="39"/>
      <c r="M157" s="196" t="s">
        <v>1</v>
      </c>
      <c r="N157" s="197" t="s">
        <v>46</v>
      </c>
      <c r="O157" s="8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0" t="s">
        <v>211</v>
      </c>
      <c r="AT157" s="200" t="s">
        <v>207</v>
      </c>
      <c r="AU157" s="200" t="s">
        <v>91</v>
      </c>
      <c r="AY157" s="19" t="s">
        <v>205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9" t="s">
        <v>91</v>
      </c>
      <c r="BK157" s="202">
        <f>ROUND(I157*H157,3)</f>
        <v>0</v>
      </c>
      <c r="BL157" s="19" t="s">
        <v>211</v>
      </c>
      <c r="BM157" s="200" t="s">
        <v>495</v>
      </c>
    </row>
    <row r="158" s="2" customFormat="1" ht="24.15" customHeight="1">
      <c r="A158" s="38"/>
      <c r="B158" s="188"/>
      <c r="C158" s="189" t="s">
        <v>7</v>
      </c>
      <c r="D158" s="189" t="s">
        <v>207</v>
      </c>
      <c r="E158" s="190" t="s">
        <v>1775</v>
      </c>
      <c r="F158" s="191" t="s">
        <v>1776</v>
      </c>
      <c r="G158" s="192" t="s">
        <v>348</v>
      </c>
      <c r="H158" s="193">
        <v>24</v>
      </c>
      <c r="I158" s="194"/>
      <c r="J158" s="193">
        <f>ROUND(I158*H158,3)</f>
        <v>0</v>
      </c>
      <c r="K158" s="195"/>
      <c r="L158" s="39"/>
      <c r="M158" s="196" t="s">
        <v>1</v>
      </c>
      <c r="N158" s="197" t="s">
        <v>46</v>
      </c>
      <c r="O158" s="8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0" t="s">
        <v>211</v>
      </c>
      <c r="AT158" s="200" t="s">
        <v>207</v>
      </c>
      <c r="AU158" s="200" t="s">
        <v>91</v>
      </c>
      <c r="AY158" s="19" t="s">
        <v>205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9" t="s">
        <v>91</v>
      </c>
      <c r="BK158" s="202">
        <f>ROUND(I158*H158,3)</f>
        <v>0</v>
      </c>
      <c r="BL158" s="19" t="s">
        <v>211</v>
      </c>
      <c r="BM158" s="200" t="s">
        <v>506</v>
      </c>
    </row>
    <row r="159" s="2" customFormat="1" ht="16.5" customHeight="1">
      <c r="A159" s="38"/>
      <c r="B159" s="188"/>
      <c r="C159" s="189" t="s">
        <v>355</v>
      </c>
      <c r="D159" s="189" t="s">
        <v>207</v>
      </c>
      <c r="E159" s="190" t="s">
        <v>1777</v>
      </c>
      <c r="F159" s="191" t="s">
        <v>1778</v>
      </c>
      <c r="G159" s="192" t="s">
        <v>284</v>
      </c>
      <c r="H159" s="193">
        <v>950</v>
      </c>
      <c r="I159" s="194"/>
      <c r="J159" s="193">
        <f>ROUND(I159*H159,3)</f>
        <v>0</v>
      </c>
      <c r="K159" s="195"/>
      <c r="L159" s="39"/>
      <c r="M159" s="196" t="s">
        <v>1</v>
      </c>
      <c r="N159" s="197" t="s">
        <v>46</v>
      </c>
      <c r="O159" s="8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0" t="s">
        <v>211</v>
      </c>
      <c r="AT159" s="200" t="s">
        <v>207</v>
      </c>
      <c r="AU159" s="200" t="s">
        <v>91</v>
      </c>
      <c r="AY159" s="19" t="s">
        <v>205</v>
      </c>
      <c r="BE159" s="201">
        <f>IF(N159="základná",J159,0)</f>
        <v>0</v>
      </c>
      <c r="BF159" s="201">
        <f>IF(N159="znížená",J159,0)</f>
        <v>0</v>
      </c>
      <c r="BG159" s="201">
        <f>IF(N159="zákl. prenesená",J159,0)</f>
        <v>0</v>
      </c>
      <c r="BH159" s="201">
        <f>IF(N159="zníž. prenesená",J159,0)</f>
        <v>0</v>
      </c>
      <c r="BI159" s="201">
        <f>IF(N159="nulová",J159,0)</f>
        <v>0</v>
      </c>
      <c r="BJ159" s="19" t="s">
        <v>91</v>
      </c>
      <c r="BK159" s="202">
        <f>ROUND(I159*H159,3)</f>
        <v>0</v>
      </c>
      <c r="BL159" s="19" t="s">
        <v>211</v>
      </c>
      <c r="BM159" s="200" t="s">
        <v>517</v>
      </c>
    </row>
    <row r="160" s="2" customFormat="1" ht="16.5" customHeight="1">
      <c r="A160" s="38"/>
      <c r="B160" s="188"/>
      <c r="C160" s="189" t="s">
        <v>361</v>
      </c>
      <c r="D160" s="189" t="s">
        <v>207</v>
      </c>
      <c r="E160" s="190" t="s">
        <v>1779</v>
      </c>
      <c r="F160" s="191" t="s">
        <v>1780</v>
      </c>
      <c r="G160" s="192" t="s">
        <v>284</v>
      </c>
      <c r="H160" s="193">
        <v>250</v>
      </c>
      <c r="I160" s="194"/>
      <c r="J160" s="193">
        <f>ROUND(I160*H160,3)</f>
        <v>0</v>
      </c>
      <c r="K160" s="195"/>
      <c r="L160" s="39"/>
      <c r="M160" s="196" t="s">
        <v>1</v>
      </c>
      <c r="N160" s="197" t="s">
        <v>46</v>
      </c>
      <c r="O160" s="8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0" t="s">
        <v>211</v>
      </c>
      <c r="AT160" s="200" t="s">
        <v>207</v>
      </c>
      <c r="AU160" s="200" t="s">
        <v>91</v>
      </c>
      <c r="AY160" s="19" t="s">
        <v>205</v>
      </c>
      <c r="BE160" s="201">
        <f>IF(N160="základná",J160,0)</f>
        <v>0</v>
      </c>
      <c r="BF160" s="201">
        <f>IF(N160="znížená",J160,0)</f>
        <v>0</v>
      </c>
      <c r="BG160" s="201">
        <f>IF(N160="zákl. prenesená",J160,0)</f>
        <v>0</v>
      </c>
      <c r="BH160" s="201">
        <f>IF(N160="zníž. prenesená",J160,0)</f>
        <v>0</v>
      </c>
      <c r="BI160" s="201">
        <f>IF(N160="nulová",J160,0)</f>
        <v>0</v>
      </c>
      <c r="BJ160" s="19" t="s">
        <v>91</v>
      </c>
      <c r="BK160" s="202">
        <f>ROUND(I160*H160,3)</f>
        <v>0</v>
      </c>
      <c r="BL160" s="19" t="s">
        <v>211</v>
      </c>
      <c r="BM160" s="200" t="s">
        <v>525</v>
      </c>
    </row>
    <row r="161" s="2" customFormat="1" ht="16.5" customHeight="1">
      <c r="A161" s="38"/>
      <c r="B161" s="188"/>
      <c r="C161" s="189" t="s">
        <v>366</v>
      </c>
      <c r="D161" s="189" t="s">
        <v>207</v>
      </c>
      <c r="E161" s="190" t="s">
        <v>1781</v>
      </c>
      <c r="F161" s="191" t="s">
        <v>1782</v>
      </c>
      <c r="G161" s="192" t="s">
        <v>284</v>
      </c>
      <c r="H161" s="193">
        <v>300</v>
      </c>
      <c r="I161" s="194"/>
      <c r="J161" s="193">
        <f>ROUND(I161*H161,3)</f>
        <v>0</v>
      </c>
      <c r="K161" s="195"/>
      <c r="L161" s="39"/>
      <c r="M161" s="196" t="s">
        <v>1</v>
      </c>
      <c r="N161" s="197" t="s">
        <v>46</v>
      </c>
      <c r="O161" s="8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0" t="s">
        <v>211</v>
      </c>
      <c r="AT161" s="200" t="s">
        <v>207</v>
      </c>
      <c r="AU161" s="200" t="s">
        <v>91</v>
      </c>
      <c r="AY161" s="19" t="s">
        <v>205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9" t="s">
        <v>91</v>
      </c>
      <c r="BK161" s="202">
        <f>ROUND(I161*H161,3)</f>
        <v>0</v>
      </c>
      <c r="BL161" s="19" t="s">
        <v>211</v>
      </c>
      <c r="BM161" s="200" t="s">
        <v>537</v>
      </c>
    </row>
    <row r="162" s="2" customFormat="1" ht="24.15" customHeight="1">
      <c r="A162" s="38"/>
      <c r="B162" s="188"/>
      <c r="C162" s="189" t="s">
        <v>375</v>
      </c>
      <c r="D162" s="189" t="s">
        <v>207</v>
      </c>
      <c r="E162" s="190" t="s">
        <v>1783</v>
      </c>
      <c r="F162" s="191" t="s">
        <v>1784</v>
      </c>
      <c r="G162" s="192" t="s">
        <v>284</v>
      </c>
      <c r="H162" s="193">
        <v>30</v>
      </c>
      <c r="I162" s="194"/>
      <c r="J162" s="193">
        <f>ROUND(I162*H162,3)</f>
        <v>0</v>
      </c>
      <c r="K162" s="195"/>
      <c r="L162" s="39"/>
      <c r="M162" s="196" t="s">
        <v>1</v>
      </c>
      <c r="N162" s="197" t="s">
        <v>46</v>
      </c>
      <c r="O162" s="8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0" t="s">
        <v>211</v>
      </c>
      <c r="AT162" s="200" t="s">
        <v>207</v>
      </c>
      <c r="AU162" s="200" t="s">
        <v>91</v>
      </c>
      <c r="AY162" s="19" t="s">
        <v>205</v>
      </c>
      <c r="BE162" s="201">
        <f>IF(N162="základná",J162,0)</f>
        <v>0</v>
      </c>
      <c r="BF162" s="201">
        <f>IF(N162="znížená",J162,0)</f>
        <v>0</v>
      </c>
      <c r="BG162" s="201">
        <f>IF(N162="zákl. prenesená",J162,0)</f>
        <v>0</v>
      </c>
      <c r="BH162" s="201">
        <f>IF(N162="zníž. prenesená",J162,0)</f>
        <v>0</v>
      </c>
      <c r="BI162" s="201">
        <f>IF(N162="nulová",J162,0)</f>
        <v>0</v>
      </c>
      <c r="BJ162" s="19" t="s">
        <v>91</v>
      </c>
      <c r="BK162" s="202">
        <f>ROUND(I162*H162,3)</f>
        <v>0</v>
      </c>
      <c r="BL162" s="19" t="s">
        <v>211</v>
      </c>
      <c r="BM162" s="200" t="s">
        <v>553</v>
      </c>
    </row>
    <row r="163" s="2" customFormat="1" ht="16.5" customHeight="1">
      <c r="A163" s="38"/>
      <c r="B163" s="188"/>
      <c r="C163" s="189" t="s">
        <v>380</v>
      </c>
      <c r="D163" s="189" t="s">
        <v>207</v>
      </c>
      <c r="E163" s="190" t="s">
        <v>1785</v>
      </c>
      <c r="F163" s="191" t="s">
        <v>1786</v>
      </c>
      <c r="G163" s="192" t="s">
        <v>284</v>
      </c>
      <c r="H163" s="193">
        <v>300</v>
      </c>
      <c r="I163" s="194"/>
      <c r="J163" s="193">
        <f>ROUND(I163*H163,3)</f>
        <v>0</v>
      </c>
      <c r="K163" s="195"/>
      <c r="L163" s="39"/>
      <c r="M163" s="196" t="s">
        <v>1</v>
      </c>
      <c r="N163" s="197" t="s">
        <v>46</v>
      </c>
      <c r="O163" s="8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0" t="s">
        <v>211</v>
      </c>
      <c r="AT163" s="200" t="s">
        <v>207</v>
      </c>
      <c r="AU163" s="200" t="s">
        <v>91</v>
      </c>
      <c r="AY163" s="19" t="s">
        <v>205</v>
      </c>
      <c r="BE163" s="201">
        <f>IF(N163="základná",J163,0)</f>
        <v>0</v>
      </c>
      <c r="BF163" s="201">
        <f>IF(N163="znížená",J163,0)</f>
        <v>0</v>
      </c>
      <c r="BG163" s="201">
        <f>IF(N163="zákl. prenesená",J163,0)</f>
        <v>0</v>
      </c>
      <c r="BH163" s="201">
        <f>IF(N163="zníž. prenesená",J163,0)</f>
        <v>0</v>
      </c>
      <c r="BI163" s="201">
        <f>IF(N163="nulová",J163,0)</f>
        <v>0</v>
      </c>
      <c r="BJ163" s="19" t="s">
        <v>91</v>
      </c>
      <c r="BK163" s="202">
        <f>ROUND(I163*H163,3)</f>
        <v>0</v>
      </c>
      <c r="BL163" s="19" t="s">
        <v>211</v>
      </c>
      <c r="BM163" s="200" t="s">
        <v>564</v>
      </c>
    </row>
    <row r="164" s="12" customFormat="1" ht="22.8" customHeight="1">
      <c r="A164" s="12"/>
      <c r="B164" s="175"/>
      <c r="C164" s="12"/>
      <c r="D164" s="176" t="s">
        <v>79</v>
      </c>
      <c r="E164" s="186" t="s">
        <v>1787</v>
      </c>
      <c r="F164" s="186" t="s">
        <v>1788</v>
      </c>
      <c r="G164" s="12"/>
      <c r="H164" s="12"/>
      <c r="I164" s="178"/>
      <c r="J164" s="187">
        <f>BK164</f>
        <v>0</v>
      </c>
      <c r="K164" s="12"/>
      <c r="L164" s="175"/>
      <c r="M164" s="180"/>
      <c r="N164" s="181"/>
      <c r="O164" s="181"/>
      <c r="P164" s="182">
        <f>SUM(P165:P167)</f>
        <v>0</v>
      </c>
      <c r="Q164" s="181"/>
      <c r="R164" s="182">
        <f>SUM(R165:R167)</f>
        <v>0</v>
      </c>
      <c r="S164" s="181"/>
      <c r="T164" s="183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6" t="s">
        <v>221</v>
      </c>
      <c r="AT164" s="184" t="s">
        <v>79</v>
      </c>
      <c r="AU164" s="184" t="s">
        <v>87</v>
      </c>
      <c r="AY164" s="176" t="s">
        <v>205</v>
      </c>
      <c r="BK164" s="185">
        <f>SUM(BK165:BK167)</f>
        <v>0</v>
      </c>
    </row>
    <row r="165" s="2" customFormat="1" ht="37.8" customHeight="1">
      <c r="A165" s="38"/>
      <c r="B165" s="188"/>
      <c r="C165" s="189" t="s">
        <v>385</v>
      </c>
      <c r="D165" s="189" t="s">
        <v>207</v>
      </c>
      <c r="E165" s="190" t="s">
        <v>1789</v>
      </c>
      <c r="F165" s="191" t="s">
        <v>1790</v>
      </c>
      <c r="G165" s="192" t="s">
        <v>348</v>
      </c>
      <c r="H165" s="193">
        <v>21</v>
      </c>
      <c r="I165" s="194"/>
      <c r="J165" s="193">
        <f>ROUND(I165*H165,3)</f>
        <v>0</v>
      </c>
      <c r="K165" s="195"/>
      <c r="L165" s="39"/>
      <c r="M165" s="196" t="s">
        <v>1</v>
      </c>
      <c r="N165" s="197" t="s">
        <v>46</v>
      </c>
      <c r="O165" s="8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0" t="s">
        <v>211</v>
      </c>
      <c r="AT165" s="200" t="s">
        <v>207</v>
      </c>
      <c r="AU165" s="200" t="s">
        <v>91</v>
      </c>
      <c r="AY165" s="19" t="s">
        <v>205</v>
      </c>
      <c r="BE165" s="201">
        <f>IF(N165="základná",J165,0)</f>
        <v>0</v>
      </c>
      <c r="BF165" s="201">
        <f>IF(N165="znížená",J165,0)</f>
        <v>0</v>
      </c>
      <c r="BG165" s="201">
        <f>IF(N165="zákl. prenesená",J165,0)</f>
        <v>0</v>
      </c>
      <c r="BH165" s="201">
        <f>IF(N165="zníž. prenesená",J165,0)</f>
        <v>0</v>
      </c>
      <c r="BI165" s="201">
        <f>IF(N165="nulová",J165,0)</f>
        <v>0</v>
      </c>
      <c r="BJ165" s="19" t="s">
        <v>91</v>
      </c>
      <c r="BK165" s="202">
        <f>ROUND(I165*H165,3)</f>
        <v>0</v>
      </c>
      <c r="BL165" s="19" t="s">
        <v>211</v>
      </c>
      <c r="BM165" s="200" t="s">
        <v>574</v>
      </c>
    </row>
    <row r="166" s="2" customFormat="1" ht="37.8" customHeight="1">
      <c r="A166" s="38"/>
      <c r="B166" s="188"/>
      <c r="C166" s="189" t="s">
        <v>390</v>
      </c>
      <c r="D166" s="189" t="s">
        <v>207</v>
      </c>
      <c r="E166" s="190" t="s">
        <v>1791</v>
      </c>
      <c r="F166" s="191" t="s">
        <v>1792</v>
      </c>
      <c r="G166" s="192" t="s">
        <v>348</v>
      </c>
      <c r="H166" s="193">
        <v>13</v>
      </c>
      <c r="I166" s="194"/>
      <c r="J166" s="193">
        <f>ROUND(I166*H166,3)</f>
        <v>0</v>
      </c>
      <c r="K166" s="195"/>
      <c r="L166" s="39"/>
      <c r="M166" s="196" t="s">
        <v>1</v>
      </c>
      <c r="N166" s="197" t="s">
        <v>46</v>
      </c>
      <c r="O166" s="8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0" t="s">
        <v>211</v>
      </c>
      <c r="AT166" s="200" t="s">
        <v>207</v>
      </c>
      <c r="AU166" s="200" t="s">
        <v>91</v>
      </c>
      <c r="AY166" s="19" t="s">
        <v>205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9" t="s">
        <v>91</v>
      </c>
      <c r="BK166" s="202">
        <f>ROUND(I166*H166,3)</f>
        <v>0</v>
      </c>
      <c r="BL166" s="19" t="s">
        <v>211</v>
      </c>
      <c r="BM166" s="200" t="s">
        <v>584</v>
      </c>
    </row>
    <row r="167" s="2" customFormat="1" ht="16.5" customHeight="1">
      <c r="A167" s="38"/>
      <c r="B167" s="188"/>
      <c r="C167" s="189" t="s">
        <v>395</v>
      </c>
      <c r="D167" s="189" t="s">
        <v>207</v>
      </c>
      <c r="E167" s="190" t="s">
        <v>1793</v>
      </c>
      <c r="F167" s="191" t="s">
        <v>1794</v>
      </c>
      <c r="G167" s="192" t="s">
        <v>284</v>
      </c>
      <c r="H167" s="193">
        <v>200</v>
      </c>
      <c r="I167" s="194"/>
      <c r="J167" s="193">
        <f>ROUND(I167*H167,3)</f>
        <v>0</v>
      </c>
      <c r="K167" s="195"/>
      <c r="L167" s="39"/>
      <c r="M167" s="196" t="s">
        <v>1</v>
      </c>
      <c r="N167" s="197" t="s">
        <v>46</v>
      </c>
      <c r="O167" s="8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0" t="s">
        <v>211</v>
      </c>
      <c r="AT167" s="200" t="s">
        <v>207</v>
      </c>
      <c r="AU167" s="200" t="s">
        <v>91</v>
      </c>
      <c r="AY167" s="19" t="s">
        <v>205</v>
      </c>
      <c r="BE167" s="201">
        <f>IF(N167="základná",J167,0)</f>
        <v>0</v>
      </c>
      <c r="BF167" s="201">
        <f>IF(N167="znížená",J167,0)</f>
        <v>0</v>
      </c>
      <c r="BG167" s="201">
        <f>IF(N167="zákl. prenesená",J167,0)</f>
        <v>0</v>
      </c>
      <c r="BH167" s="201">
        <f>IF(N167="zníž. prenesená",J167,0)</f>
        <v>0</v>
      </c>
      <c r="BI167" s="201">
        <f>IF(N167="nulová",J167,0)</f>
        <v>0</v>
      </c>
      <c r="BJ167" s="19" t="s">
        <v>91</v>
      </c>
      <c r="BK167" s="202">
        <f>ROUND(I167*H167,3)</f>
        <v>0</v>
      </c>
      <c r="BL167" s="19" t="s">
        <v>211</v>
      </c>
      <c r="BM167" s="200" t="s">
        <v>594</v>
      </c>
    </row>
    <row r="168" s="12" customFormat="1" ht="22.8" customHeight="1">
      <c r="A168" s="12"/>
      <c r="B168" s="175"/>
      <c r="C168" s="12"/>
      <c r="D168" s="176" t="s">
        <v>79</v>
      </c>
      <c r="E168" s="186" t="s">
        <v>1795</v>
      </c>
      <c r="F168" s="186" t="s">
        <v>1796</v>
      </c>
      <c r="G168" s="12"/>
      <c r="H168" s="12"/>
      <c r="I168" s="178"/>
      <c r="J168" s="187">
        <f>BK168</f>
        <v>0</v>
      </c>
      <c r="K168" s="12"/>
      <c r="L168" s="175"/>
      <c r="M168" s="180"/>
      <c r="N168" s="181"/>
      <c r="O168" s="181"/>
      <c r="P168" s="182">
        <f>SUM(P169:P174)</f>
        <v>0</v>
      </c>
      <c r="Q168" s="181"/>
      <c r="R168" s="182">
        <f>SUM(R169:R174)</f>
        <v>0</v>
      </c>
      <c r="S168" s="181"/>
      <c r="T168" s="183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6" t="s">
        <v>221</v>
      </c>
      <c r="AT168" s="184" t="s">
        <v>79</v>
      </c>
      <c r="AU168" s="184" t="s">
        <v>87</v>
      </c>
      <c r="AY168" s="176" t="s">
        <v>205</v>
      </c>
      <c r="BK168" s="185">
        <f>SUM(BK169:BK174)</f>
        <v>0</v>
      </c>
    </row>
    <row r="169" s="2" customFormat="1" ht="37.8" customHeight="1">
      <c r="A169" s="38"/>
      <c r="B169" s="188"/>
      <c r="C169" s="189" t="s">
        <v>401</v>
      </c>
      <c r="D169" s="189" t="s">
        <v>207</v>
      </c>
      <c r="E169" s="190" t="s">
        <v>1797</v>
      </c>
      <c r="F169" s="191" t="s">
        <v>1798</v>
      </c>
      <c r="G169" s="192" t="s">
        <v>348</v>
      </c>
      <c r="H169" s="193">
        <v>264</v>
      </c>
      <c r="I169" s="194"/>
      <c r="J169" s="193">
        <f>ROUND(I169*H169,3)</f>
        <v>0</v>
      </c>
      <c r="K169" s="195"/>
      <c r="L169" s="39"/>
      <c r="M169" s="196" t="s">
        <v>1</v>
      </c>
      <c r="N169" s="197" t="s">
        <v>46</v>
      </c>
      <c r="O169" s="8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0" t="s">
        <v>211</v>
      </c>
      <c r="AT169" s="200" t="s">
        <v>207</v>
      </c>
      <c r="AU169" s="200" t="s">
        <v>91</v>
      </c>
      <c r="AY169" s="19" t="s">
        <v>205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9" t="s">
        <v>91</v>
      </c>
      <c r="BK169" s="202">
        <f>ROUND(I169*H169,3)</f>
        <v>0</v>
      </c>
      <c r="BL169" s="19" t="s">
        <v>211</v>
      </c>
      <c r="BM169" s="200" t="s">
        <v>603</v>
      </c>
    </row>
    <row r="170" s="2" customFormat="1" ht="37.8" customHeight="1">
      <c r="A170" s="38"/>
      <c r="B170" s="188"/>
      <c r="C170" s="189" t="s">
        <v>408</v>
      </c>
      <c r="D170" s="189" t="s">
        <v>207</v>
      </c>
      <c r="E170" s="190" t="s">
        <v>1799</v>
      </c>
      <c r="F170" s="191" t="s">
        <v>1800</v>
      </c>
      <c r="G170" s="192" t="s">
        <v>348</v>
      </c>
      <c r="H170" s="193">
        <v>5</v>
      </c>
      <c r="I170" s="194"/>
      <c r="J170" s="193">
        <f>ROUND(I170*H170,3)</f>
        <v>0</v>
      </c>
      <c r="K170" s="195"/>
      <c r="L170" s="39"/>
      <c r="M170" s="196" t="s">
        <v>1</v>
      </c>
      <c r="N170" s="197" t="s">
        <v>46</v>
      </c>
      <c r="O170" s="8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0" t="s">
        <v>211</v>
      </c>
      <c r="AT170" s="200" t="s">
        <v>207</v>
      </c>
      <c r="AU170" s="200" t="s">
        <v>91</v>
      </c>
      <c r="AY170" s="19" t="s">
        <v>205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9" t="s">
        <v>91</v>
      </c>
      <c r="BK170" s="202">
        <f>ROUND(I170*H170,3)</f>
        <v>0</v>
      </c>
      <c r="BL170" s="19" t="s">
        <v>211</v>
      </c>
      <c r="BM170" s="200" t="s">
        <v>611</v>
      </c>
    </row>
    <row r="171" s="2" customFormat="1" ht="16.5" customHeight="1">
      <c r="A171" s="38"/>
      <c r="B171" s="188"/>
      <c r="C171" s="189" t="s">
        <v>414</v>
      </c>
      <c r="D171" s="189" t="s">
        <v>207</v>
      </c>
      <c r="E171" s="190" t="s">
        <v>1801</v>
      </c>
      <c r="F171" s="191" t="s">
        <v>1802</v>
      </c>
      <c r="G171" s="192" t="s">
        <v>284</v>
      </c>
      <c r="H171" s="193">
        <v>1300</v>
      </c>
      <c r="I171" s="194"/>
      <c r="J171" s="193">
        <f>ROUND(I171*H171,3)</f>
        <v>0</v>
      </c>
      <c r="K171" s="195"/>
      <c r="L171" s="39"/>
      <c r="M171" s="196" t="s">
        <v>1</v>
      </c>
      <c r="N171" s="197" t="s">
        <v>46</v>
      </c>
      <c r="O171" s="8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0" t="s">
        <v>211</v>
      </c>
      <c r="AT171" s="200" t="s">
        <v>207</v>
      </c>
      <c r="AU171" s="200" t="s">
        <v>91</v>
      </c>
      <c r="AY171" s="19" t="s">
        <v>205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9" t="s">
        <v>91</v>
      </c>
      <c r="BK171" s="202">
        <f>ROUND(I171*H171,3)</f>
        <v>0</v>
      </c>
      <c r="BL171" s="19" t="s">
        <v>211</v>
      </c>
      <c r="BM171" s="200" t="s">
        <v>624</v>
      </c>
    </row>
    <row r="172" s="2" customFormat="1" ht="16.5" customHeight="1">
      <c r="A172" s="38"/>
      <c r="B172" s="188"/>
      <c r="C172" s="189" t="s">
        <v>419</v>
      </c>
      <c r="D172" s="189" t="s">
        <v>207</v>
      </c>
      <c r="E172" s="190" t="s">
        <v>1803</v>
      </c>
      <c r="F172" s="191" t="s">
        <v>1804</v>
      </c>
      <c r="G172" s="192" t="s">
        <v>284</v>
      </c>
      <c r="H172" s="193">
        <v>50</v>
      </c>
      <c r="I172" s="194"/>
      <c r="J172" s="193">
        <f>ROUND(I172*H172,3)</f>
        <v>0</v>
      </c>
      <c r="K172" s="195"/>
      <c r="L172" s="39"/>
      <c r="M172" s="196" t="s">
        <v>1</v>
      </c>
      <c r="N172" s="197" t="s">
        <v>46</v>
      </c>
      <c r="O172" s="8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0" t="s">
        <v>211</v>
      </c>
      <c r="AT172" s="200" t="s">
        <v>207</v>
      </c>
      <c r="AU172" s="200" t="s">
        <v>91</v>
      </c>
      <c r="AY172" s="19" t="s">
        <v>205</v>
      </c>
      <c r="BE172" s="201">
        <f>IF(N172="základná",J172,0)</f>
        <v>0</v>
      </c>
      <c r="BF172" s="201">
        <f>IF(N172="znížená",J172,0)</f>
        <v>0</v>
      </c>
      <c r="BG172" s="201">
        <f>IF(N172="zákl. prenesená",J172,0)</f>
        <v>0</v>
      </c>
      <c r="BH172" s="201">
        <f>IF(N172="zníž. prenesená",J172,0)</f>
        <v>0</v>
      </c>
      <c r="BI172" s="201">
        <f>IF(N172="nulová",J172,0)</f>
        <v>0</v>
      </c>
      <c r="BJ172" s="19" t="s">
        <v>91</v>
      </c>
      <c r="BK172" s="202">
        <f>ROUND(I172*H172,3)</f>
        <v>0</v>
      </c>
      <c r="BL172" s="19" t="s">
        <v>211</v>
      </c>
      <c r="BM172" s="200" t="s">
        <v>642</v>
      </c>
    </row>
    <row r="173" s="2" customFormat="1" ht="16.5" customHeight="1">
      <c r="A173" s="38"/>
      <c r="B173" s="188"/>
      <c r="C173" s="189" t="s">
        <v>423</v>
      </c>
      <c r="D173" s="189" t="s">
        <v>207</v>
      </c>
      <c r="E173" s="190" t="s">
        <v>1805</v>
      </c>
      <c r="F173" s="191" t="s">
        <v>1806</v>
      </c>
      <c r="G173" s="192" t="s">
        <v>284</v>
      </c>
      <c r="H173" s="193">
        <v>20</v>
      </c>
      <c r="I173" s="194"/>
      <c r="J173" s="193">
        <f>ROUND(I173*H173,3)</f>
        <v>0</v>
      </c>
      <c r="K173" s="195"/>
      <c r="L173" s="39"/>
      <c r="M173" s="196" t="s">
        <v>1</v>
      </c>
      <c r="N173" s="197" t="s">
        <v>46</v>
      </c>
      <c r="O173" s="8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0" t="s">
        <v>211</v>
      </c>
      <c r="AT173" s="200" t="s">
        <v>207</v>
      </c>
      <c r="AU173" s="200" t="s">
        <v>91</v>
      </c>
      <c r="AY173" s="19" t="s">
        <v>205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9" t="s">
        <v>91</v>
      </c>
      <c r="BK173" s="202">
        <f>ROUND(I173*H173,3)</f>
        <v>0</v>
      </c>
      <c r="BL173" s="19" t="s">
        <v>211</v>
      </c>
      <c r="BM173" s="200" t="s">
        <v>664</v>
      </c>
    </row>
    <row r="174" s="2" customFormat="1" ht="16.5" customHeight="1">
      <c r="A174" s="38"/>
      <c r="B174" s="188"/>
      <c r="C174" s="189" t="s">
        <v>443</v>
      </c>
      <c r="D174" s="189" t="s">
        <v>207</v>
      </c>
      <c r="E174" s="190" t="s">
        <v>1785</v>
      </c>
      <c r="F174" s="191" t="s">
        <v>1786</v>
      </c>
      <c r="G174" s="192" t="s">
        <v>284</v>
      </c>
      <c r="H174" s="193">
        <v>1500</v>
      </c>
      <c r="I174" s="194"/>
      <c r="J174" s="193">
        <f>ROUND(I174*H174,3)</f>
        <v>0</v>
      </c>
      <c r="K174" s="195"/>
      <c r="L174" s="39"/>
      <c r="M174" s="196" t="s">
        <v>1</v>
      </c>
      <c r="N174" s="197" t="s">
        <v>46</v>
      </c>
      <c r="O174" s="8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0" t="s">
        <v>211</v>
      </c>
      <c r="AT174" s="200" t="s">
        <v>207</v>
      </c>
      <c r="AU174" s="200" t="s">
        <v>91</v>
      </c>
      <c r="AY174" s="19" t="s">
        <v>205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9" t="s">
        <v>91</v>
      </c>
      <c r="BK174" s="202">
        <f>ROUND(I174*H174,3)</f>
        <v>0</v>
      </c>
      <c r="BL174" s="19" t="s">
        <v>211</v>
      </c>
      <c r="BM174" s="200" t="s">
        <v>680</v>
      </c>
    </row>
    <row r="175" s="12" customFormat="1" ht="22.8" customHeight="1">
      <c r="A175" s="12"/>
      <c r="B175" s="175"/>
      <c r="C175" s="12"/>
      <c r="D175" s="176" t="s">
        <v>79</v>
      </c>
      <c r="E175" s="186" t="s">
        <v>1807</v>
      </c>
      <c r="F175" s="186" t="s">
        <v>1808</v>
      </c>
      <c r="G175" s="12"/>
      <c r="H175" s="12"/>
      <c r="I175" s="178"/>
      <c r="J175" s="187">
        <f>BK175</f>
        <v>0</v>
      </c>
      <c r="K175" s="12"/>
      <c r="L175" s="175"/>
      <c r="M175" s="180"/>
      <c r="N175" s="181"/>
      <c r="O175" s="181"/>
      <c r="P175" s="182">
        <f>SUM(P176:P186)</f>
        <v>0</v>
      </c>
      <c r="Q175" s="181"/>
      <c r="R175" s="182">
        <f>SUM(R176:R186)</f>
        <v>0</v>
      </c>
      <c r="S175" s="181"/>
      <c r="T175" s="183">
        <f>SUM(T176:T186)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6" t="s">
        <v>221</v>
      </c>
      <c r="AT175" s="184" t="s">
        <v>79</v>
      </c>
      <c r="AU175" s="184" t="s">
        <v>87</v>
      </c>
      <c r="AY175" s="176" t="s">
        <v>205</v>
      </c>
      <c r="BK175" s="185">
        <f>SUM(BK176:BK186)</f>
        <v>0</v>
      </c>
    </row>
    <row r="176" s="2" customFormat="1" ht="24.15" customHeight="1">
      <c r="A176" s="38"/>
      <c r="B176" s="188"/>
      <c r="C176" s="189" t="s">
        <v>461</v>
      </c>
      <c r="D176" s="189" t="s">
        <v>207</v>
      </c>
      <c r="E176" s="190" t="s">
        <v>1809</v>
      </c>
      <c r="F176" s="191" t="s">
        <v>1810</v>
      </c>
      <c r="G176" s="192" t="s">
        <v>348</v>
      </c>
      <c r="H176" s="193">
        <v>1</v>
      </c>
      <c r="I176" s="194"/>
      <c r="J176" s="193">
        <f>ROUND(I176*H176,3)</f>
        <v>0</v>
      </c>
      <c r="K176" s="195"/>
      <c r="L176" s="39"/>
      <c r="M176" s="196" t="s">
        <v>1</v>
      </c>
      <c r="N176" s="197" t="s">
        <v>46</v>
      </c>
      <c r="O176" s="8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0" t="s">
        <v>211</v>
      </c>
      <c r="AT176" s="200" t="s">
        <v>207</v>
      </c>
      <c r="AU176" s="200" t="s">
        <v>91</v>
      </c>
      <c r="AY176" s="19" t="s">
        <v>205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9" t="s">
        <v>91</v>
      </c>
      <c r="BK176" s="202">
        <f>ROUND(I176*H176,3)</f>
        <v>0</v>
      </c>
      <c r="BL176" s="19" t="s">
        <v>211</v>
      </c>
      <c r="BM176" s="200" t="s">
        <v>692</v>
      </c>
    </row>
    <row r="177" s="2" customFormat="1" ht="24.15" customHeight="1">
      <c r="A177" s="38"/>
      <c r="B177" s="188"/>
      <c r="C177" s="189" t="s">
        <v>465</v>
      </c>
      <c r="D177" s="189" t="s">
        <v>207</v>
      </c>
      <c r="E177" s="190" t="s">
        <v>1811</v>
      </c>
      <c r="F177" s="191" t="s">
        <v>1812</v>
      </c>
      <c r="G177" s="192" t="s">
        <v>348</v>
      </c>
      <c r="H177" s="193">
        <v>2</v>
      </c>
      <c r="I177" s="194"/>
      <c r="J177" s="193">
        <f>ROUND(I177*H177,3)</f>
        <v>0</v>
      </c>
      <c r="K177" s="195"/>
      <c r="L177" s="39"/>
      <c r="M177" s="196" t="s">
        <v>1</v>
      </c>
      <c r="N177" s="197" t="s">
        <v>46</v>
      </c>
      <c r="O177" s="8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0" t="s">
        <v>211</v>
      </c>
      <c r="AT177" s="200" t="s">
        <v>207</v>
      </c>
      <c r="AU177" s="200" t="s">
        <v>91</v>
      </c>
      <c r="AY177" s="19" t="s">
        <v>205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9" t="s">
        <v>91</v>
      </c>
      <c r="BK177" s="202">
        <f>ROUND(I177*H177,3)</f>
        <v>0</v>
      </c>
      <c r="BL177" s="19" t="s">
        <v>211</v>
      </c>
      <c r="BM177" s="200" t="s">
        <v>720</v>
      </c>
    </row>
    <row r="178" s="2" customFormat="1" ht="24.15" customHeight="1">
      <c r="A178" s="38"/>
      <c r="B178" s="188"/>
      <c r="C178" s="189" t="s">
        <v>470</v>
      </c>
      <c r="D178" s="189" t="s">
        <v>207</v>
      </c>
      <c r="E178" s="190" t="s">
        <v>1813</v>
      </c>
      <c r="F178" s="191" t="s">
        <v>1814</v>
      </c>
      <c r="G178" s="192" t="s">
        <v>348</v>
      </c>
      <c r="H178" s="193">
        <v>2</v>
      </c>
      <c r="I178" s="194"/>
      <c r="J178" s="193">
        <f>ROUND(I178*H178,3)</f>
        <v>0</v>
      </c>
      <c r="K178" s="195"/>
      <c r="L178" s="39"/>
      <c r="M178" s="196" t="s">
        <v>1</v>
      </c>
      <c r="N178" s="197" t="s">
        <v>46</v>
      </c>
      <c r="O178" s="8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0" t="s">
        <v>211</v>
      </c>
      <c r="AT178" s="200" t="s">
        <v>207</v>
      </c>
      <c r="AU178" s="200" t="s">
        <v>91</v>
      </c>
      <c r="AY178" s="19" t="s">
        <v>205</v>
      </c>
      <c r="BE178" s="201">
        <f>IF(N178="základná",J178,0)</f>
        <v>0</v>
      </c>
      <c r="BF178" s="201">
        <f>IF(N178="znížená",J178,0)</f>
        <v>0</v>
      </c>
      <c r="BG178" s="201">
        <f>IF(N178="zákl. prenesená",J178,0)</f>
        <v>0</v>
      </c>
      <c r="BH178" s="201">
        <f>IF(N178="zníž. prenesená",J178,0)</f>
        <v>0</v>
      </c>
      <c r="BI178" s="201">
        <f>IF(N178="nulová",J178,0)</f>
        <v>0</v>
      </c>
      <c r="BJ178" s="19" t="s">
        <v>91</v>
      </c>
      <c r="BK178" s="202">
        <f>ROUND(I178*H178,3)</f>
        <v>0</v>
      </c>
      <c r="BL178" s="19" t="s">
        <v>211</v>
      </c>
      <c r="BM178" s="200" t="s">
        <v>730</v>
      </c>
    </row>
    <row r="179" s="2" customFormat="1" ht="24.15" customHeight="1">
      <c r="A179" s="38"/>
      <c r="B179" s="188"/>
      <c r="C179" s="189" t="s">
        <v>476</v>
      </c>
      <c r="D179" s="189" t="s">
        <v>207</v>
      </c>
      <c r="E179" s="190" t="s">
        <v>1815</v>
      </c>
      <c r="F179" s="191" t="s">
        <v>1816</v>
      </c>
      <c r="G179" s="192" t="s">
        <v>348</v>
      </c>
      <c r="H179" s="193">
        <v>1</v>
      </c>
      <c r="I179" s="194"/>
      <c r="J179" s="193">
        <f>ROUND(I179*H179,3)</f>
        <v>0</v>
      </c>
      <c r="K179" s="195"/>
      <c r="L179" s="39"/>
      <c r="M179" s="196" t="s">
        <v>1</v>
      </c>
      <c r="N179" s="197" t="s">
        <v>46</v>
      </c>
      <c r="O179" s="8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0" t="s">
        <v>211</v>
      </c>
      <c r="AT179" s="200" t="s">
        <v>207</v>
      </c>
      <c r="AU179" s="200" t="s">
        <v>91</v>
      </c>
      <c r="AY179" s="19" t="s">
        <v>205</v>
      </c>
      <c r="BE179" s="201">
        <f>IF(N179="základná",J179,0)</f>
        <v>0</v>
      </c>
      <c r="BF179" s="201">
        <f>IF(N179="znížená",J179,0)</f>
        <v>0</v>
      </c>
      <c r="BG179" s="201">
        <f>IF(N179="zákl. prenesená",J179,0)</f>
        <v>0</v>
      </c>
      <c r="BH179" s="201">
        <f>IF(N179="zníž. prenesená",J179,0)</f>
        <v>0</v>
      </c>
      <c r="BI179" s="201">
        <f>IF(N179="nulová",J179,0)</f>
        <v>0</v>
      </c>
      <c r="BJ179" s="19" t="s">
        <v>91</v>
      </c>
      <c r="BK179" s="202">
        <f>ROUND(I179*H179,3)</f>
        <v>0</v>
      </c>
      <c r="BL179" s="19" t="s">
        <v>211</v>
      </c>
      <c r="BM179" s="200" t="s">
        <v>740</v>
      </c>
    </row>
    <row r="180" s="2" customFormat="1" ht="33" customHeight="1">
      <c r="A180" s="38"/>
      <c r="B180" s="188"/>
      <c r="C180" s="189" t="s">
        <v>483</v>
      </c>
      <c r="D180" s="189" t="s">
        <v>207</v>
      </c>
      <c r="E180" s="190" t="s">
        <v>1817</v>
      </c>
      <c r="F180" s="191" t="s">
        <v>1818</v>
      </c>
      <c r="G180" s="192" t="s">
        <v>348</v>
      </c>
      <c r="H180" s="193">
        <v>11</v>
      </c>
      <c r="I180" s="194"/>
      <c r="J180" s="193">
        <f>ROUND(I180*H180,3)</f>
        <v>0</v>
      </c>
      <c r="K180" s="195"/>
      <c r="L180" s="39"/>
      <c r="M180" s="196" t="s">
        <v>1</v>
      </c>
      <c r="N180" s="197" t="s">
        <v>46</v>
      </c>
      <c r="O180" s="8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0" t="s">
        <v>211</v>
      </c>
      <c r="AT180" s="200" t="s">
        <v>207</v>
      </c>
      <c r="AU180" s="200" t="s">
        <v>91</v>
      </c>
      <c r="AY180" s="19" t="s">
        <v>205</v>
      </c>
      <c r="BE180" s="201">
        <f>IF(N180="základná",J180,0)</f>
        <v>0</v>
      </c>
      <c r="BF180" s="201">
        <f>IF(N180="znížená",J180,0)</f>
        <v>0</v>
      </c>
      <c r="BG180" s="201">
        <f>IF(N180="zákl. prenesená",J180,0)</f>
        <v>0</v>
      </c>
      <c r="BH180" s="201">
        <f>IF(N180="zníž. prenesená",J180,0)</f>
        <v>0</v>
      </c>
      <c r="BI180" s="201">
        <f>IF(N180="nulová",J180,0)</f>
        <v>0</v>
      </c>
      <c r="BJ180" s="19" t="s">
        <v>91</v>
      </c>
      <c r="BK180" s="202">
        <f>ROUND(I180*H180,3)</f>
        <v>0</v>
      </c>
      <c r="BL180" s="19" t="s">
        <v>211</v>
      </c>
      <c r="BM180" s="200" t="s">
        <v>750</v>
      </c>
    </row>
    <row r="181" s="2" customFormat="1" ht="37.8" customHeight="1">
      <c r="A181" s="38"/>
      <c r="B181" s="188"/>
      <c r="C181" s="189" t="s">
        <v>489</v>
      </c>
      <c r="D181" s="189" t="s">
        <v>207</v>
      </c>
      <c r="E181" s="190" t="s">
        <v>1819</v>
      </c>
      <c r="F181" s="191" t="s">
        <v>1820</v>
      </c>
      <c r="G181" s="192" t="s">
        <v>348</v>
      </c>
      <c r="H181" s="193">
        <v>7</v>
      </c>
      <c r="I181" s="194"/>
      <c r="J181" s="193">
        <f>ROUND(I181*H181,3)</f>
        <v>0</v>
      </c>
      <c r="K181" s="195"/>
      <c r="L181" s="39"/>
      <c r="M181" s="196" t="s">
        <v>1</v>
      </c>
      <c r="N181" s="197" t="s">
        <v>46</v>
      </c>
      <c r="O181" s="8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0" t="s">
        <v>211</v>
      </c>
      <c r="AT181" s="200" t="s">
        <v>207</v>
      </c>
      <c r="AU181" s="200" t="s">
        <v>91</v>
      </c>
      <c r="AY181" s="19" t="s">
        <v>205</v>
      </c>
      <c r="BE181" s="201">
        <f>IF(N181="základná",J181,0)</f>
        <v>0</v>
      </c>
      <c r="BF181" s="201">
        <f>IF(N181="znížená",J181,0)</f>
        <v>0</v>
      </c>
      <c r="BG181" s="201">
        <f>IF(N181="zákl. prenesená",J181,0)</f>
        <v>0</v>
      </c>
      <c r="BH181" s="201">
        <f>IF(N181="zníž. prenesená",J181,0)</f>
        <v>0</v>
      </c>
      <c r="BI181" s="201">
        <f>IF(N181="nulová",J181,0)</f>
        <v>0</v>
      </c>
      <c r="BJ181" s="19" t="s">
        <v>91</v>
      </c>
      <c r="BK181" s="202">
        <f>ROUND(I181*H181,3)</f>
        <v>0</v>
      </c>
      <c r="BL181" s="19" t="s">
        <v>211</v>
      </c>
      <c r="BM181" s="200" t="s">
        <v>759</v>
      </c>
    </row>
    <row r="182" s="2" customFormat="1" ht="16.5" customHeight="1">
      <c r="A182" s="38"/>
      <c r="B182" s="188"/>
      <c r="C182" s="189" t="s">
        <v>495</v>
      </c>
      <c r="D182" s="189" t="s">
        <v>207</v>
      </c>
      <c r="E182" s="190" t="s">
        <v>1821</v>
      </c>
      <c r="F182" s="191" t="s">
        <v>1822</v>
      </c>
      <c r="G182" s="192" t="s">
        <v>348</v>
      </c>
      <c r="H182" s="193">
        <v>48</v>
      </c>
      <c r="I182" s="194"/>
      <c r="J182" s="193">
        <f>ROUND(I182*H182,3)</f>
        <v>0</v>
      </c>
      <c r="K182" s="195"/>
      <c r="L182" s="39"/>
      <c r="M182" s="196" t="s">
        <v>1</v>
      </c>
      <c r="N182" s="197" t="s">
        <v>46</v>
      </c>
      <c r="O182" s="8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0" t="s">
        <v>211</v>
      </c>
      <c r="AT182" s="200" t="s">
        <v>207</v>
      </c>
      <c r="AU182" s="200" t="s">
        <v>91</v>
      </c>
      <c r="AY182" s="19" t="s">
        <v>205</v>
      </c>
      <c r="BE182" s="201">
        <f>IF(N182="základná",J182,0)</f>
        <v>0</v>
      </c>
      <c r="BF182" s="201">
        <f>IF(N182="znížená",J182,0)</f>
        <v>0</v>
      </c>
      <c r="BG182" s="201">
        <f>IF(N182="zákl. prenesená",J182,0)</f>
        <v>0</v>
      </c>
      <c r="BH182" s="201">
        <f>IF(N182="zníž. prenesená",J182,0)</f>
        <v>0</v>
      </c>
      <c r="BI182" s="201">
        <f>IF(N182="nulová",J182,0)</f>
        <v>0</v>
      </c>
      <c r="BJ182" s="19" t="s">
        <v>91</v>
      </c>
      <c r="BK182" s="202">
        <f>ROUND(I182*H182,3)</f>
        <v>0</v>
      </c>
      <c r="BL182" s="19" t="s">
        <v>211</v>
      </c>
      <c r="BM182" s="200" t="s">
        <v>768</v>
      </c>
    </row>
    <row r="183" s="2" customFormat="1" ht="24.15" customHeight="1">
      <c r="A183" s="38"/>
      <c r="B183" s="188"/>
      <c r="C183" s="189" t="s">
        <v>500</v>
      </c>
      <c r="D183" s="189" t="s">
        <v>207</v>
      </c>
      <c r="E183" s="190" t="s">
        <v>1823</v>
      </c>
      <c r="F183" s="191" t="s">
        <v>1824</v>
      </c>
      <c r="G183" s="192" t="s">
        <v>348</v>
      </c>
      <c r="H183" s="193">
        <v>2</v>
      </c>
      <c r="I183" s="194"/>
      <c r="J183" s="193">
        <f>ROUND(I183*H183,3)</f>
        <v>0</v>
      </c>
      <c r="K183" s="195"/>
      <c r="L183" s="39"/>
      <c r="M183" s="196" t="s">
        <v>1</v>
      </c>
      <c r="N183" s="197" t="s">
        <v>46</v>
      </c>
      <c r="O183" s="82"/>
      <c r="P183" s="198">
        <f>O183*H183</f>
        <v>0</v>
      </c>
      <c r="Q183" s="198">
        <v>0</v>
      </c>
      <c r="R183" s="198">
        <f>Q183*H183</f>
        <v>0</v>
      </c>
      <c r="S183" s="198">
        <v>0</v>
      </c>
      <c r="T183" s="19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0" t="s">
        <v>211</v>
      </c>
      <c r="AT183" s="200" t="s">
        <v>207</v>
      </c>
      <c r="AU183" s="200" t="s">
        <v>91</v>
      </c>
      <c r="AY183" s="19" t="s">
        <v>205</v>
      </c>
      <c r="BE183" s="201">
        <f>IF(N183="základná",J183,0)</f>
        <v>0</v>
      </c>
      <c r="BF183" s="201">
        <f>IF(N183="znížená",J183,0)</f>
        <v>0</v>
      </c>
      <c r="BG183" s="201">
        <f>IF(N183="zákl. prenesená",J183,0)</f>
        <v>0</v>
      </c>
      <c r="BH183" s="201">
        <f>IF(N183="zníž. prenesená",J183,0)</f>
        <v>0</v>
      </c>
      <c r="BI183" s="201">
        <f>IF(N183="nulová",J183,0)</f>
        <v>0</v>
      </c>
      <c r="BJ183" s="19" t="s">
        <v>91</v>
      </c>
      <c r="BK183" s="202">
        <f>ROUND(I183*H183,3)</f>
        <v>0</v>
      </c>
      <c r="BL183" s="19" t="s">
        <v>211</v>
      </c>
      <c r="BM183" s="200" t="s">
        <v>779</v>
      </c>
    </row>
    <row r="184" s="2" customFormat="1" ht="16.5" customHeight="1">
      <c r="A184" s="38"/>
      <c r="B184" s="188"/>
      <c r="C184" s="189" t="s">
        <v>506</v>
      </c>
      <c r="D184" s="189" t="s">
        <v>207</v>
      </c>
      <c r="E184" s="190" t="s">
        <v>1825</v>
      </c>
      <c r="F184" s="191" t="s">
        <v>1826</v>
      </c>
      <c r="G184" s="192" t="s">
        <v>284</v>
      </c>
      <c r="H184" s="193">
        <v>400</v>
      </c>
      <c r="I184" s="194"/>
      <c r="J184" s="193">
        <f>ROUND(I184*H184,3)</f>
        <v>0</v>
      </c>
      <c r="K184" s="195"/>
      <c r="L184" s="39"/>
      <c r="M184" s="196" t="s">
        <v>1</v>
      </c>
      <c r="N184" s="197" t="s">
        <v>46</v>
      </c>
      <c r="O184" s="8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0" t="s">
        <v>211</v>
      </c>
      <c r="AT184" s="200" t="s">
        <v>207</v>
      </c>
      <c r="AU184" s="200" t="s">
        <v>91</v>
      </c>
      <c r="AY184" s="19" t="s">
        <v>205</v>
      </c>
      <c r="BE184" s="201">
        <f>IF(N184="základná",J184,0)</f>
        <v>0</v>
      </c>
      <c r="BF184" s="201">
        <f>IF(N184="znížená",J184,0)</f>
        <v>0</v>
      </c>
      <c r="BG184" s="201">
        <f>IF(N184="zákl. prenesená",J184,0)</f>
        <v>0</v>
      </c>
      <c r="BH184" s="201">
        <f>IF(N184="zníž. prenesená",J184,0)</f>
        <v>0</v>
      </c>
      <c r="BI184" s="201">
        <f>IF(N184="nulová",J184,0)</f>
        <v>0</v>
      </c>
      <c r="BJ184" s="19" t="s">
        <v>91</v>
      </c>
      <c r="BK184" s="202">
        <f>ROUND(I184*H184,3)</f>
        <v>0</v>
      </c>
      <c r="BL184" s="19" t="s">
        <v>211</v>
      </c>
      <c r="BM184" s="200" t="s">
        <v>788</v>
      </c>
    </row>
    <row r="185" s="2" customFormat="1" ht="16.5" customHeight="1">
      <c r="A185" s="38"/>
      <c r="B185" s="188"/>
      <c r="C185" s="189" t="s">
        <v>513</v>
      </c>
      <c r="D185" s="189" t="s">
        <v>207</v>
      </c>
      <c r="E185" s="190" t="s">
        <v>1827</v>
      </c>
      <c r="F185" s="191" t="s">
        <v>1828</v>
      </c>
      <c r="G185" s="192" t="s">
        <v>348</v>
      </c>
      <c r="H185" s="193">
        <v>29</v>
      </c>
      <c r="I185" s="194"/>
      <c r="J185" s="193">
        <f>ROUND(I185*H185,3)</f>
        <v>0</v>
      </c>
      <c r="K185" s="195"/>
      <c r="L185" s="39"/>
      <c r="M185" s="196" t="s">
        <v>1</v>
      </c>
      <c r="N185" s="197" t="s">
        <v>46</v>
      </c>
      <c r="O185" s="82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0" t="s">
        <v>211</v>
      </c>
      <c r="AT185" s="200" t="s">
        <v>207</v>
      </c>
      <c r="AU185" s="200" t="s">
        <v>91</v>
      </c>
      <c r="AY185" s="19" t="s">
        <v>205</v>
      </c>
      <c r="BE185" s="201">
        <f>IF(N185="základná",J185,0)</f>
        <v>0</v>
      </c>
      <c r="BF185" s="201">
        <f>IF(N185="znížená",J185,0)</f>
        <v>0</v>
      </c>
      <c r="BG185" s="201">
        <f>IF(N185="zákl. prenesená",J185,0)</f>
        <v>0</v>
      </c>
      <c r="BH185" s="201">
        <f>IF(N185="zníž. prenesená",J185,0)</f>
        <v>0</v>
      </c>
      <c r="BI185" s="201">
        <f>IF(N185="nulová",J185,0)</f>
        <v>0</v>
      </c>
      <c r="BJ185" s="19" t="s">
        <v>91</v>
      </c>
      <c r="BK185" s="202">
        <f>ROUND(I185*H185,3)</f>
        <v>0</v>
      </c>
      <c r="BL185" s="19" t="s">
        <v>211</v>
      </c>
      <c r="BM185" s="200" t="s">
        <v>837</v>
      </c>
    </row>
    <row r="186" s="2" customFormat="1" ht="24.15" customHeight="1">
      <c r="A186" s="38"/>
      <c r="B186" s="188"/>
      <c r="C186" s="189" t="s">
        <v>517</v>
      </c>
      <c r="D186" s="189" t="s">
        <v>207</v>
      </c>
      <c r="E186" s="190" t="s">
        <v>1829</v>
      </c>
      <c r="F186" s="191" t="s">
        <v>1830</v>
      </c>
      <c r="G186" s="192" t="s">
        <v>348</v>
      </c>
      <c r="H186" s="193">
        <v>29</v>
      </c>
      <c r="I186" s="194"/>
      <c r="J186" s="193">
        <f>ROUND(I186*H186,3)</f>
        <v>0</v>
      </c>
      <c r="K186" s="195"/>
      <c r="L186" s="39"/>
      <c r="M186" s="196" t="s">
        <v>1</v>
      </c>
      <c r="N186" s="197" t="s">
        <v>46</v>
      </c>
      <c r="O186" s="8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0" t="s">
        <v>211</v>
      </c>
      <c r="AT186" s="200" t="s">
        <v>207</v>
      </c>
      <c r="AU186" s="200" t="s">
        <v>91</v>
      </c>
      <c r="AY186" s="19" t="s">
        <v>205</v>
      </c>
      <c r="BE186" s="201">
        <f>IF(N186="základná",J186,0)</f>
        <v>0</v>
      </c>
      <c r="BF186" s="201">
        <f>IF(N186="znížená",J186,0)</f>
        <v>0</v>
      </c>
      <c r="BG186" s="201">
        <f>IF(N186="zákl. prenesená",J186,0)</f>
        <v>0</v>
      </c>
      <c r="BH186" s="201">
        <f>IF(N186="zníž. prenesená",J186,0)</f>
        <v>0</v>
      </c>
      <c r="BI186" s="201">
        <f>IF(N186="nulová",J186,0)</f>
        <v>0</v>
      </c>
      <c r="BJ186" s="19" t="s">
        <v>91</v>
      </c>
      <c r="BK186" s="202">
        <f>ROUND(I186*H186,3)</f>
        <v>0</v>
      </c>
      <c r="BL186" s="19" t="s">
        <v>211</v>
      </c>
      <c r="BM186" s="200" t="s">
        <v>886</v>
      </c>
    </row>
    <row r="187" s="12" customFormat="1" ht="22.8" customHeight="1">
      <c r="A187" s="12"/>
      <c r="B187" s="175"/>
      <c r="C187" s="12"/>
      <c r="D187" s="176" t="s">
        <v>79</v>
      </c>
      <c r="E187" s="186" t="s">
        <v>1831</v>
      </c>
      <c r="F187" s="186" t="s">
        <v>1832</v>
      </c>
      <c r="G187" s="12"/>
      <c r="H187" s="12"/>
      <c r="I187" s="178"/>
      <c r="J187" s="187">
        <f>BK187</f>
        <v>0</v>
      </c>
      <c r="K187" s="12"/>
      <c r="L187" s="175"/>
      <c r="M187" s="180"/>
      <c r="N187" s="181"/>
      <c r="O187" s="181"/>
      <c r="P187" s="182">
        <f>SUM(P188:P196)</f>
        <v>0</v>
      </c>
      <c r="Q187" s="181"/>
      <c r="R187" s="182">
        <f>SUM(R188:R196)</f>
        <v>0</v>
      </c>
      <c r="S187" s="181"/>
      <c r="T187" s="183">
        <f>SUM(T188:T196)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6" t="s">
        <v>221</v>
      </c>
      <c r="AT187" s="184" t="s">
        <v>79</v>
      </c>
      <c r="AU187" s="184" t="s">
        <v>87</v>
      </c>
      <c r="AY187" s="176" t="s">
        <v>205</v>
      </c>
      <c r="BK187" s="185">
        <f>SUM(BK188:BK196)</f>
        <v>0</v>
      </c>
    </row>
    <row r="188" s="2" customFormat="1" ht="24.15" customHeight="1">
      <c r="A188" s="38"/>
      <c r="B188" s="188"/>
      <c r="C188" s="189" t="s">
        <v>521</v>
      </c>
      <c r="D188" s="189" t="s">
        <v>207</v>
      </c>
      <c r="E188" s="190" t="s">
        <v>1833</v>
      </c>
      <c r="F188" s="191" t="s">
        <v>1834</v>
      </c>
      <c r="G188" s="192" t="s">
        <v>348</v>
      </c>
      <c r="H188" s="193">
        <v>373</v>
      </c>
      <c r="I188" s="194"/>
      <c r="J188" s="193">
        <f>ROUND(I188*H188,3)</f>
        <v>0</v>
      </c>
      <c r="K188" s="195"/>
      <c r="L188" s="39"/>
      <c r="M188" s="196" t="s">
        <v>1</v>
      </c>
      <c r="N188" s="197" t="s">
        <v>46</v>
      </c>
      <c r="O188" s="8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0" t="s">
        <v>211</v>
      </c>
      <c r="AT188" s="200" t="s">
        <v>207</v>
      </c>
      <c r="AU188" s="200" t="s">
        <v>91</v>
      </c>
      <c r="AY188" s="19" t="s">
        <v>205</v>
      </c>
      <c r="BE188" s="201">
        <f>IF(N188="základná",J188,0)</f>
        <v>0</v>
      </c>
      <c r="BF188" s="201">
        <f>IF(N188="znížená",J188,0)</f>
        <v>0</v>
      </c>
      <c r="BG188" s="201">
        <f>IF(N188="zákl. prenesená",J188,0)</f>
        <v>0</v>
      </c>
      <c r="BH188" s="201">
        <f>IF(N188="zníž. prenesená",J188,0)</f>
        <v>0</v>
      </c>
      <c r="BI188" s="201">
        <f>IF(N188="nulová",J188,0)</f>
        <v>0</v>
      </c>
      <c r="BJ188" s="19" t="s">
        <v>91</v>
      </c>
      <c r="BK188" s="202">
        <f>ROUND(I188*H188,3)</f>
        <v>0</v>
      </c>
      <c r="BL188" s="19" t="s">
        <v>211</v>
      </c>
      <c r="BM188" s="200" t="s">
        <v>895</v>
      </c>
    </row>
    <row r="189" s="2" customFormat="1" ht="16.5" customHeight="1">
      <c r="A189" s="38"/>
      <c r="B189" s="188"/>
      <c r="C189" s="189" t="s">
        <v>525</v>
      </c>
      <c r="D189" s="189" t="s">
        <v>207</v>
      </c>
      <c r="E189" s="190" t="s">
        <v>1835</v>
      </c>
      <c r="F189" s="191" t="s">
        <v>1836</v>
      </c>
      <c r="G189" s="192" t="s">
        <v>348</v>
      </c>
      <c r="H189" s="193">
        <v>20</v>
      </c>
      <c r="I189" s="194"/>
      <c r="J189" s="193">
        <f>ROUND(I189*H189,3)</f>
        <v>0</v>
      </c>
      <c r="K189" s="195"/>
      <c r="L189" s="39"/>
      <c r="M189" s="196" t="s">
        <v>1</v>
      </c>
      <c r="N189" s="197" t="s">
        <v>46</v>
      </c>
      <c r="O189" s="8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0" t="s">
        <v>211</v>
      </c>
      <c r="AT189" s="200" t="s">
        <v>207</v>
      </c>
      <c r="AU189" s="200" t="s">
        <v>91</v>
      </c>
      <c r="AY189" s="19" t="s">
        <v>205</v>
      </c>
      <c r="BE189" s="201">
        <f>IF(N189="základná",J189,0)</f>
        <v>0</v>
      </c>
      <c r="BF189" s="201">
        <f>IF(N189="znížená",J189,0)</f>
        <v>0</v>
      </c>
      <c r="BG189" s="201">
        <f>IF(N189="zákl. prenesená",J189,0)</f>
        <v>0</v>
      </c>
      <c r="BH189" s="201">
        <f>IF(N189="zníž. prenesená",J189,0)</f>
        <v>0</v>
      </c>
      <c r="BI189" s="201">
        <f>IF(N189="nulová",J189,0)</f>
        <v>0</v>
      </c>
      <c r="BJ189" s="19" t="s">
        <v>91</v>
      </c>
      <c r="BK189" s="202">
        <f>ROUND(I189*H189,3)</f>
        <v>0</v>
      </c>
      <c r="BL189" s="19" t="s">
        <v>211</v>
      </c>
      <c r="BM189" s="200" t="s">
        <v>905</v>
      </c>
    </row>
    <row r="190" s="2" customFormat="1" ht="24.15" customHeight="1">
      <c r="A190" s="38"/>
      <c r="B190" s="188"/>
      <c r="C190" s="189" t="s">
        <v>533</v>
      </c>
      <c r="D190" s="189" t="s">
        <v>207</v>
      </c>
      <c r="E190" s="190" t="s">
        <v>1837</v>
      </c>
      <c r="F190" s="191" t="s">
        <v>1838</v>
      </c>
      <c r="G190" s="192" t="s">
        <v>348</v>
      </c>
      <c r="H190" s="193">
        <v>59</v>
      </c>
      <c r="I190" s="194"/>
      <c r="J190" s="193">
        <f>ROUND(I190*H190,3)</f>
        <v>0</v>
      </c>
      <c r="K190" s="195"/>
      <c r="L190" s="39"/>
      <c r="M190" s="196" t="s">
        <v>1</v>
      </c>
      <c r="N190" s="197" t="s">
        <v>46</v>
      </c>
      <c r="O190" s="8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0" t="s">
        <v>211</v>
      </c>
      <c r="AT190" s="200" t="s">
        <v>207</v>
      </c>
      <c r="AU190" s="200" t="s">
        <v>91</v>
      </c>
      <c r="AY190" s="19" t="s">
        <v>205</v>
      </c>
      <c r="BE190" s="201">
        <f>IF(N190="základná",J190,0)</f>
        <v>0</v>
      </c>
      <c r="BF190" s="201">
        <f>IF(N190="znížená",J190,0)</f>
        <v>0</v>
      </c>
      <c r="BG190" s="201">
        <f>IF(N190="zákl. prenesená",J190,0)</f>
        <v>0</v>
      </c>
      <c r="BH190" s="201">
        <f>IF(N190="zníž. prenesená",J190,0)</f>
        <v>0</v>
      </c>
      <c r="BI190" s="201">
        <f>IF(N190="nulová",J190,0)</f>
        <v>0</v>
      </c>
      <c r="BJ190" s="19" t="s">
        <v>91</v>
      </c>
      <c r="BK190" s="202">
        <f>ROUND(I190*H190,3)</f>
        <v>0</v>
      </c>
      <c r="BL190" s="19" t="s">
        <v>211</v>
      </c>
      <c r="BM190" s="200" t="s">
        <v>914</v>
      </c>
    </row>
    <row r="191" s="2" customFormat="1" ht="24.15" customHeight="1">
      <c r="A191" s="38"/>
      <c r="B191" s="188"/>
      <c r="C191" s="189" t="s">
        <v>537</v>
      </c>
      <c r="D191" s="189" t="s">
        <v>207</v>
      </c>
      <c r="E191" s="190" t="s">
        <v>1839</v>
      </c>
      <c r="F191" s="191" t="s">
        <v>1840</v>
      </c>
      <c r="G191" s="192" t="s">
        <v>348</v>
      </c>
      <c r="H191" s="193">
        <v>108</v>
      </c>
      <c r="I191" s="194"/>
      <c r="J191" s="193">
        <f>ROUND(I191*H191,3)</f>
        <v>0</v>
      </c>
      <c r="K191" s="195"/>
      <c r="L191" s="39"/>
      <c r="M191" s="196" t="s">
        <v>1</v>
      </c>
      <c r="N191" s="197" t="s">
        <v>46</v>
      </c>
      <c r="O191" s="8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0" t="s">
        <v>211</v>
      </c>
      <c r="AT191" s="200" t="s">
        <v>207</v>
      </c>
      <c r="AU191" s="200" t="s">
        <v>91</v>
      </c>
      <c r="AY191" s="19" t="s">
        <v>205</v>
      </c>
      <c r="BE191" s="201">
        <f>IF(N191="základná",J191,0)</f>
        <v>0</v>
      </c>
      <c r="BF191" s="201">
        <f>IF(N191="znížená",J191,0)</f>
        <v>0</v>
      </c>
      <c r="BG191" s="201">
        <f>IF(N191="zákl. prenesená",J191,0)</f>
        <v>0</v>
      </c>
      <c r="BH191" s="201">
        <f>IF(N191="zníž. prenesená",J191,0)</f>
        <v>0</v>
      </c>
      <c r="BI191" s="201">
        <f>IF(N191="nulová",J191,0)</f>
        <v>0</v>
      </c>
      <c r="BJ191" s="19" t="s">
        <v>91</v>
      </c>
      <c r="BK191" s="202">
        <f>ROUND(I191*H191,3)</f>
        <v>0</v>
      </c>
      <c r="BL191" s="19" t="s">
        <v>211</v>
      </c>
      <c r="BM191" s="200" t="s">
        <v>923</v>
      </c>
    </row>
    <row r="192" s="2" customFormat="1" ht="24.15" customHeight="1">
      <c r="A192" s="38"/>
      <c r="B192" s="188"/>
      <c r="C192" s="189" t="s">
        <v>541</v>
      </c>
      <c r="D192" s="189" t="s">
        <v>207</v>
      </c>
      <c r="E192" s="190" t="s">
        <v>1841</v>
      </c>
      <c r="F192" s="191" t="s">
        <v>1842</v>
      </c>
      <c r="G192" s="192" t="s">
        <v>348</v>
      </c>
      <c r="H192" s="193">
        <v>23</v>
      </c>
      <c r="I192" s="194"/>
      <c r="J192" s="193">
        <f>ROUND(I192*H192,3)</f>
        <v>0</v>
      </c>
      <c r="K192" s="195"/>
      <c r="L192" s="39"/>
      <c r="M192" s="196" t="s">
        <v>1</v>
      </c>
      <c r="N192" s="197" t="s">
        <v>46</v>
      </c>
      <c r="O192" s="82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0" t="s">
        <v>211</v>
      </c>
      <c r="AT192" s="200" t="s">
        <v>207</v>
      </c>
      <c r="AU192" s="200" t="s">
        <v>91</v>
      </c>
      <c r="AY192" s="19" t="s">
        <v>205</v>
      </c>
      <c r="BE192" s="201">
        <f>IF(N192="základná",J192,0)</f>
        <v>0</v>
      </c>
      <c r="BF192" s="201">
        <f>IF(N192="znížená",J192,0)</f>
        <v>0</v>
      </c>
      <c r="BG192" s="201">
        <f>IF(N192="zákl. prenesená",J192,0)</f>
        <v>0</v>
      </c>
      <c r="BH192" s="201">
        <f>IF(N192="zníž. prenesená",J192,0)</f>
        <v>0</v>
      </c>
      <c r="BI192" s="201">
        <f>IF(N192="nulová",J192,0)</f>
        <v>0</v>
      </c>
      <c r="BJ192" s="19" t="s">
        <v>91</v>
      </c>
      <c r="BK192" s="202">
        <f>ROUND(I192*H192,3)</f>
        <v>0</v>
      </c>
      <c r="BL192" s="19" t="s">
        <v>211</v>
      </c>
      <c r="BM192" s="200" t="s">
        <v>934</v>
      </c>
    </row>
    <row r="193" s="2" customFormat="1" ht="24.15" customHeight="1">
      <c r="A193" s="38"/>
      <c r="B193" s="188"/>
      <c r="C193" s="189" t="s">
        <v>553</v>
      </c>
      <c r="D193" s="189" t="s">
        <v>207</v>
      </c>
      <c r="E193" s="190" t="s">
        <v>1843</v>
      </c>
      <c r="F193" s="191" t="s">
        <v>1844</v>
      </c>
      <c r="G193" s="192" t="s">
        <v>348</v>
      </c>
      <c r="H193" s="193">
        <v>7</v>
      </c>
      <c r="I193" s="194"/>
      <c r="J193" s="193">
        <f>ROUND(I193*H193,3)</f>
        <v>0</v>
      </c>
      <c r="K193" s="195"/>
      <c r="L193" s="39"/>
      <c r="M193" s="196" t="s">
        <v>1</v>
      </c>
      <c r="N193" s="197" t="s">
        <v>46</v>
      </c>
      <c r="O193" s="82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0" t="s">
        <v>211</v>
      </c>
      <c r="AT193" s="200" t="s">
        <v>207</v>
      </c>
      <c r="AU193" s="200" t="s">
        <v>91</v>
      </c>
      <c r="AY193" s="19" t="s">
        <v>205</v>
      </c>
      <c r="BE193" s="201">
        <f>IF(N193="základná",J193,0)</f>
        <v>0</v>
      </c>
      <c r="BF193" s="201">
        <f>IF(N193="znížená",J193,0)</f>
        <v>0</v>
      </c>
      <c r="BG193" s="201">
        <f>IF(N193="zákl. prenesená",J193,0)</f>
        <v>0</v>
      </c>
      <c r="BH193" s="201">
        <f>IF(N193="zníž. prenesená",J193,0)</f>
        <v>0</v>
      </c>
      <c r="BI193" s="201">
        <f>IF(N193="nulová",J193,0)</f>
        <v>0</v>
      </c>
      <c r="BJ193" s="19" t="s">
        <v>91</v>
      </c>
      <c r="BK193" s="202">
        <f>ROUND(I193*H193,3)</f>
        <v>0</v>
      </c>
      <c r="BL193" s="19" t="s">
        <v>211</v>
      </c>
      <c r="BM193" s="200" t="s">
        <v>943</v>
      </c>
    </row>
    <row r="194" s="2" customFormat="1" ht="24.15" customHeight="1">
      <c r="A194" s="38"/>
      <c r="B194" s="188"/>
      <c r="C194" s="189" t="s">
        <v>559</v>
      </c>
      <c r="D194" s="189" t="s">
        <v>207</v>
      </c>
      <c r="E194" s="190" t="s">
        <v>1845</v>
      </c>
      <c r="F194" s="191" t="s">
        <v>1846</v>
      </c>
      <c r="G194" s="192" t="s">
        <v>348</v>
      </c>
      <c r="H194" s="193">
        <v>3</v>
      </c>
      <c r="I194" s="194"/>
      <c r="J194" s="193">
        <f>ROUND(I194*H194,3)</f>
        <v>0</v>
      </c>
      <c r="K194" s="195"/>
      <c r="L194" s="39"/>
      <c r="M194" s="196" t="s">
        <v>1</v>
      </c>
      <c r="N194" s="197" t="s">
        <v>46</v>
      </c>
      <c r="O194" s="82"/>
      <c r="P194" s="198">
        <f>O194*H194</f>
        <v>0</v>
      </c>
      <c r="Q194" s="198">
        <v>0</v>
      </c>
      <c r="R194" s="198">
        <f>Q194*H194</f>
        <v>0</v>
      </c>
      <c r="S194" s="198">
        <v>0</v>
      </c>
      <c r="T194" s="19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0" t="s">
        <v>211</v>
      </c>
      <c r="AT194" s="200" t="s">
        <v>207</v>
      </c>
      <c r="AU194" s="200" t="s">
        <v>91</v>
      </c>
      <c r="AY194" s="19" t="s">
        <v>205</v>
      </c>
      <c r="BE194" s="201">
        <f>IF(N194="základná",J194,0)</f>
        <v>0</v>
      </c>
      <c r="BF194" s="201">
        <f>IF(N194="znížená",J194,0)</f>
        <v>0</v>
      </c>
      <c r="BG194" s="201">
        <f>IF(N194="zákl. prenesená",J194,0)</f>
        <v>0</v>
      </c>
      <c r="BH194" s="201">
        <f>IF(N194="zníž. prenesená",J194,0)</f>
        <v>0</v>
      </c>
      <c r="BI194" s="201">
        <f>IF(N194="nulová",J194,0)</f>
        <v>0</v>
      </c>
      <c r="BJ194" s="19" t="s">
        <v>91</v>
      </c>
      <c r="BK194" s="202">
        <f>ROUND(I194*H194,3)</f>
        <v>0</v>
      </c>
      <c r="BL194" s="19" t="s">
        <v>211</v>
      </c>
      <c r="BM194" s="200" t="s">
        <v>956</v>
      </c>
    </row>
    <row r="195" s="2" customFormat="1" ht="24.15" customHeight="1">
      <c r="A195" s="38"/>
      <c r="B195" s="188"/>
      <c r="C195" s="189" t="s">
        <v>564</v>
      </c>
      <c r="D195" s="189" t="s">
        <v>207</v>
      </c>
      <c r="E195" s="190" t="s">
        <v>1847</v>
      </c>
      <c r="F195" s="191" t="s">
        <v>1848</v>
      </c>
      <c r="G195" s="192" t="s">
        <v>348</v>
      </c>
      <c r="H195" s="193">
        <v>3</v>
      </c>
      <c r="I195" s="194"/>
      <c r="J195" s="193">
        <f>ROUND(I195*H195,3)</f>
        <v>0</v>
      </c>
      <c r="K195" s="195"/>
      <c r="L195" s="39"/>
      <c r="M195" s="196" t="s">
        <v>1</v>
      </c>
      <c r="N195" s="197" t="s">
        <v>46</v>
      </c>
      <c r="O195" s="8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0" t="s">
        <v>211</v>
      </c>
      <c r="AT195" s="200" t="s">
        <v>207</v>
      </c>
      <c r="AU195" s="200" t="s">
        <v>91</v>
      </c>
      <c r="AY195" s="19" t="s">
        <v>205</v>
      </c>
      <c r="BE195" s="201">
        <f>IF(N195="základná",J195,0)</f>
        <v>0</v>
      </c>
      <c r="BF195" s="201">
        <f>IF(N195="znížená",J195,0)</f>
        <v>0</v>
      </c>
      <c r="BG195" s="201">
        <f>IF(N195="zákl. prenesená",J195,0)</f>
        <v>0</v>
      </c>
      <c r="BH195" s="201">
        <f>IF(N195="zníž. prenesená",J195,0)</f>
        <v>0</v>
      </c>
      <c r="BI195" s="201">
        <f>IF(N195="nulová",J195,0)</f>
        <v>0</v>
      </c>
      <c r="BJ195" s="19" t="s">
        <v>91</v>
      </c>
      <c r="BK195" s="202">
        <f>ROUND(I195*H195,3)</f>
        <v>0</v>
      </c>
      <c r="BL195" s="19" t="s">
        <v>211</v>
      </c>
      <c r="BM195" s="200" t="s">
        <v>966</v>
      </c>
    </row>
    <row r="196" s="2" customFormat="1" ht="16.5" customHeight="1">
      <c r="A196" s="38"/>
      <c r="B196" s="188"/>
      <c r="C196" s="189" t="s">
        <v>570</v>
      </c>
      <c r="D196" s="189" t="s">
        <v>207</v>
      </c>
      <c r="E196" s="190" t="s">
        <v>1849</v>
      </c>
      <c r="F196" s="191" t="s">
        <v>1850</v>
      </c>
      <c r="G196" s="192" t="s">
        <v>941</v>
      </c>
      <c r="H196" s="193">
        <v>1</v>
      </c>
      <c r="I196" s="194"/>
      <c r="J196" s="193">
        <f>ROUND(I196*H196,3)</f>
        <v>0</v>
      </c>
      <c r="K196" s="195"/>
      <c r="L196" s="39"/>
      <c r="M196" s="196" t="s">
        <v>1</v>
      </c>
      <c r="N196" s="197" t="s">
        <v>46</v>
      </c>
      <c r="O196" s="82"/>
      <c r="P196" s="198">
        <f>O196*H196</f>
        <v>0</v>
      </c>
      <c r="Q196" s="198">
        <v>0</v>
      </c>
      <c r="R196" s="198">
        <f>Q196*H196</f>
        <v>0</v>
      </c>
      <c r="S196" s="198">
        <v>0</v>
      </c>
      <c r="T196" s="19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0" t="s">
        <v>211</v>
      </c>
      <c r="AT196" s="200" t="s">
        <v>207</v>
      </c>
      <c r="AU196" s="200" t="s">
        <v>91</v>
      </c>
      <c r="AY196" s="19" t="s">
        <v>205</v>
      </c>
      <c r="BE196" s="201">
        <f>IF(N196="základná",J196,0)</f>
        <v>0</v>
      </c>
      <c r="BF196" s="201">
        <f>IF(N196="znížená",J196,0)</f>
        <v>0</v>
      </c>
      <c r="BG196" s="201">
        <f>IF(N196="zákl. prenesená",J196,0)</f>
        <v>0</v>
      </c>
      <c r="BH196" s="201">
        <f>IF(N196="zníž. prenesená",J196,0)</f>
        <v>0</v>
      </c>
      <c r="BI196" s="201">
        <f>IF(N196="nulová",J196,0)</f>
        <v>0</v>
      </c>
      <c r="BJ196" s="19" t="s">
        <v>91</v>
      </c>
      <c r="BK196" s="202">
        <f>ROUND(I196*H196,3)</f>
        <v>0</v>
      </c>
      <c r="BL196" s="19" t="s">
        <v>211</v>
      </c>
      <c r="BM196" s="200" t="s">
        <v>976</v>
      </c>
    </row>
    <row r="197" s="12" customFormat="1" ht="22.8" customHeight="1">
      <c r="A197" s="12"/>
      <c r="B197" s="175"/>
      <c r="C197" s="12"/>
      <c r="D197" s="176" t="s">
        <v>79</v>
      </c>
      <c r="E197" s="186" t="s">
        <v>1851</v>
      </c>
      <c r="F197" s="186" t="s">
        <v>1852</v>
      </c>
      <c r="G197" s="12"/>
      <c r="H197" s="12"/>
      <c r="I197" s="178"/>
      <c r="J197" s="187">
        <f>BK197</f>
        <v>0</v>
      </c>
      <c r="K197" s="12"/>
      <c r="L197" s="175"/>
      <c r="M197" s="180"/>
      <c r="N197" s="181"/>
      <c r="O197" s="181"/>
      <c r="P197" s="182">
        <f>SUM(P198:P210)</f>
        <v>0</v>
      </c>
      <c r="Q197" s="181"/>
      <c r="R197" s="182">
        <f>SUM(R198:R210)</f>
        <v>0</v>
      </c>
      <c r="S197" s="181"/>
      <c r="T197" s="183">
        <f>SUM(T198:T210)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6" t="s">
        <v>221</v>
      </c>
      <c r="AT197" s="184" t="s">
        <v>79</v>
      </c>
      <c r="AU197" s="184" t="s">
        <v>87</v>
      </c>
      <c r="AY197" s="176" t="s">
        <v>205</v>
      </c>
      <c r="BK197" s="185">
        <f>SUM(BK198:BK210)</f>
        <v>0</v>
      </c>
    </row>
    <row r="198" s="2" customFormat="1" ht="16.5" customHeight="1">
      <c r="A198" s="38"/>
      <c r="B198" s="188"/>
      <c r="C198" s="189" t="s">
        <v>574</v>
      </c>
      <c r="D198" s="189" t="s">
        <v>207</v>
      </c>
      <c r="E198" s="190" t="s">
        <v>1853</v>
      </c>
      <c r="F198" s="191" t="s">
        <v>1854</v>
      </c>
      <c r="G198" s="192" t="s">
        <v>348</v>
      </c>
      <c r="H198" s="193">
        <v>1</v>
      </c>
      <c r="I198" s="194"/>
      <c r="J198" s="193">
        <f>ROUND(I198*H198,3)</f>
        <v>0</v>
      </c>
      <c r="K198" s="195"/>
      <c r="L198" s="39"/>
      <c r="M198" s="196" t="s">
        <v>1</v>
      </c>
      <c r="N198" s="197" t="s">
        <v>46</v>
      </c>
      <c r="O198" s="82"/>
      <c r="P198" s="198">
        <f>O198*H198</f>
        <v>0</v>
      </c>
      <c r="Q198" s="198">
        <v>0</v>
      </c>
      <c r="R198" s="198">
        <f>Q198*H198</f>
        <v>0</v>
      </c>
      <c r="S198" s="198">
        <v>0</v>
      </c>
      <c r="T198" s="199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0" t="s">
        <v>211</v>
      </c>
      <c r="AT198" s="200" t="s">
        <v>207</v>
      </c>
      <c r="AU198" s="200" t="s">
        <v>91</v>
      </c>
      <c r="AY198" s="19" t="s">
        <v>205</v>
      </c>
      <c r="BE198" s="201">
        <f>IF(N198="základná",J198,0)</f>
        <v>0</v>
      </c>
      <c r="BF198" s="201">
        <f>IF(N198="znížená",J198,0)</f>
        <v>0</v>
      </c>
      <c r="BG198" s="201">
        <f>IF(N198="zákl. prenesená",J198,0)</f>
        <v>0</v>
      </c>
      <c r="BH198" s="201">
        <f>IF(N198="zníž. prenesená",J198,0)</f>
        <v>0</v>
      </c>
      <c r="BI198" s="201">
        <f>IF(N198="nulová",J198,0)</f>
        <v>0</v>
      </c>
      <c r="BJ198" s="19" t="s">
        <v>91</v>
      </c>
      <c r="BK198" s="202">
        <f>ROUND(I198*H198,3)</f>
        <v>0</v>
      </c>
      <c r="BL198" s="19" t="s">
        <v>211</v>
      </c>
      <c r="BM198" s="200" t="s">
        <v>986</v>
      </c>
    </row>
    <row r="199" s="2" customFormat="1" ht="16.5" customHeight="1">
      <c r="A199" s="38"/>
      <c r="B199" s="188"/>
      <c r="C199" s="189" t="s">
        <v>579</v>
      </c>
      <c r="D199" s="189" t="s">
        <v>207</v>
      </c>
      <c r="E199" s="190" t="s">
        <v>1855</v>
      </c>
      <c r="F199" s="191" t="s">
        <v>1856</v>
      </c>
      <c r="G199" s="192" t="s">
        <v>348</v>
      </c>
      <c r="H199" s="193">
        <v>4</v>
      </c>
      <c r="I199" s="194"/>
      <c r="J199" s="193">
        <f>ROUND(I199*H199,3)</f>
        <v>0</v>
      </c>
      <c r="K199" s="195"/>
      <c r="L199" s="39"/>
      <c r="M199" s="196" t="s">
        <v>1</v>
      </c>
      <c r="N199" s="197" t="s">
        <v>46</v>
      </c>
      <c r="O199" s="8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0" t="s">
        <v>211</v>
      </c>
      <c r="AT199" s="200" t="s">
        <v>207</v>
      </c>
      <c r="AU199" s="200" t="s">
        <v>91</v>
      </c>
      <c r="AY199" s="19" t="s">
        <v>205</v>
      </c>
      <c r="BE199" s="201">
        <f>IF(N199="základná",J199,0)</f>
        <v>0</v>
      </c>
      <c r="BF199" s="201">
        <f>IF(N199="znížená",J199,0)</f>
        <v>0</v>
      </c>
      <c r="BG199" s="201">
        <f>IF(N199="zákl. prenesená",J199,0)</f>
        <v>0</v>
      </c>
      <c r="BH199" s="201">
        <f>IF(N199="zníž. prenesená",J199,0)</f>
        <v>0</v>
      </c>
      <c r="BI199" s="201">
        <f>IF(N199="nulová",J199,0)</f>
        <v>0</v>
      </c>
      <c r="BJ199" s="19" t="s">
        <v>91</v>
      </c>
      <c r="BK199" s="202">
        <f>ROUND(I199*H199,3)</f>
        <v>0</v>
      </c>
      <c r="BL199" s="19" t="s">
        <v>211</v>
      </c>
      <c r="BM199" s="200" t="s">
        <v>998</v>
      </c>
    </row>
    <row r="200" s="2" customFormat="1" ht="16.5" customHeight="1">
      <c r="A200" s="38"/>
      <c r="B200" s="188"/>
      <c r="C200" s="189" t="s">
        <v>584</v>
      </c>
      <c r="D200" s="189" t="s">
        <v>207</v>
      </c>
      <c r="E200" s="190" t="s">
        <v>1857</v>
      </c>
      <c r="F200" s="191" t="s">
        <v>1858</v>
      </c>
      <c r="G200" s="192" t="s">
        <v>348</v>
      </c>
      <c r="H200" s="193">
        <v>8</v>
      </c>
      <c r="I200" s="194"/>
      <c r="J200" s="193">
        <f>ROUND(I200*H200,3)</f>
        <v>0</v>
      </c>
      <c r="K200" s="195"/>
      <c r="L200" s="39"/>
      <c r="M200" s="196" t="s">
        <v>1</v>
      </c>
      <c r="N200" s="197" t="s">
        <v>46</v>
      </c>
      <c r="O200" s="82"/>
      <c r="P200" s="198">
        <f>O200*H200</f>
        <v>0</v>
      </c>
      <c r="Q200" s="198">
        <v>0</v>
      </c>
      <c r="R200" s="198">
        <f>Q200*H200</f>
        <v>0</v>
      </c>
      <c r="S200" s="198">
        <v>0</v>
      </c>
      <c r="T200" s="19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0" t="s">
        <v>211</v>
      </c>
      <c r="AT200" s="200" t="s">
        <v>207</v>
      </c>
      <c r="AU200" s="200" t="s">
        <v>91</v>
      </c>
      <c r="AY200" s="19" t="s">
        <v>205</v>
      </c>
      <c r="BE200" s="201">
        <f>IF(N200="základná",J200,0)</f>
        <v>0</v>
      </c>
      <c r="BF200" s="201">
        <f>IF(N200="znížená",J200,0)</f>
        <v>0</v>
      </c>
      <c r="BG200" s="201">
        <f>IF(N200="zákl. prenesená",J200,0)</f>
        <v>0</v>
      </c>
      <c r="BH200" s="201">
        <f>IF(N200="zníž. prenesená",J200,0)</f>
        <v>0</v>
      </c>
      <c r="BI200" s="201">
        <f>IF(N200="nulová",J200,0)</f>
        <v>0</v>
      </c>
      <c r="BJ200" s="19" t="s">
        <v>91</v>
      </c>
      <c r="BK200" s="202">
        <f>ROUND(I200*H200,3)</f>
        <v>0</v>
      </c>
      <c r="BL200" s="19" t="s">
        <v>211</v>
      </c>
      <c r="BM200" s="200" t="s">
        <v>1007</v>
      </c>
    </row>
    <row r="201" s="2" customFormat="1" ht="16.5" customHeight="1">
      <c r="A201" s="38"/>
      <c r="B201" s="188"/>
      <c r="C201" s="189" t="s">
        <v>588</v>
      </c>
      <c r="D201" s="189" t="s">
        <v>207</v>
      </c>
      <c r="E201" s="190" t="s">
        <v>1859</v>
      </c>
      <c r="F201" s="191" t="s">
        <v>1860</v>
      </c>
      <c r="G201" s="192" t="s">
        <v>348</v>
      </c>
      <c r="H201" s="193">
        <v>8</v>
      </c>
      <c r="I201" s="194"/>
      <c r="J201" s="193">
        <f>ROUND(I201*H201,3)</f>
        <v>0</v>
      </c>
      <c r="K201" s="195"/>
      <c r="L201" s="39"/>
      <c r="M201" s="196" t="s">
        <v>1</v>
      </c>
      <c r="N201" s="197" t="s">
        <v>46</v>
      </c>
      <c r="O201" s="8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0" t="s">
        <v>211</v>
      </c>
      <c r="AT201" s="200" t="s">
        <v>207</v>
      </c>
      <c r="AU201" s="200" t="s">
        <v>91</v>
      </c>
      <c r="AY201" s="19" t="s">
        <v>205</v>
      </c>
      <c r="BE201" s="201">
        <f>IF(N201="základná",J201,0)</f>
        <v>0</v>
      </c>
      <c r="BF201" s="201">
        <f>IF(N201="znížená",J201,0)</f>
        <v>0</v>
      </c>
      <c r="BG201" s="201">
        <f>IF(N201="zákl. prenesená",J201,0)</f>
        <v>0</v>
      </c>
      <c r="BH201" s="201">
        <f>IF(N201="zníž. prenesená",J201,0)</f>
        <v>0</v>
      </c>
      <c r="BI201" s="201">
        <f>IF(N201="nulová",J201,0)</f>
        <v>0</v>
      </c>
      <c r="BJ201" s="19" t="s">
        <v>91</v>
      </c>
      <c r="BK201" s="202">
        <f>ROUND(I201*H201,3)</f>
        <v>0</v>
      </c>
      <c r="BL201" s="19" t="s">
        <v>211</v>
      </c>
      <c r="BM201" s="200" t="s">
        <v>1021</v>
      </c>
    </row>
    <row r="202" s="2" customFormat="1" ht="16.5" customHeight="1">
      <c r="A202" s="38"/>
      <c r="B202" s="188"/>
      <c r="C202" s="189" t="s">
        <v>594</v>
      </c>
      <c r="D202" s="189" t="s">
        <v>207</v>
      </c>
      <c r="E202" s="190" t="s">
        <v>1861</v>
      </c>
      <c r="F202" s="191" t="s">
        <v>1862</v>
      </c>
      <c r="G202" s="192" t="s">
        <v>348</v>
      </c>
      <c r="H202" s="193">
        <v>8</v>
      </c>
      <c r="I202" s="194"/>
      <c r="J202" s="193">
        <f>ROUND(I202*H202,3)</f>
        <v>0</v>
      </c>
      <c r="K202" s="195"/>
      <c r="L202" s="39"/>
      <c r="M202" s="196" t="s">
        <v>1</v>
      </c>
      <c r="N202" s="197" t="s">
        <v>46</v>
      </c>
      <c r="O202" s="82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0" t="s">
        <v>211</v>
      </c>
      <c r="AT202" s="200" t="s">
        <v>207</v>
      </c>
      <c r="AU202" s="200" t="s">
        <v>91</v>
      </c>
      <c r="AY202" s="19" t="s">
        <v>205</v>
      </c>
      <c r="BE202" s="201">
        <f>IF(N202="základná",J202,0)</f>
        <v>0</v>
      </c>
      <c r="BF202" s="201">
        <f>IF(N202="znížená",J202,0)</f>
        <v>0</v>
      </c>
      <c r="BG202" s="201">
        <f>IF(N202="zákl. prenesená",J202,0)</f>
        <v>0</v>
      </c>
      <c r="BH202" s="201">
        <f>IF(N202="zníž. prenesená",J202,0)</f>
        <v>0</v>
      </c>
      <c r="BI202" s="201">
        <f>IF(N202="nulová",J202,0)</f>
        <v>0</v>
      </c>
      <c r="BJ202" s="19" t="s">
        <v>91</v>
      </c>
      <c r="BK202" s="202">
        <f>ROUND(I202*H202,3)</f>
        <v>0</v>
      </c>
      <c r="BL202" s="19" t="s">
        <v>211</v>
      </c>
      <c r="BM202" s="200" t="s">
        <v>1030</v>
      </c>
    </row>
    <row r="203" s="2" customFormat="1" ht="16.5" customHeight="1">
      <c r="A203" s="38"/>
      <c r="B203" s="188"/>
      <c r="C203" s="189" t="s">
        <v>599</v>
      </c>
      <c r="D203" s="189" t="s">
        <v>207</v>
      </c>
      <c r="E203" s="190" t="s">
        <v>1863</v>
      </c>
      <c r="F203" s="191" t="s">
        <v>1864</v>
      </c>
      <c r="G203" s="192" t="s">
        <v>348</v>
      </c>
      <c r="H203" s="193">
        <v>2</v>
      </c>
      <c r="I203" s="194"/>
      <c r="J203" s="193">
        <f>ROUND(I203*H203,3)</f>
        <v>0</v>
      </c>
      <c r="K203" s="195"/>
      <c r="L203" s="39"/>
      <c r="M203" s="196" t="s">
        <v>1</v>
      </c>
      <c r="N203" s="197" t="s">
        <v>46</v>
      </c>
      <c r="O203" s="8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0" t="s">
        <v>211</v>
      </c>
      <c r="AT203" s="200" t="s">
        <v>207</v>
      </c>
      <c r="AU203" s="200" t="s">
        <v>91</v>
      </c>
      <c r="AY203" s="19" t="s">
        <v>205</v>
      </c>
      <c r="BE203" s="201">
        <f>IF(N203="základná",J203,0)</f>
        <v>0</v>
      </c>
      <c r="BF203" s="201">
        <f>IF(N203="znížená",J203,0)</f>
        <v>0</v>
      </c>
      <c r="BG203" s="201">
        <f>IF(N203="zákl. prenesená",J203,0)</f>
        <v>0</v>
      </c>
      <c r="BH203" s="201">
        <f>IF(N203="zníž. prenesená",J203,0)</f>
        <v>0</v>
      </c>
      <c r="BI203" s="201">
        <f>IF(N203="nulová",J203,0)</f>
        <v>0</v>
      </c>
      <c r="BJ203" s="19" t="s">
        <v>91</v>
      </c>
      <c r="BK203" s="202">
        <f>ROUND(I203*H203,3)</f>
        <v>0</v>
      </c>
      <c r="BL203" s="19" t="s">
        <v>211</v>
      </c>
      <c r="BM203" s="200" t="s">
        <v>1041</v>
      </c>
    </row>
    <row r="204" s="2" customFormat="1" ht="16.5" customHeight="1">
      <c r="A204" s="38"/>
      <c r="B204" s="188"/>
      <c r="C204" s="189" t="s">
        <v>603</v>
      </c>
      <c r="D204" s="189" t="s">
        <v>207</v>
      </c>
      <c r="E204" s="190" t="s">
        <v>1865</v>
      </c>
      <c r="F204" s="191" t="s">
        <v>1866</v>
      </c>
      <c r="G204" s="192" t="s">
        <v>348</v>
      </c>
      <c r="H204" s="193">
        <v>1</v>
      </c>
      <c r="I204" s="194"/>
      <c r="J204" s="193">
        <f>ROUND(I204*H204,3)</f>
        <v>0</v>
      </c>
      <c r="K204" s="195"/>
      <c r="L204" s="39"/>
      <c r="M204" s="196" t="s">
        <v>1</v>
      </c>
      <c r="N204" s="197" t="s">
        <v>46</v>
      </c>
      <c r="O204" s="8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0" t="s">
        <v>211</v>
      </c>
      <c r="AT204" s="200" t="s">
        <v>207</v>
      </c>
      <c r="AU204" s="200" t="s">
        <v>91</v>
      </c>
      <c r="AY204" s="19" t="s">
        <v>205</v>
      </c>
      <c r="BE204" s="201">
        <f>IF(N204="základná",J204,0)</f>
        <v>0</v>
      </c>
      <c r="BF204" s="201">
        <f>IF(N204="znížená",J204,0)</f>
        <v>0</v>
      </c>
      <c r="BG204" s="201">
        <f>IF(N204="zákl. prenesená",J204,0)</f>
        <v>0</v>
      </c>
      <c r="BH204" s="201">
        <f>IF(N204="zníž. prenesená",J204,0)</f>
        <v>0</v>
      </c>
      <c r="BI204" s="201">
        <f>IF(N204="nulová",J204,0)</f>
        <v>0</v>
      </c>
      <c r="BJ204" s="19" t="s">
        <v>91</v>
      </c>
      <c r="BK204" s="202">
        <f>ROUND(I204*H204,3)</f>
        <v>0</v>
      </c>
      <c r="BL204" s="19" t="s">
        <v>211</v>
      </c>
      <c r="BM204" s="200" t="s">
        <v>1050</v>
      </c>
    </row>
    <row r="205" s="2" customFormat="1" ht="16.5" customHeight="1">
      <c r="A205" s="38"/>
      <c r="B205" s="188"/>
      <c r="C205" s="189" t="s">
        <v>607</v>
      </c>
      <c r="D205" s="189" t="s">
        <v>207</v>
      </c>
      <c r="E205" s="190" t="s">
        <v>1867</v>
      </c>
      <c r="F205" s="191" t="s">
        <v>1868</v>
      </c>
      <c r="G205" s="192" t="s">
        <v>348</v>
      </c>
      <c r="H205" s="193">
        <v>1</v>
      </c>
      <c r="I205" s="194"/>
      <c r="J205" s="193">
        <f>ROUND(I205*H205,3)</f>
        <v>0</v>
      </c>
      <c r="K205" s="195"/>
      <c r="L205" s="39"/>
      <c r="M205" s="196" t="s">
        <v>1</v>
      </c>
      <c r="N205" s="197" t="s">
        <v>46</v>
      </c>
      <c r="O205" s="8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0" t="s">
        <v>211</v>
      </c>
      <c r="AT205" s="200" t="s">
        <v>207</v>
      </c>
      <c r="AU205" s="200" t="s">
        <v>91</v>
      </c>
      <c r="AY205" s="19" t="s">
        <v>205</v>
      </c>
      <c r="BE205" s="201">
        <f>IF(N205="základná",J205,0)</f>
        <v>0</v>
      </c>
      <c r="BF205" s="201">
        <f>IF(N205="znížená",J205,0)</f>
        <v>0</v>
      </c>
      <c r="BG205" s="201">
        <f>IF(N205="zákl. prenesená",J205,0)</f>
        <v>0</v>
      </c>
      <c r="BH205" s="201">
        <f>IF(N205="zníž. prenesená",J205,0)</f>
        <v>0</v>
      </c>
      <c r="BI205" s="201">
        <f>IF(N205="nulová",J205,0)</f>
        <v>0</v>
      </c>
      <c r="BJ205" s="19" t="s">
        <v>91</v>
      </c>
      <c r="BK205" s="202">
        <f>ROUND(I205*H205,3)</f>
        <v>0</v>
      </c>
      <c r="BL205" s="19" t="s">
        <v>211</v>
      </c>
      <c r="BM205" s="200" t="s">
        <v>1058</v>
      </c>
    </row>
    <row r="206" s="2" customFormat="1" ht="24.15" customHeight="1">
      <c r="A206" s="38"/>
      <c r="B206" s="188"/>
      <c r="C206" s="189" t="s">
        <v>611</v>
      </c>
      <c r="D206" s="189" t="s">
        <v>207</v>
      </c>
      <c r="E206" s="190" t="s">
        <v>1869</v>
      </c>
      <c r="F206" s="191" t="s">
        <v>1870</v>
      </c>
      <c r="G206" s="192" t="s">
        <v>348</v>
      </c>
      <c r="H206" s="193">
        <v>1</v>
      </c>
      <c r="I206" s="194"/>
      <c r="J206" s="193">
        <f>ROUND(I206*H206,3)</f>
        <v>0</v>
      </c>
      <c r="K206" s="195"/>
      <c r="L206" s="39"/>
      <c r="M206" s="196" t="s">
        <v>1</v>
      </c>
      <c r="N206" s="197" t="s">
        <v>46</v>
      </c>
      <c r="O206" s="8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0" t="s">
        <v>211</v>
      </c>
      <c r="AT206" s="200" t="s">
        <v>207</v>
      </c>
      <c r="AU206" s="200" t="s">
        <v>91</v>
      </c>
      <c r="AY206" s="19" t="s">
        <v>205</v>
      </c>
      <c r="BE206" s="201">
        <f>IF(N206="základná",J206,0)</f>
        <v>0</v>
      </c>
      <c r="BF206" s="201">
        <f>IF(N206="znížená",J206,0)</f>
        <v>0</v>
      </c>
      <c r="BG206" s="201">
        <f>IF(N206="zákl. prenesená",J206,0)</f>
        <v>0</v>
      </c>
      <c r="BH206" s="201">
        <f>IF(N206="zníž. prenesená",J206,0)</f>
        <v>0</v>
      </c>
      <c r="BI206" s="201">
        <f>IF(N206="nulová",J206,0)</f>
        <v>0</v>
      </c>
      <c r="BJ206" s="19" t="s">
        <v>91</v>
      </c>
      <c r="BK206" s="202">
        <f>ROUND(I206*H206,3)</f>
        <v>0</v>
      </c>
      <c r="BL206" s="19" t="s">
        <v>211</v>
      </c>
      <c r="BM206" s="200" t="s">
        <v>1071</v>
      </c>
    </row>
    <row r="207" s="2" customFormat="1" ht="16.5" customHeight="1">
      <c r="A207" s="38"/>
      <c r="B207" s="188"/>
      <c r="C207" s="189" t="s">
        <v>616</v>
      </c>
      <c r="D207" s="189" t="s">
        <v>207</v>
      </c>
      <c r="E207" s="190" t="s">
        <v>1871</v>
      </c>
      <c r="F207" s="191" t="s">
        <v>1872</v>
      </c>
      <c r="G207" s="192" t="s">
        <v>348</v>
      </c>
      <c r="H207" s="193">
        <v>16</v>
      </c>
      <c r="I207" s="194"/>
      <c r="J207" s="193">
        <f>ROUND(I207*H207,3)</f>
        <v>0</v>
      </c>
      <c r="K207" s="195"/>
      <c r="L207" s="39"/>
      <c r="M207" s="196" t="s">
        <v>1</v>
      </c>
      <c r="N207" s="197" t="s">
        <v>46</v>
      </c>
      <c r="O207" s="8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0" t="s">
        <v>211</v>
      </c>
      <c r="AT207" s="200" t="s">
        <v>207</v>
      </c>
      <c r="AU207" s="200" t="s">
        <v>91</v>
      </c>
      <c r="AY207" s="19" t="s">
        <v>205</v>
      </c>
      <c r="BE207" s="201">
        <f>IF(N207="základná",J207,0)</f>
        <v>0</v>
      </c>
      <c r="BF207" s="201">
        <f>IF(N207="znížená",J207,0)</f>
        <v>0</v>
      </c>
      <c r="BG207" s="201">
        <f>IF(N207="zákl. prenesená",J207,0)</f>
        <v>0</v>
      </c>
      <c r="BH207" s="201">
        <f>IF(N207="zníž. prenesená",J207,0)</f>
        <v>0</v>
      </c>
      <c r="BI207" s="201">
        <f>IF(N207="nulová",J207,0)</f>
        <v>0</v>
      </c>
      <c r="BJ207" s="19" t="s">
        <v>91</v>
      </c>
      <c r="BK207" s="202">
        <f>ROUND(I207*H207,3)</f>
        <v>0</v>
      </c>
      <c r="BL207" s="19" t="s">
        <v>211</v>
      </c>
      <c r="BM207" s="200" t="s">
        <v>1079</v>
      </c>
    </row>
    <row r="208" s="2" customFormat="1" ht="16.5" customHeight="1">
      <c r="A208" s="38"/>
      <c r="B208" s="188"/>
      <c r="C208" s="189" t="s">
        <v>624</v>
      </c>
      <c r="D208" s="189" t="s">
        <v>207</v>
      </c>
      <c r="E208" s="190" t="s">
        <v>1873</v>
      </c>
      <c r="F208" s="191" t="s">
        <v>1874</v>
      </c>
      <c r="G208" s="192" t="s">
        <v>284</v>
      </c>
      <c r="H208" s="193">
        <v>450</v>
      </c>
      <c r="I208" s="194"/>
      <c r="J208" s="193">
        <f>ROUND(I208*H208,3)</f>
        <v>0</v>
      </c>
      <c r="K208" s="195"/>
      <c r="L208" s="39"/>
      <c r="M208" s="196" t="s">
        <v>1</v>
      </c>
      <c r="N208" s="197" t="s">
        <v>46</v>
      </c>
      <c r="O208" s="8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0" t="s">
        <v>211</v>
      </c>
      <c r="AT208" s="200" t="s">
        <v>207</v>
      </c>
      <c r="AU208" s="200" t="s">
        <v>91</v>
      </c>
      <c r="AY208" s="19" t="s">
        <v>205</v>
      </c>
      <c r="BE208" s="201">
        <f>IF(N208="základná",J208,0)</f>
        <v>0</v>
      </c>
      <c r="BF208" s="201">
        <f>IF(N208="znížená",J208,0)</f>
        <v>0</v>
      </c>
      <c r="BG208" s="201">
        <f>IF(N208="zákl. prenesená",J208,0)</f>
        <v>0</v>
      </c>
      <c r="BH208" s="201">
        <f>IF(N208="zníž. prenesená",J208,0)</f>
        <v>0</v>
      </c>
      <c r="BI208" s="201">
        <f>IF(N208="nulová",J208,0)</f>
        <v>0</v>
      </c>
      <c r="BJ208" s="19" t="s">
        <v>91</v>
      </c>
      <c r="BK208" s="202">
        <f>ROUND(I208*H208,3)</f>
        <v>0</v>
      </c>
      <c r="BL208" s="19" t="s">
        <v>211</v>
      </c>
      <c r="BM208" s="200" t="s">
        <v>1088</v>
      </c>
    </row>
    <row r="209" s="2" customFormat="1" ht="16.5" customHeight="1">
      <c r="A209" s="38"/>
      <c r="B209" s="188"/>
      <c r="C209" s="189" t="s">
        <v>628</v>
      </c>
      <c r="D209" s="189" t="s">
        <v>207</v>
      </c>
      <c r="E209" s="190" t="s">
        <v>1875</v>
      </c>
      <c r="F209" s="191" t="s">
        <v>1876</v>
      </c>
      <c r="G209" s="192" t="s">
        <v>284</v>
      </c>
      <c r="H209" s="193">
        <v>50</v>
      </c>
      <c r="I209" s="194"/>
      <c r="J209" s="193">
        <f>ROUND(I209*H209,3)</f>
        <v>0</v>
      </c>
      <c r="K209" s="195"/>
      <c r="L209" s="39"/>
      <c r="M209" s="196" t="s">
        <v>1</v>
      </c>
      <c r="N209" s="197" t="s">
        <v>46</v>
      </c>
      <c r="O209" s="82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0" t="s">
        <v>211</v>
      </c>
      <c r="AT209" s="200" t="s">
        <v>207</v>
      </c>
      <c r="AU209" s="200" t="s">
        <v>91</v>
      </c>
      <c r="AY209" s="19" t="s">
        <v>205</v>
      </c>
      <c r="BE209" s="201">
        <f>IF(N209="základná",J209,0)</f>
        <v>0</v>
      </c>
      <c r="BF209" s="201">
        <f>IF(N209="znížená",J209,0)</f>
        <v>0</v>
      </c>
      <c r="BG209" s="201">
        <f>IF(N209="zákl. prenesená",J209,0)</f>
        <v>0</v>
      </c>
      <c r="BH209" s="201">
        <f>IF(N209="zníž. prenesená",J209,0)</f>
        <v>0</v>
      </c>
      <c r="BI209" s="201">
        <f>IF(N209="nulová",J209,0)</f>
        <v>0</v>
      </c>
      <c r="BJ209" s="19" t="s">
        <v>91</v>
      </c>
      <c r="BK209" s="202">
        <f>ROUND(I209*H209,3)</f>
        <v>0</v>
      </c>
      <c r="BL209" s="19" t="s">
        <v>211</v>
      </c>
      <c r="BM209" s="200" t="s">
        <v>1092</v>
      </c>
    </row>
    <row r="210" s="2" customFormat="1" ht="16.5" customHeight="1">
      <c r="A210" s="38"/>
      <c r="B210" s="188"/>
      <c r="C210" s="189" t="s">
        <v>642</v>
      </c>
      <c r="D210" s="189" t="s">
        <v>207</v>
      </c>
      <c r="E210" s="190" t="s">
        <v>1877</v>
      </c>
      <c r="F210" s="191" t="s">
        <v>1878</v>
      </c>
      <c r="G210" s="192" t="s">
        <v>941</v>
      </c>
      <c r="H210" s="193">
        <v>1</v>
      </c>
      <c r="I210" s="194"/>
      <c r="J210" s="193">
        <f>ROUND(I210*H210,3)</f>
        <v>0</v>
      </c>
      <c r="K210" s="195"/>
      <c r="L210" s="39"/>
      <c r="M210" s="196" t="s">
        <v>1</v>
      </c>
      <c r="N210" s="197" t="s">
        <v>46</v>
      </c>
      <c r="O210" s="82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0" t="s">
        <v>211</v>
      </c>
      <c r="AT210" s="200" t="s">
        <v>207</v>
      </c>
      <c r="AU210" s="200" t="s">
        <v>91</v>
      </c>
      <c r="AY210" s="19" t="s">
        <v>205</v>
      </c>
      <c r="BE210" s="201">
        <f>IF(N210="základná",J210,0)</f>
        <v>0</v>
      </c>
      <c r="BF210" s="201">
        <f>IF(N210="znížená",J210,0)</f>
        <v>0</v>
      </c>
      <c r="BG210" s="201">
        <f>IF(N210="zákl. prenesená",J210,0)</f>
        <v>0</v>
      </c>
      <c r="BH210" s="201">
        <f>IF(N210="zníž. prenesená",J210,0)</f>
        <v>0</v>
      </c>
      <c r="BI210" s="201">
        <f>IF(N210="nulová",J210,0)</f>
        <v>0</v>
      </c>
      <c r="BJ210" s="19" t="s">
        <v>91</v>
      </c>
      <c r="BK210" s="202">
        <f>ROUND(I210*H210,3)</f>
        <v>0</v>
      </c>
      <c r="BL210" s="19" t="s">
        <v>211</v>
      </c>
      <c r="BM210" s="200" t="s">
        <v>1103</v>
      </c>
    </row>
    <row r="211" s="12" customFormat="1" ht="22.8" customHeight="1">
      <c r="A211" s="12"/>
      <c r="B211" s="175"/>
      <c r="C211" s="12"/>
      <c r="D211" s="176" t="s">
        <v>79</v>
      </c>
      <c r="E211" s="186" t="s">
        <v>1879</v>
      </c>
      <c r="F211" s="186" t="s">
        <v>1880</v>
      </c>
      <c r="G211" s="12"/>
      <c r="H211" s="12"/>
      <c r="I211" s="178"/>
      <c r="J211" s="187">
        <f>BK211</f>
        <v>0</v>
      </c>
      <c r="K211" s="12"/>
      <c r="L211" s="175"/>
      <c r="M211" s="180"/>
      <c r="N211" s="181"/>
      <c r="O211" s="181"/>
      <c r="P211" s="182">
        <f>SUM(P212:P226)</f>
        <v>0</v>
      </c>
      <c r="Q211" s="181"/>
      <c r="R211" s="182">
        <f>SUM(R212:R226)</f>
        <v>0</v>
      </c>
      <c r="S211" s="181"/>
      <c r="T211" s="183">
        <f>SUM(T212:T226)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6" t="s">
        <v>221</v>
      </c>
      <c r="AT211" s="184" t="s">
        <v>79</v>
      </c>
      <c r="AU211" s="184" t="s">
        <v>87</v>
      </c>
      <c r="AY211" s="176" t="s">
        <v>205</v>
      </c>
      <c r="BK211" s="185">
        <f>SUM(BK212:BK226)</f>
        <v>0</v>
      </c>
    </row>
    <row r="212" s="2" customFormat="1" ht="44.25" customHeight="1">
      <c r="A212" s="38"/>
      <c r="B212" s="188"/>
      <c r="C212" s="189" t="s">
        <v>659</v>
      </c>
      <c r="D212" s="189" t="s">
        <v>207</v>
      </c>
      <c r="E212" s="190" t="s">
        <v>1881</v>
      </c>
      <c r="F212" s="191" t="s">
        <v>1882</v>
      </c>
      <c r="G212" s="192" t="s">
        <v>348</v>
      </c>
      <c r="H212" s="193">
        <v>3</v>
      </c>
      <c r="I212" s="194"/>
      <c r="J212" s="193">
        <f>ROUND(I212*H212,3)</f>
        <v>0</v>
      </c>
      <c r="K212" s="195"/>
      <c r="L212" s="39"/>
      <c r="M212" s="196" t="s">
        <v>1</v>
      </c>
      <c r="N212" s="197" t="s">
        <v>46</v>
      </c>
      <c r="O212" s="8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0" t="s">
        <v>211</v>
      </c>
      <c r="AT212" s="200" t="s">
        <v>207</v>
      </c>
      <c r="AU212" s="200" t="s">
        <v>91</v>
      </c>
      <c r="AY212" s="19" t="s">
        <v>205</v>
      </c>
      <c r="BE212" s="201">
        <f>IF(N212="základná",J212,0)</f>
        <v>0</v>
      </c>
      <c r="BF212" s="201">
        <f>IF(N212="znížená",J212,0)</f>
        <v>0</v>
      </c>
      <c r="BG212" s="201">
        <f>IF(N212="zákl. prenesená",J212,0)</f>
        <v>0</v>
      </c>
      <c r="BH212" s="201">
        <f>IF(N212="zníž. prenesená",J212,0)</f>
        <v>0</v>
      </c>
      <c r="BI212" s="201">
        <f>IF(N212="nulová",J212,0)</f>
        <v>0</v>
      </c>
      <c r="BJ212" s="19" t="s">
        <v>91</v>
      </c>
      <c r="BK212" s="202">
        <f>ROUND(I212*H212,3)</f>
        <v>0</v>
      </c>
      <c r="BL212" s="19" t="s">
        <v>211</v>
      </c>
      <c r="BM212" s="200" t="s">
        <v>1113</v>
      </c>
    </row>
    <row r="213" s="2" customFormat="1" ht="24.15" customHeight="1">
      <c r="A213" s="38"/>
      <c r="B213" s="188"/>
      <c r="C213" s="189" t="s">
        <v>664</v>
      </c>
      <c r="D213" s="189" t="s">
        <v>207</v>
      </c>
      <c r="E213" s="190" t="s">
        <v>1883</v>
      </c>
      <c r="F213" s="191" t="s">
        <v>1884</v>
      </c>
      <c r="G213" s="192" t="s">
        <v>348</v>
      </c>
      <c r="H213" s="193">
        <v>3</v>
      </c>
      <c r="I213" s="194"/>
      <c r="J213" s="193">
        <f>ROUND(I213*H213,3)</f>
        <v>0</v>
      </c>
      <c r="K213" s="195"/>
      <c r="L213" s="39"/>
      <c r="M213" s="196" t="s">
        <v>1</v>
      </c>
      <c r="N213" s="197" t="s">
        <v>46</v>
      </c>
      <c r="O213" s="8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0" t="s">
        <v>211</v>
      </c>
      <c r="AT213" s="200" t="s">
        <v>207</v>
      </c>
      <c r="AU213" s="200" t="s">
        <v>91</v>
      </c>
      <c r="AY213" s="19" t="s">
        <v>205</v>
      </c>
      <c r="BE213" s="201">
        <f>IF(N213="základná",J213,0)</f>
        <v>0</v>
      </c>
      <c r="BF213" s="201">
        <f>IF(N213="znížená",J213,0)</f>
        <v>0</v>
      </c>
      <c r="BG213" s="201">
        <f>IF(N213="zákl. prenesená",J213,0)</f>
        <v>0</v>
      </c>
      <c r="BH213" s="201">
        <f>IF(N213="zníž. prenesená",J213,0)</f>
        <v>0</v>
      </c>
      <c r="BI213" s="201">
        <f>IF(N213="nulová",J213,0)</f>
        <v>0</v>
      </c>
      <c r="BJ213" s="19" t="s">
        <v>91</v>
      </c>
      <c r="BK213" s="202">
        <f>ROUND(I213*H213,3)</f>
        <v>0</v>
      </c>
      <c r="BL213" s="19" t="s">
        <v>211</v>
      </c>
      <c r="BM213" s="200" t="s">
        <v>1122</v>
      </c>
    </row>
    <row r="214" s="2" customFormat="1" ht="37.8" customHeight="1">
      <c r="A214" s="38"/>
      <c r="B214" s="188"/>
      <c r="C214" s="189" t="s">
        <v>671</v>
      </c>
      <c r="D214" s="189" t="s">
        <v>207</v>
      </c>
      <c r="E214" s="190" t="s">
        <v>1885</v>
      </c>
      <c r="F214" s="191" t="s">
        <v>1886</v>
      </c>
      <c r="G214" s="192" t="s">
        <v>348</v>
      </c>
      <c r="H214" s="193">
        <v>2</v>
      </c>
      <c r="I214" s="194"/>
      <c r="J214" s="193">
        <f>ROUND(I214*H214,3)</f>
        <v>0</v>
      </c>
      <c r="K214" s="195"/>
      <c r="L214" s="39"/>
      <c r="M214" s="196" t="s">
        <v>1</v>
      </c>
      <c r="N214" s="197" t="s">
        <v>46</v>
      </c>
      <c r="O214" s="82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0" t="s">
        <v>211</v>
      </c>
      <c r="AT214" s="200" t="s">
        <v>207</v>
      </c>
      <c r="AU214" s="200" t="s">
        <v>91</v>
      </c>
      <c r="AY214" s="19" t="s">
        <v>205</v>
      </c>
      <c r="BE214" s="201">
        <f>IF(N214="základná",J214,0)</f>
        <v>0</v>
      </c>
      <c r="BF214" s="201">
        <f>IF(N214="znížená",J214,0)</f>
        <v>0</v>
      </c>
      <c r="BG214" s="201">
        <f>IF(N214="zákl. prenesená",J214,0)</f>
        <v>0</v>
      </c>
      <c r="BH214" s="201">
        <f>IF(N214="zníž. prenesená",J214,0)</f>
        <v>0</v>
      </c>
      <c r="BI214" s="201">
        <f>IF(N214="nulová",J214,0)</f>
        <v>0</v>
      </c>
      <c r="BJ214" s="19" t="s">
        <v>91</v>
      </c>
      <c r="BK214" s="202">
        <f>ROUND(I214*H214,3)</f>
        <v>0</v>
      </c>
      <c r="BL214" s="19" t="s">
        <v>211</v>
      </c>
      <c r="BM214" s="200" t="s">
        <v>1131</v>
      </c>
    </row>
    <row r="215" s="2" customFormat="1" ht="24.15" customHeight="1">
      <c r="A215" s="38"/>
      <c r="B215" s="188"/>
      <c r="C215" s="189" t="s">
        <v>680</v>
      </c>
      <c r="D215" s="189" t="s">
        <v>207</v>
      </c>
      <c r="E215" s="190" t="s">
        <v>1887</v>
      </c>
      <c r="F215" s="191" t="s">
        <v>1888</v>
      </c>
      <c r="G215" s="192" t="s">
        <v>348</v>
      </c>
      <c r="H215" s="193">
        <v>2</v>
      </c>
      <c r="I215" s="194"/>
      <c r="J215" s="193">
        <f>ROUND(I215*H215,3)</f>
        <v>0</v>
      </c>
      <c r="K215" s="195"/>
      <c r="L215" s="39"/>
      <c r="M215" s="196" t="s">
        <v>1</v>
      </c>
      <c r="N215" s="197" t="s">
        <v>46</v>
      </c>
      <c r="O215" s="8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0" t="s">
        <v>211</v>
      </c>
      <c r="AT215" s="200" t="s">
        <v>207</v>
      </c>
      <c r="AU215" s="200" t="s">
        <v>91</v>
      </c>
      <c r="AY215" s="19" t="s">
        <v>205</v>
      </c>
      <c r="BE215" s="201">
        <f>IF(N215="základná",J215,0)</f>
        <v>0</v>
      </c>
      <c r="BF215" s="201">
        <f>IF(N215="znížená",J215,0)</f>
        <v>0</v>
      </c>
      <c r="BG215" s="201">
        <f>IF(N215="zákl. prenesená",J215,0)</f>
        <v>0</v>
      </c>
      <c r="BH215" s="201">
        <f>IF(N215="zníž. prenesená",J215,0)</f>
        <v>0</v>
      </c>
      <c r="BI215" s="201">
        <f>IF(N215="nulová",J215,0)</f>
        <v>0</v>
      </c>
      <c r="BJ215" s="19" t="s">
        <v>91</v>
      </c>
      <c r="BK215" s="202">
        <f>ROUND(I215*H215,3)</f>
        <v>0</v>
      </c>
      <c r="BL215" s="19" t="s">
        <v>211</v>
      </c>
      <c r="BM215" s="200" t="s">
        <v>1143</v>
      </c>
    </row>
    <row r="216" s="2" customFormat="1" ht="24.15" customHeight="1">
      <c r="A216" s="38"/>
      <c r="B216" s="188"/>
      <c r="C216" s="189" t="s">
        <v>687</v>
      </c>
      <c r="D216" s="189" t="s">
        <v>207</v>
      </c>
      <c r="E216" s="190" t="s">
        <v>1889</v>
      </c>
      <c r="F216" s="191" t="s">
        <v>1890</v>
      </c>
      <c r="G216" s="192" t="s">
        <v>348</v>
      </c>
      <c r="H216" s="193">
        <v>3</v>
      </c>
      <c r="I216" s="194"/>
      <c r="J216" s="193">
        <f>ROUND(I216*H216,3)</f>
        <v>0</v>
      </c>
      <c r="K216" s="195"/>
      <c r="L216" s="39"/>
      <c r="M216" s="196" t="s">
        <v>1</v>
      </c>
      <c r="N216" s="197" t="s">
        <v>46</v>
      </c>
      <c r="O216" s="82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0" t="s">
        <v>211</v>
      </c>
      <c r="AT216" s="200" t="s">
        <v>207</v>
      </c>
      <c r="AU216" s="200" t="s">
        <v>91</v>
      </c>
      <c r="AY216" s="19" t="s">
        <v>205</v>
      </c>
      <c r="BE216" s="201">
        <f>IF(N216="základná",J216,0)</f>
        <v>0</v>
      </c>
      <c r="BF216" s="201">
        <f>IF(N216="znížená",J216,0)</f>
        <v>0</v>
      </c>
      <c r="BG216" s="201">
        <f>IF(N216="zákl. prenesená",J216,0)</f>
        <v>0</v>
      </c>
      <c r="BH216" s="201">
        <f>IF(N216="zníž. prenesená",J216,0)</f>
        <v>0</v>
      </c>
      <c r="BI216" s="201">
        <f>IF(N216="nulová",J216,0)</f>
        <v>0</v>
      </c>
      <c r="BJ216" s="19" t="s">
        <v>91</v>
      </c>
      <c r="BK216" s="202">
        <f>ROUND(I216*H216,3)</f>
        <v>0</v>
      </c>
      <c r="BL216" s="19" t="s">
        <v>211</v>
      </c>
      <c r="BM216" s="200" t="s">
        <v>1154</v>
      </c>
    </row>
    <row r="217" s="2" customFormat="1" ht="16.5" customHeight="1">
      <c r="A217" s="38"/>
      <c r="B217" s="188"/>
      <c r="C217" s="189" t="s">
        <v>692</v>
      </c>
      <c r="D217" s="189" t="s">
        <v>207</v>
      </c>
      <c r="E217" s="190" t="s">
        <v>1891</v>
      </c>
      <c r="F217" s="191" t="s">
        <v>1892</v>
      </c>
      <c r="G217" s="192" t="s">
        <v>284</v>
      </c>
      <c r="H217" s="193">
        <v>500</v>
      </c>
      <c r="I217" s="194"/>
      <c r="J217" s="193">
        <f>ROUND(I217*H217,3)</f>
        <v>0</v>
      </c>
      <c r="K217" s="195"/>
      <c r="L217" s="39"/>
      <c r="M217" s="196" t="s">
        <v>1</v>
      </c>
      <c r="N217" s="197" t="s">
        <v>46</v>
      </c>
      <c r="O217" s="82"/>
      <c r="P217" s="198">
        <f>O217*H217</f>
        <v>0</v>
      </c>
      <c r="Q217" s="198">
        <v>0</v>
      </c>
      <c r="R217" s="198">
        <f>Q217*H217</f>
        <v>0</v>
      </c>
      <c r="S217" s="198">
        <v>0</v>
      </c>
      <c r="T217" s="19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0" t="s">
        <v>211</v>
      </c>
      <c r="AT217" s="200" t="s">
        <v>207</v>
      </c>
      <c r="AU217" s="200" t="s">
        <v>91</v>
      </c>
      <c r="AY217" s="19" t="s">
        <v>205</v>
      </c>
      <c r="BE217" s="201">
        <f>IF(N217="základná",J217,0)</f>
        <v>0</v>
      </c>
      <c r="BF217" s="201">
        <f>IF(N217="znížená",J217,0)</f>
        <v>0</v>
      </c>
      <c r="BG217" s="201">
        <f>IF(N217="zákl. prenesená",J217,0)</f>
        <v>0</v>
      </c>
      <c r="BH217" s="201">
        <f>IF(N217="zníž. prenesená",J217,0)</f>
        <v>0</v>
      </c>
      <c r="BI217" s="201">
        <f>IF(N217="nulová",J217,0)</f>
        <v>0</v>
      </c>
      <c r="BJ217" s="19" t="s">
        <v>91</v>
      </c>
      <c r="BK217" s="202">
        <f>ROUND(I217*H217,3)</f>
        <v>0</v>
      </c>
      <c r="BL217" s="19" t="s">
        <v>211</v>
      </c>
      <c r="BM217" s="200" t="s">
        <v>1164</v>
      </c>
    </row>
    <row r="218" s="2" customFormat="1" ht="16.5" customHeight="1">
      <c r="A218" s="38"/>
      <c r="B218" s="188"/>
      <c r="C218" s="189" t="s">
        <v>697</v>
      </c>
      <c r="D218" s="189" t="s">
        <v>207</v>
      </c>
      <c r="E218" s="190" t="s">
        <v>1893</v>
      </c>
      <c r="F218" s="191" t="s">
        <v>1894</v>
      </c>
      <c r="G218" s="192" t="s">
        <v>284</v>
      </c>
      <c r="H218" s="193">
        <v>120</v>
      </c>
      <c r="I218" s="194"/>
      <c r="J218" s="193">
        <f>ROUND(I218*H218,3)</f>
        <v>0</v>
      </c>
      <c r="K218" s="195"/>
      <c r="L218" s="39"/>
      <c r="M218" s="196" t="s">
        <v>1</v>
      </c>
      <c r="N218" s="197" t="s">
        <v>46</v>
      </c>
      <c r="O218" s="8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0" t="s">
        <v>211</v>
      </c>
      <c r="AT218" s="200" t="s">
        <v>207</v>
      </c>
      <c r="AU218" s="200" t="s">
        <v>91</v>
      </c>
      <c r="AY218" s="19" t="s">
        <v>205</v>
      </c>
      <c r="BE218" s="201">
        <f>IF(N218="základná",J218,0)</f>
        <v>0</v>
      </c>
      <c r="BF218" s="201">
        <f>IF(N218="znížená",J218,0)</f>
        <v>0</v>
      </c>
      <c r="BG218" s="201">
        <f>IF(N218="zákl. prenesená",J218,0)</f>
        <v>0</v>
      </c>
      <c r="BH218" s="201">
        <f>IF(N218="zníž. prenesená",J218,0)</f>
        <v>0</v>
      </c>
      <c r="BI218" s="201">
        <f>IF(N218="nulová",J218,0)</f>
        <v>0</v>
      </c>
      <c r="BJ218" s="19" t="s">
        <v>91</v>
      </c>
      <c r="BK218" s="202">
        <f>ROUND(I218*H218,3)</f>
        <v>0</v>
      </c>
      <c r="BL218" s="19" t="s">
        <v>211</v>
      </c>
      <c r="BM218" s="200" t="s">
        <v>1178</v>
      </c>
    </row>
    <row r="219" s="2" customFormat="1" ht="16.5" customHeight="1">
      <c r="A219" s="38"/>
      <c r="B219" s="188"/>
      <c r="C219" s="189" t="s">
        <v>720</v>
      </c>
      <c r="D219" s="189" t="s">
        <v>207</v>
      </c>
      <c r="E219" s="190" t="s">
        <v>1895</v>
      </c>
      <c r="F219" s="191" t="s">
        <v>1896</v>
      </c>
      <c r="G219" s="192" t="s">
        <v>284</v>
      </c>
      <c r="H219" s="193">
        <v>120</v>
      </c>
      <c r="I219" s="194"/>
      <c r="J219" s="193">
        <f>ROUND(I219*H219,3)</f>
        <v>0</v>
      </c>
      <c r="K219" s="195"/>
      <c r="L219" s="39"/>
      <c r="M219" s="196" t="s">
        <v>1</v>
      </c>
      <c r="N219" s="197" t="s">
        <v>46</v>
      </c>
      <c r="O219" s="8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0" t="s">
        <v>211</v>
      </c>
      <c r="AT219" s="200" t="s">
        <v>207</v>
      </c>
      <c r="AU219" s="200" t="s">
        <v>91</v>
      </c>
      <c r="AY219" s="19" t="s">
        <v>205</v>
      </c>
      <c r="BE219" s="201">
        <f>IF(N219="základná",J219,0)</f>
        <v>0</v>
      </c>
      <c r="BF219" s="201">
        <f>IF(N219="znížená",J219,0)</f>
        <v>0</v>
      </c>
      <c r="BG219" s="201">
        <f>IF(N219="zákl. prenesená",J219,0)</f>
        <v>0</v>
      </c>
      <c r="BH219" s="201">
        <f>IF(N219="zníž. prenesená",J219,0)</f>
        <v>0</v>
      </c>
      <c r="BI219" s="201">
        <f>IF(N219="nulová",J219,0)</f>
        <v>0</v>
      </c>
      <c r="BJ219" s="19" t="s">
        <v>91</v>
      </c>
      <c r="BK219" s="202">
        <f>ROUND(I219*H219,3)</f>
        <v>0</v>
      </c>
      <c r="BL219" s="19" t="s">
        <v>211</v>
      </c>
      <c r="BM219" s="200" t="s">
        <v>1186</v>
      </c>
    </row>
    <row r="220" s="2" customFormat="1" ht="16.5" customHeight="1">
      <c r="A220" s="38"/>
      <c r="B220" s="188"/>
      <c r="C220" s="189" t="s">
        <v>726</v>
      </c>
      <c r="D220" s="189" t="s">
        <v>207</v>
      </c>
      <c r="E220" s="190" t="s">
        <v>1897</v>
      </c>
      <c r="F220" s="191" t="s">
        <v>1898</v>
      </c>
      <c r="G220" s="192" t="s">
        <v>284</v>
      </c>
      <c r="H220" s="193">
        <v>120</v>
      </c>
      <c r="I220" s="194"/>
      <c r="J220" s="193">
        <f>ROUND(I220*H220,3)</f>
        <v>0</v>
      </c>
      <c r="K220" s="195"/>
      <c r="L220" s="39"/>
      <c r="M220" s="196" t="s">
        <v>1</v>
      </c>
      <c r="N220" s="197" t="s">
        <v>46</v>
      </c>
      <c r="O220" s="82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0" t="s">
        <v>211</v>
      </c>
      <c r="AT220" s="200" t="s">
        <v>207</v>
      </c>
      <c r="AU220" s="200" t="s">
        <v>91</v>
      </c>
      <c r="AY220" s="19" t="s">
        <v>205</v>
      </c>
      <c r="BE220" s="201">
        <f>IF(N220="základná",J220,0)</f>
        <v>0</v>
      </c>
      <c r="BF220" s="201">
        <f>IF(N220="znížená",J220,0)</f>
        <v>0</v>
      </c>
      <c r="BG220" s="201">
        <f>IF(N220="zákl. prenesená",J220,0)</f>
        <v>0</v>
      </c>
      <c r="BH220" s="201">
        <f>IF(N220="zníž. prenesená",J220,0)</f>
        <v>0</v>
      </c>
      <c r="BI220" s="201">
        <f>IF(N220="nulová",J220,0)</f>
        <v>0</v>
      </c>
      <c r="BJ220" s="19" t="s">
        <v>91</v>
      </c>
      <c r="BK220" s="202">
        <f>ROUND(I220*H220,3)</f>
        <v>0</v>
      </c>
      <c r="BL220" s="19" t="s">
        <v>211</v>
      </c>
      <c r="BM220" s="200" t="s">
        <v>1197</v>
      </c>
    </row>
    <row r="221" s="2" customFormat="1" ht="16.5" customHeight="1">
      <c r="A221" s="38"/>
      <c r="B221" s="188"/>
      <c r="C221" s="189" t="s">
        <v>730</v>
      </c>
      <c r="D221" s="189" t="s">
        <v>207</v>
      </c>
      <c r="E221" s="190" t="s">
        <v>1899</v>
      </c>
      <c r="F221" s="191" t="s">
        <v>1900</v>
      </c>
      <c r="G221" s="192" t="s">
        <v>284</v>
      </c>
      <c r="H221" s="193">
        <v>120</v>
      </c>
      <c r="I221" s="194"/>
      <c r="J221" s="193">
        <f>ROUND(I221*H221,3)</f>
        <v>0</v>
      </c>
      <c r="K221" s="195"/>
      <c r="L221" s="39"/>
      <c r="M221" s="196" t="s">
        <v>1</v>
      </c>
      <c r="N221" s="197" t="s">
        <v>46</v>
      </c>
      <c r="O221" s="8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0" t="s">
        <v>211</v>
      </c>
      <c r="AT221" s="200" t="s">
        <v>207</v>
      </c>
      <c r="AU221" s="200" t="s">
        <v>91</v>
      </c>
      <c r="AY221" s="19" t="s">
        <v>205</v>
      </c>
      <c r="BE221" s="201">
        <f>IF(N221="základná",J221,0)</f>
        <v>0</v>
      </c>
      <c r="BF221" s="201">
        <f>IF(N221="znížená",J221,0)</f>
        <v>0</v>
      </c>
      <c r="BG221" s="201">
        <f>IF(N221="zákl. prenesená",J221,0)</f>
        <v>0</v>
      </c>
      <c r="BH221" s="201">
        <f>IF(N221="zníž. prenesená",J221,0)</f>
        <v>0</v>
      </c>
      <c r="BI221" s="201">
        <f>IF(N221="nulová",J221,0)</f>
        <v>0</v>
      </c>
      <c r="BJ221" s="19" t="s">
        <v>91</v>
      </c>
      <c r="BK221" s="202">
        <f>ROUND(I221*H221,3)</f>
        <v>0</v>
      </c>
      <c r="BL221" s="19" t="s">
        <v>211</v>
      </c>
      <c r="BM221" s="200" t="s">
        <v>1209</v>
      </c>
    </row>
    <row r="222" s="2" customFormat="1" ht="16.5" customHeight="1">
      <c r="A222" s="38"/>
      <c r="B222" s="188"/>
      <c r="C222" s="189" t="s">
        <v>736</v>
      </c>
      <c r="D222" s="189" t="s">
        <v>207</v>
      </c>
      <c r="E222" s="190" t="s">
        <v>1901</v>
      </c>
      <c r="F222" s="191" t="s">
        <v>1902</v>
      </c>
      <c r="G222" s="192" t="s">
        <v>284</v>
      </c>
      <c r="H222" s="193">
        <v>120</v>
      </c>
      <c r="I222" s="194"/>
      <c r="J222" s="193">
        <f>ROUND(I222*H222,3)</f>
        <v>0</v>
      </c>
      <c r="K222" s="195"/>
      <c r="L222" s="39"/>
      <c r="M222" s="196" t="s">
        <v>1</v>
      </c>
      <c r="N222" s="197" t="s">
        <v>46</v>
      </c>
      <c r="O222" s="82"/>
      <c r="P222" s="198">
        <f>O222*H222</f>
        <v>0</v>
      </c>
      <c r="Q222" s="198">
        <v>0</v>
      </c>
      <c r="R222" s="198">
        <f>Q222*H222</f>
        <v>0</v>
      </c>
      <c r="S222" s="198">
        <v>0</v>
      </c>
      <c r="T222" s="199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0" t="s">
        <v>211</v>
      </c>
      <c r="AT222" s="200" t="s">
        <v>207</v>
      </c>
      <c r="AU222" s="200" t="s">
        <v>91</v>
      </c>
      <c r="AY222" s="19" t="s">
        <v>205</v>
      </c>
      <c r="BE222" s="201">
        <f>IF(N222="základná",J222,0)</f>
        <v>0</v>
      </c>
      <c r="BF222" s="201">
        <f>IF(N222="znížená",J222,0)</f>
        <v>0</v>
      </c>
      <c r="BG222" s="201">
        <f>IF(N222="zákl. prenesená",J222,0)</f>
        <v>0</v>
      </c>
      <c r="BH222" s="201">
        <f>IF(N222="zníž. prenesená",J222,0)</f>
        <v>0</v>
      </c>
      <c r="BI222" s="201">
        <f>IF(N222="nulová",J222,0)</f>
        <v>0</v>
      </c>
      <c r="BJ222" s="19" t="s">
        <v>91</v>
      </c>
      <c r="BK222" s="202">
        <f>ROUND(I222*H222,3)</f>
        <v>0</v>
      </c>
      <c r="BL222" s="19" t="s">
        <v>211</v>
      </c>
      <c r="BM222" s="200" t="s">
        <v>1220</v>
      </c>
    </row>
    <row r="223" s="2" customFormat="1" ht="16.5" customHeight="1">
      <c r="A223" s="38"/>
      <c r="B223" s="188"/>
      <c r="C223" s="189" t="s">
        <v>740</v>
      </c>
      <c r="D223" s="189" t="s">
        <v>207</v>
      </c>
      <c r="E223" s="190" t="s">
        <v>1903</v>
      </c>
      <c r="F223" s="191" t="s">
        <v>1904</v>
      </c>
      <c r="G223" s="192" t="s">
        <v>284</v>
      </c>
      <c r="H223" s="193">
        <v>120</v>
      </c>
      <c r="I223" s="194"/>
      <c r="J223" s="193">
        <f>ROUND(I223*H223,3)</f>
        <v>0</v>
      </c>
      <c r="K223" s="195"/>
      <c r="L223" s="39"/>
      <c r="M223" s="196" t="s">
        <v>1</v>
      </c>
      <c r="N223" s="197" t="s">
        <v>46</v>
      </c>
      <c r="O223" s="8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0" t="s">
        <v>211</v>
      </c>
      <c r="AT223" s="200" t="s">
        <v>207</v>
      </c>
      <c r="AU223" s="200" t="s">
        <v>91</v>
      </c>
      <c r="AY223" s="19" t="s">
        <v>205</v>
      </c>
      <c r="BE223" s="201">
        <f>IF(N223="základná",J223,0)</f>
        <v>0</v>
      </c>
      <c r="BF223" s="201">
        <f>IF(N223="znížená",J223,0)</f>
        <v>0</v>
      </c>
      <c r="BG223" s="201">
        <f>IF(N223="zákl. prenesená",J223,0)</f>
        <v>0</v>
      </c>
      <c r="BH223" s="201">
        <f>IF(N223="zníž. prenesená",J223,0)</f>
        <v>0</v>
      </c>
      <c r="BI223" s="201">
        <f>IF(N223="nulová",J223,0)</f>
        <v>0</v>
      </c>
      <c r="BJ223" s="19" t="s">
        <v>91</v>
      </c>
      <c r="BK223" s="202">
        <f>ROUND(I223*H223,3)</f>
        <v>0</v>
      </c>
      <c r="BL223" s="19" t="s">
        <v>211</v>
      </c>
      <c r="BM223" s="200" t="s">
        <v>1234</v>
      </c>
    </row>
    <row r="224" s="2" customFormat="1" ht="16.5" customHeight="1">
      <c r="A224" s="38"/>
      <c r="B224" s="188"/>
      <c r="C224" s="189" t="s">
        <v>746</v>
      </c>
      <c r="D224" s="189" t="s">
        <v>207</v>
      </c>
      <c r="E224" s="190" t="s">
        <v>1827</v>
      </c>
      <c r="F224" s="191" t="s">
        <v>1828</v>
      </c>
      <c r="G224" s="192" t="s">
        <v>348</v>
      </c>
      <c r="H224" s="193">
        <v>8</v>
      </c>
      <c r="I224" s="194"/>
      <c r="J224" s="193">
        <f>ROUND(I224*H224,3)</f>
        <v>0</v>
      </c>
      <c r="K224" s="195"/>
      <c r="L224" s="39"/>
      <c r="M224" s="196" t="s">
        <v>1</v>
      </c>
      <c r="N224" s="197" t="s">
        <v>46</v>
      </c>
      <c r="O224" s="82"/>
      <c r="P224" s="198">
        <f>O224*H224</f>
        <v>0</v>
      </c>
      <c r="Q224" s="198">
        <v>0</v>
      </c>
      <c r="R224" s="198">
        <f>Q224*H224</f>
        <v>0</v>
      </c>
      <c r="S224" s="198">
        <v>0</v>
      </c>
      <c r="T224" s="19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0" t="s">
        <v>211</v>
      </c>
      <c r="AT224" s="200" t="s">
        <v>207</v>
      </c>
      <c r="AU224" s="200" t="s">
        <v>91</v>
      </c>
      <c r="AY224" s="19" t="s">
        <v>205</v>
      </c>
      <c r="BE224" s="201">
        <f>IF(N224="základná",J224,0)</f>
        <v>0</v>
      </c>
      <c r="BF224" s="201">
        <f>IF(N224="znížená",J224,0)</f>
        <v>0</v>
      </c>
      <c r="BG224" s="201">
        <f>IF(N224="zákl. prenesená",J224,0)</f>
        <v>0</v>
      </c>
      <c r="BH224" s="201">
        <f>IF(N224="zníž. prenesená",J224,0)</f>
        <v>0</v>
      </c>
      <c r="BI224" s="201">
        <f>IF(N224="nulová",J224,0)</f>
        <v>0</v>
      </c>
      <c r="BJ224" s="19" t="s">
        <v>91</v>
      </c>
      <c r="BK224" s="202">
        <f>ROUND(I224*H224,3)</f>
        <v>0</v>
      </c>
      <c r="BL224" s="19" t="s">
        <v>211</v>
      </c>
      <c r="BM224" s="200" t="s">
        <v>1250</v>
      </c>
    </row>
    <row r="225" s="2" customFormat="1" ht="24.15" customHeight="1">
      <c r="A225" s="38"/>
      <c r="B225" s="188"/>
      <c r="C225" s="189" t="s">
        <v>750</v>
      </c>
      <c r="D225" s="189" t="s">
        <v>207</v>
      </c>
      <c r="E225" s="190" t="s">
        <v>1829</v>
      </c>
      <c r="F225" s="191" t="s">
        <v>1830</v>
      </c>
      <c r="G225" s="192" t="s">
        <v>348</v>
      </c>
      <c r="H225" s="193">
        <v>8</v>
      </c>
      <c r="I225" s="194"/>
      <c r="J225" s="193">
        <f>ROUND(I225*H225,3)</f>
        <v>0</v>
      </c>
      <c r="K225" s="195"/>
      <c r="L225" s="39"/>
      <c r="M225" s="196" t="s">
        <v>1</v>
      </c>
      <c r="N225" s="197" t="s">
        <v>46</v>
      </c>
      <c r="O225" s="82"/>
      <c r="P225" s="198">
        <f>O225*H225</f>
        <v>0</v>
      </c>
      <c r="Q225" s="198">
        <v>0</v>
      </c>
      <c r="R225" s="198">
        <f>Q225*H225</f>
        <v>0</v>
      </c>
      <c r="S225" s="198">
        <v>0</v>
      </c>
      <c r="T225" s="19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0" t="s">
        <v>211</v>
      </c>
      <c r="AT225" s="200" t="s">
        <v>207</v>
      </c>
      <c r="AU225" s="200" t="s">
        <v>91</v>
      </c>
      <c r="AY225" s="19" t="s">
        <v>205</v>
      </c>
      <c r="BE225" s="201">
        <f>IF(N225="základná",J225,0)</f>
        <v>0</v>
      </c>
      <c r="BF225" s="201">
        <f>IF(N225="znížená",J225,0)</f>
        <v>0</v>
      </c>
      <c r="BG225" s="201">
        <f>IF(N225="zákl. prenesená",J225,0)</f>
        <v>0</v>
      </c>
      <c r="BH225" s="201">
        <f>IF(N225="zníž. prenesená",J225,0)</f>
        <v>0</v>
      </c>
      <c r="BI225" s="201">
        <f>IF(N225="nulová",J225,0)</f>
        <v>0</v>
      </c>
      <c r="BJ225" s="19" t="s">
        <v>91</v>
      </c>
      <c r="BK225" s="202">
        <f>ROUND(I225*H225,3)</f>
        <v>0</v>
      </c>
      <c r="BL225" s="19" t="s">
        <v>211</v>
      </c>
      <c r="BM225" s="200" t="s">
        <v>1266</v>
      </c>
    </row>
    <row r="226" s="2" customFormat="1" ht="16.5" customHeight="1">
      <c r="A226" s="38"/>
      <c r="B226" s="188"/>
      <c r="C226" s="189" t="s">
        <v>755</v>
      </c>
      <c r="D226" s="189" t="s">
        <v>207</v>
      </c>
      <c r="E226" s="190" t="s">
        <v>1905</v>
      </c>
      <c r="F226" s="191" t="s">
        <v>1906</v>
      </c>
      <c r="G226" s="192" t="s">
        <v>941</v>
      </c>
      <c r="H226" s="193">
        <v>1</v>
      </c>
      <c r="I226" s="194"/>
      <c r="J226" s="193">
        <f>ROUND(I226*H226,3)</f>
        <v>0</v>
      </c>
      <c r="K226" s="195"/>
      <c r="L226" s="39"/>
      <c r="M226" s="196" t="s">
        <v>1</v>
      </c>
      <c r="N226" s="197" t="s">
        <v>46</v>
      </c>
      <c r="O226" s="8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0" t="s">
        <v>211</v>
      </c>
      <c r="AT226" s="200" t="s">
        <v>207</v>
      </c>
      <c r="AU226" s="200" t="s">
        <v>91</v>
      </c>
      <c r="AY226" s="19" t="s">
        <v>205</v>
      </c>
      <c r="BE226" s="201">
        <f>IF(N226="základná",J226,0)</f>
        <v>0</v>
      </c>
      <c r="BF226" s="201">
        <f>IF(N226="znížená",J226,0)</f>
        <v>0</v>
      </c>
      <c r="BG226" s="201">
        <f>IF(N226="zákl. prenesená",J226,0)</f>
        <v>0</v>
      </c>
      <c r="BH226" s="201">
        <f>IF(N226="zníž. prenesená",J226,0)</f>
        <v>0</v>
      </c>
      <c r="BI226" s="201">
        <f>IF(N226="nulová",J226,0)</f>
        <v>0</v>
      </c>
      <c r="BJ226" s="19" t="s">
        <v>91</v>
      </c>
      <c r="BK226" s="202">
        <f>ROUND(I226*H226,3)</f>
        <v>0</v>
      </c>
      <c r="BL226" s="19" t="s">
        <v>211</v>
      </c>
      <c r="BM226" s="200" t="s">
        <v>1277</v>
      </c>
    </row>
    <row r="227" s="12" customFormat="1" ht="22.8" customHeight="1">
      <c r="A227" s="12"/>
      <c r="B227" s="175"/>
      <c r="C227" s="12"/>
      <c r="D227" s="176" t="s">
        <v>79</v>
      </c>
      <c r="E227" s="186" t="s">
        <v>1907</v>
      </c>
      <c r="F227" s="186" t="s">
        <v>1908</v>
      </c>
      <c r="G227" s="12"/>
      <c r="H227" s="12"/>
      <c r="I227" s="178"/>
      <c r="J227" s="187">
        <f>BK227</f>
        <v>0</v>
      </c>
      <c r="K227" s="12"/>
      <c r="L227" s="175"/>
      <c r="M227" s="180"/>
      <c r="N227" s="181"/>
      <c r="O227" s="181"/>
      <c r="P227" s="182">
        <f>SUM(P228:P246)</f>
        <v>0</v>
      </c>
      <c r="Q227" s="181"/>
      <c r="R227" s="182">
        <f>SUM(R228:R246)</f>
        <v>0</v>
      </c>
      <c r="S227" s="181"/>
      <c r="T227" s="183">
        <f>SUM(T228:T246)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6" t="s">
        <v>221</v>
      </c>
      <c r="AT227" s="184" t="s">
        <v>79</v>
      </c>
      <c r="AU227" s="184" t="s">
        <v>87</v>
      </c>
      <c r="AY227" s="176" t="s">
        <v>205</v>
      </c>
      <c r="BK227" s="185">
        <f>SUM(BK228:BK246)</f>
        <v>0</v>
      </c>
    </row>
    <row r="228" s="2" customFormat="1" ht="16.5" customHeight="1">
      <c r="A228" s="38"/>
      <c r="B228" s="188"/>
      <c r="C228" s="189" t="s">
        <v>759</v>
      </c>
      <c r="D228" s="189" t="s">
        <v>207</v>
      </c>
      <c r="E228" s="190" t="s">
        <v>1909</v>
      </c>
      <c r="F228" s="191" t="s">
        <v>1910</v>
      </c>
      <c r="G228" s="192" t="s">
        <v>284</v>
      </c>
      <c r="H228" s="193">
        <v>180</v>
      </c>
      <c r="I228" s="194"/>
      <c r="J228" s="193">
        <f>ROUND(I228*H228,3)</f>
        <v>0</v>
      </c>
      <c r="K228" s="195"/>
      <c r="L228" s="39"/>
      <c r="M228" s="196" t="s">
        <v>1</v>
      </c>
      <c r="N228" s="197" t="s">
        <v>46</v>
      </c>
      <c r="O228" s="8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0" t="s">
        <v>211</v>
      </c>
      <c r="AT228" s="200" t="s">
        <v>207</v>
      </c>
      <c r="AU228" s="200" t="s">
        <v>91</v>
      </c>
      <c r="AY228" s="19" t="s">
        <v>205</v>
      </c>
      <c r="BE228" s="201">
        <f>IF(N228="základná",J228,0)</f>
        <v>0</v>
      </c>
      <c r="BF228" s="201">
        <f>IF(N228="znížená",J228,0)</f>
        <v>0</v>
      </c>
      <c r="BG228" s="201">
        <f>IF(N228="zákl. prenesená",J228,0)</f>
        <v>0</v>
      </c>
      <c r="BH228" s="201">
        <f>IF(N228="zníž. prenesená",J228,0)</f>
        <v>0</v>
      </c>
      <c r="BI228" s="201">
        <f>IF(N228="nulová",J228,0)</f>
        <v>0</v>
      </c>
      <c r="BJ228" s="19" t="s">
        <v>91</v>
      </c>
      <c r="BK228" s="202">
        <f>ROUND(I228*H228,3)</f>
        <v>0</v>
      </c>
      <c r="BL228" s="19" t="s">
        <v>211</v>
      </c>
      <c r="BM228" s="200" t="s">
        <v>1287</v>
      </c>
    </row>
    <row r="229" s="2" customFormat="1" ht="16.5" customHeight="1">
      <c r="A229" s="38"/>
      <c r="B229" s="188"/>
      <c r="C229" s="189" t="s">
        <v>763</v>
      </c>
      <c r="D229" s="189" t="s">
        <v>207</v>
      </c>
      <c r="E229" s="190" t="s">
        <v>1911</v>
      </c>
      <c r="F229" s="191" t="s">
        <v>1912</v>
      </c>
      <c r="G229" s="192" t="s">
        <v>284</v>
      </c>
      <c r="H229" s="193">
        <v>150</v>
      </c>
      <c r="I229" s="194"/>
      <c r="J229" s="193">
        <f>ROUND(I229*H229,3)</f>
        <v>0</v>
      </c>
      <c r="K229" s="195"/>
      <c r="L229" s="39"/>
      <c r="M229" s="196" t="s">
        <v>1</v>
      </c>
      <c r="N229" s="197" t="s">
        <v>46</v>
      </c>
      <c r="O229" s="8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0" t="s">
        <v>211</v>
      </c>
      <c r="AT229" s="200" t="s">
        <v>207</v>
      </c>
      <c r="AU229" s="200" t="s">
        <v>91</v>
      </c>
      <c r="AY229" s="19" t="s">
        <v>205</v>
      </c>
      <c r="BE229" s="201">
        <f>IF(N229="základná",J229,0)</f>
        <v>0</v>
      </c>
      <c r="BF229" s="201">
        <f>IF(N229="znížená",J229,0)</f>
        <v>0</v>
      </c>
      <c r="BG229" s="201">
        <f>IF(N229="zákl. prenesená",J229,0)</f>
        <v>0</v>
      </c>
      <c r="BH229" s="201">
        <f>IF(N229="zníž. prenesená",J229,0)</f>
        <v>0</v>
      </c>
      <c r="BI229" s="201">
        <f>IF(N229="nulová",J229,0)</f>
        <v>0</v>
      </c>
      <c r="BJ229" s="19" t="s">
        <v>91</v>
      </c>
      <c r="BK229" s="202">
        <f>ROUND(I229*H229,3)</f>
        <v>0</v>
      </c>
      <c r="BL229" s="19" t="s">
        <v>211</v>
      </c>
      <c r="BM229" s="200" t="s">
        <v>1298</v>
      </c>
    </row>
    <row r="230" s="2" customFormat="1" ht="16.5" customHeight="1">
      <c r="A230" s="38"/>
      <c r="B230" s="188"/>
      <c r="C230" s="189" t="s">
        <v>768</v>
      </c>
      <c r="D230" s="189" t="s">
        <v>207</v>
      </c>
      <c r="E230" s="190" t="s">
        <v>1913</v>
      </c>
      <c r="F230" s="191" t="s">
        <v>1914</v>
      </c>
      <c r="G230" s="192" t="s">
        <v>284</v>
      </c>
      <c r="H230" s="193">
        <v>30</v>
      </c>
      <c r="I230" s="194"/>
      <c r="J230" s="193">
        <f>ROUND(I230*H230,3)</f>
        <v>0</v>
      </c>
      <c r="K230" s="195"/>
      <c r="L230" s="39"/>
      <c r="M230" s="196" t="s">
        <v>1</v>
      </c>
      <c r="N230" s="197" t="s">
        <v>46</v>
      </c>
      <c r="O230" s="82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0" t="s">
        <v>211</v>
      </c>
      <c r="AT230" s="200" t="s">
        <v>207</v>
      </c>
      <c r="AU230" s="200" t="s">
        <v>91</v>
      </c>
      <c r="AY230" s="19" t="s">
        <v>205</v>
      </c>
      <c r="BE230" s="201">
        <f>IF(N230="základná",J230,0)</f>
        <v>0</v>
      </c>
      <c r="BF230" s="201">
        <f>IF(N230="znížená",J230,0)</f>
        <v>0</v>
      </c>
      <c r="BG230" s="201">
        <f>IF(N230="zákl. prenesená",J230,0)</f>
        <v>0</v>
      </c>
      <c r="BH230" s="201">
        <f>IF(N230="zníž. prenesená",J230,0)</f>
        <v>0</v>
      </c>
      <c r="BI230" s="201">
        <f>IF(N230="nulová",J230,0)</f>
        <v>0</v>
      </c>
      <c r="BJ230" s="19" t="s">
        <v>91</v>
      </c>
      <c r="BK230" s="202">
        <f>ROUND(I230*H230,3)</f>
        <v>0</v>
      </c>
      <c r="BL230" s="19" t="s">
        <v>211</v>
      </c>
      <c r="BM230" s="200" t="s">
        <v>1307</v>
      </c>
    </row>
    <row r="231" s="2" customFormat="1" ht="16.5" customHeight="1">
      <c r="A231" s="38"/>
      <c r="B231" s="188"/>
      <c r="C231" s="189" t="s">
        <v>774</v>
      </c>
      <c r="D231" s="189" t="s">
        <v>207</v>
      </c>
      <c r="E231" s="190" t="s">
        <v>1915</v>
      </c>
      <c r="F231" s="191" t="s">
        <v>1916</v>
      </c>
      <c r="G231" s="192" t="s">
        <v>284</v>
      </c>
      <c r="H231" s="193">
        <v>120</v>
      </c>
      <c r="I231" s="194"/>
      <c r="J231" s="193">
        <f>ROUND(I231*H231,3)</f>
        <v>0</v>
      </c>
      <c r="K231" s="195"/>
      <c r="L231" s="39"/>
      <c r="M231" s="196" t="s">
        <v>1</v>
      </c>
      <c r="N231" s="197" t="s">
        <v>46</v>
      </c>
      <c r="O231" s="82"/>
      <c r="P231" s="198">
        <f>O231*H231</f>
        <v>0</v>
      </c>
      <c r="Q231" s="198">
        <v>0</v>
      </c>
      <c r="R231" s="198">
        <f>Q231*H231</f>
        <v>0</v>
      </c>
      <c r="S231" s="198">
        <v>0</v>
      </c>
      <c r="T231" s="19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0" t="s">
        <v>211</v>
      </c>
      <c r="AT231" s="200" t="s">
        <v>207</v>
      </c>
      <c r="AU231" s="200" t="s">
        <v>91</v>
      </c>
      <c r="AY231" s="19" t="s">
        <v>205</v>
      </c>
      <c r="BE231" s="201">
        <f>IF(N231="základná",J231,0)</f>
        <v>0</v>
      </c>
      <c r="BF231" s="201">
        <f>IF(N231="znížená",J231,0)</f>
        <v>0</v>
      </c>
      <c r="BG231" s="201">
        <f>IF(N231="zákl. prenesená",J231,0)</f>
        <v>0</v>
      </c>
      <c r="BH231" s="201">
        <f>IF(N231="zníž. prenesená",J231,0)</f>
        <v>0</v>
      </c>
      <c r="BI231" s="201">
        <f>IF(N231="nulová",J231,0)</f>
        <v>0</v>
      </c>
      <c r="BJ231" s="19" t="s">
        <v>91</v>
      </c>
      <c r="BK231" s="202">
        <f>ROUND(I231*H231,3)</f>
        <v>0</v>
      </c>
      <c r="BL231" s="19" t="s">
        <v>211</v>
      </c>
      <c r="BM231" s="200" t="s">
        <v>1316</v>
      </c>
    </row>
    <row r="232" s="2" customFormat="1" ht="16.5" customHeight="1">
      <c r="A232" s="38"/>
      <c r="B232" s="188"/>
      <c r="C232" s="189" t="s">
        <v>779</v>
      </c>
      <c r="D232" s="189" t="s">
        <v>207</v>
      </c>
      <c r="E232" s="190" t="s">
        <v>1917</v>
      </c>
      <c r="F232" s="191" t="s">
        <v>1918</v>
      </c>
      <c r="G232" s="192" t="s">
        <v>348</v>
      </c>
      <c r="H232" s="193">
        <v>1</v>
      </c>
      <c r="I232" s="194"/>
      <c r="J232" s="193">
        <f>ROUND(I232*H232,3)</f>
        <v>0</v>
      </c>
      <c r="K232" s="195"/>
      <c r="L232" s="39"/>
      <c r="M232" s="196" t="s">
        <v>1</v>
      </c>
      <c r="N232" s="197" t="s">
        <v>46</v>
      </c>
      <c r="O232" s="8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0" t="s">
        <v>211</v>
      </c>
      <c r="AT232" s="200" t="s">
        <v>207</v>
      </c>
      <c r="AU232" s="200" t="s">
        <v>91</v>
      </c>
      <c r="AY232" s="19" t="s">
        <v>205</v>
      </c>
      <c r="BE232" s="201">
        <f>IF(N232="základná",J232,0)</f>
        <v>0</v>
      </c>
      <c r="BF232" s="201">
        <f>IF(N232="znížená",J232,0)</f>
        <v>0</v>
      </c>
      <c r="BG232" s="201">
        <f>IF(N232="zákl. prenesená",J232,0)</f>
        <v>0</v>
      </c>
      <c r="BH232" s="201">
        <f>IF(N232="zníž. prenesená",J232,0)</f>
        <v>0</v>
      </c>
      <c r="BI232" s="201">
        <f>IF(N232="nulová",J232,0)</f>
        <v>0</v>
      </c>
      <c r="BJ232" s="19" t="s">
        <v>91</v>
      </c>
      <c r="BK232" s="202">
        <f>ROUND(I232*H232,3)</f>
        <v>0</v>
      </c>
      <c r="BL232" s="19" t="s">
        <v>211</v>
      </c>
      <c r="BM232" s="200" t="s">
        <v>1326</v>
      </c>
    </row>
    <row r="233" s="2" customFormat="1" ht="16.5" customHeight="1">
      <c r="A233" s="38"/>
      <c r="B233" s="188"/>
      <c r="C233" s="189" t="s">
        <v>783</v>
      </c>
      <c r="D233" s="189" t="s">
        <v>207</v>
      </c>
      <c r="E233" s="190" t="s">
        <v>1919</v>
      </c>
      <c r="F233" s="191" t="s">
        <v>1920</v>
      </c>
      <c r="G233" s="192" t="s">
        <v>348</v>
      </c>
      <c r="H233" s="193">
        <v>2</v>
      </c>
      <c r="I233" s="194"/>
      <c r="J233" s="193">
        <f>ROUND(I233*H233,3)</f>
        <v>0</v>
      </c>
      <c r="K233" s="195"/>
      <c r="L233" s="39"/>
      <c r="M233" s="196" t="s">
        <v>1</v>
      </c>
      <c r="N233" s="197" t="s">
        <v>46</v>
      </c>
      <c r="O233" s="82"/>
      <c r="P233" s="198">
        <f>O233*H233</f>
        <v>0</v>
      </c>
      <c r="Q233" s="198">
        <v>0</v>
      </c>
      <c r="R233" s="198">
        <f>Q233*H233</f>
        <v>0</v>
      </c>
      <c r="S233" s="198">
        <v>0</v>
      </c>
      <c r="T233" s="19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0" t="s">
        <v>211</v>
      </c>
      <c r="AT233" s="200" t="s">
        <v>207</v>
      </c>
      <c r="AU233" s="200" t="s">
        <v>91</v>
      </c>
      <c r="AY233" s="19" t="s">
        <v>205</v>
      </c>
      <c r="BE233" s="201">
        <f>IF(N233="základná",J233,0)</f>
        <v>0</v>
      </c>
      <c r="BF233" s="201">
        <f>IF(N233="znížená",J233,0)</f>
        <v>0</v>
      </c>
      <c r="BG233" s="201">
        <f>IF(N233="zákl. prenesená",J233,0)</f>
        <v>0</v>
      </c>
      <c r="BH233" s="201">
        <f>IF(N233="zníž. prenesená",J233,0)</f>
        <v>0</v>
      </c>
      <c r="BI233" s="201">
        <f>IF(N233="nulová",J233,0)</f>
        <v>0</v>
      </c>
      <c r="BJ233" s="19" t="s">
        <v>91</v>
      </c>
      <c r="BK233" s="202">
        <f>ROUND(I233*H233,3)</f>
        <v>0</v>
      </c>
      <c r="BL233" s="19" t="s">
        <v>211</v>
      </c>
      <c r="BM233" s="200" t="s">
        <v>1330</v>
      </c>
    </row>
    <row r="234" s="2" customFormat="1" ht="16.5" customHeight="1">
      <c r="A234" s="38"/>
      <c r="B234" s="188"/>
      <c r="C234" s="189" t="s">
        <v>788</v>
      </c>
      <c r="D234" s="189" t="s">
        <v>207</v>
      </c>
      <c r="E234" s="190" t="s">
        <v>1921</v>
      </c>
      <c r="F234" s="191" t="s">
        <v>1922</v>
      </c>
      <c r="G234" s="192" t="s">
        <v>348</v>
      </c>
      <c r="H234" s="193">
        <v>6</v>
      </c>
      <c r="I234" s="194"/>
      <c r="J234" s="193">
        <f>ROUND(I234*H234,3)</f>
        <v>0</v>
      </c>
      <c r="K234" s="195"/>
      <c r="L234" s="39"/>
      <c r="M234" s="196" t="s">
        <v>1</v>
      </c>
      <c r="N234" s="197" t="s">
        <v>46</v>
      </c>
      <c r="O234" s="8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0" t="s">
        <v>211</v>
      </c>
      <c r="AT234" s="200" t="s">
        <v>207</v>
      </c>
      <c r="AU234" s="200" t="s">
        <v>91</v>
      </c>
      <c r="AY234" s="19" t="s">
        <v>205</v>
      </c>
      <c r="BE234" s="201">
        <f>IF(N234="základná",J234,0)</f>
        <v>0</v>
      </c>
      <c r="BF234" s="201">
        <f>IF(N234="znížená",J234,0)</f>
        <v>0</v>
      </c>
      <c r="BG234" s="201">
        <f>IF(N234="zákl. prenesená",J234,0)</f>
        <v>0</v>
      </c>
      <c r="BH234" s="201">
        <f>IF(N234="zníž. prenesená",J234,0)</f>
        <v>0</v>
      </c>
      <c r="BI234" s="201">
        <f>IF(N234="nulová",J234,0)</f>
        <v>0</v>
      </c>
      <c r="BJ234" s="19" t="s">
        <v>91</v>
      </c>
      <c r="BK234" s="202">
        <f>ROUND(I234*H234,3)</f>
        <v>0</v>
      </c>
      <c r="BL234" s="19" t="s">
        <v>211</v>
      </c>
      <c r="BM234" s="200" t="s">
        <v>1340</v>
      </c>
    </row>
    <row r="235" s="2" customFormat="1" ht="16.5" customHeight="1">
      <c r="A235" s="38"/>
      <c r="B235" s="188"/>
      <c r="C235" s="189" t="s">
        <v>792</v>
      </c>
      <c r="D235" s="189" t="s">
        <v>207</v>
      </c>
      <c r="E235" s="190" t="s">
        <v>1923</v>
      </c>
      <c r="F235" s="191" t="s">
        <v>1924</v>
      </c>
      <c r="G235" s="192" t="s">
        <v>348</v>
      </c>
      <c r="H235" s="193">
        <v>6</v>
      </c>
      <c r="I235" s="194"/>
      <c r="J235" s="193">
        <f>ROUND(I235*H235,3)</f>
        <v>0</v>
      </c>
      <c r="K235" s="195"/>
      <c r="L235" s="39"/>
      <c r="M235" s="196" t="s">
        <v>1</v>
      </c>
      <c r="N235" s="197" t="s">
        <v>46</v>
      </c>
      <c r="O235" s="82"/>
      <c r="P235" s="198">
        <f>O235*H235</f>
        <v>0</v>
      </c>
      <c r="Q235" s="198">
        <v>0</v>
      </c>
      <c r="R235" s="198">
        <f>Q235*H235</f>
        <v>0</v>
      </c>
      <c r="S235" s="198">
        <v>0</v>
      </c>
      <c r="T235" s="19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0" t="s">
        <v>211</v>
      </c>
      <c r="AT235" s="200" t="s">
        <v>207</v>
      </c>
      <c r="AU235" s="200" t="s">
        <v>91</v>
      </c>
      <c r="AY235" s="19" t="s">
        <v>205</v>
      </c>
      <c r="BE235" s="201">
        <f>IF(N235="základná",J235,0)</f>
        <v>0</v>
      </c>
      <c r="BF235" s="201">
        <f>IF(N235="znížená",J235,0)</f>
        <v>0</v>
      </c>
      <c r="BG235" s="201">
        <f>IF(N235="zákl. prenesená",J235,0)</f>
        <v>0</v>
      </c>
      <c r="BH235" s="201">
        <f>IF(N235="zníž. prenesená",J235,0)</f>
        <v>0</v>
      </c>
      <c r="BI235" s="201">
        <f>IF(N235="nulová",J235,0)</f>
        <v>0</v>
      </c>
      <c r="BJ235" s="19" t="s">
        <v>91</v>
      </c>
      <c r="BK235" s="202">
        <f>ROUND(I235*H235,3)</f>
        <v>0</v>
      </c>
      <c r="BL235" s="19" t="s">
        <v>211</v>
      </c>
      <c r="BM235" s="200" t="s">
        <v>1354</v>
      </c>
    </row>
    <row r="236" s="2" customFormat="1" ht="16.5" customHeight="1">
      <c r="A236" s="38"/>
      <c r="B236" s="188"/>
      <c r="C236" s="189" t="s">
        <v>837</v>
      </c>
      <c r="D236" s="189" t="s">
        <v>207</v>
      </c>
      <c r="E236" s="190" t="s">
        <v>1925</v>
      </c>
      <c r="F236" s="191" t="s">
        <v>1926</v>
      </c>
      <c r="G236" s="192" t="s">
        <v>348</v>
      </c>
      <c r="H236" s="193">
        <v>6</v>
      </c>
      <c r="I236" s="194"/>
      <c r="J236" s="193">
        <f>ROUND(I236*H236,3)</f>
        <v>0</v>
      </c>
      <c r="K236" s="195"/>
      <c r="L236" s="39"/>
      <c r="M236" s="196" t="s">
        <v>1</v>
      </c>
      <c r="N236" s="197" t="s">
        <v>46</v>
      </c>
      <c r="O236" s="8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0" t="s">
        <v>211</v>
      </c>
      <c r="AT236" s="200" t="s">
        <v>207</v>
      </c>
      <c r="AU236" s="200" t="s">
        <v>91</v>
      </c>
      <c r="AY236" s="19" t="s">
        <v>205</v>
      </c>
      <c r="BE236" s="201">
        <f>IF(N236="základná",J236,0)</f>
        <v>0</v>
      </c>
      <c r="BF236" s="201">
        <f>IF(N236="znížená",J236,0)</f>
        <v>0</v>
      </c>
      <c r="BG236" s="201">
        <f>IF(N236="zákl. prenesená",J236,0)</f>
        <v>0</v>
      </c>
      <c r="BH236" s="201">
        <f>IF(N236="zníž. prenesená",J236,0)</f>
        <v>0</v>
      </c>
      <c r="BI236" s="201">
        <f>IF(N236="nulová",J236,0)</f>
        <v>0</v>
      </c>
      <c r="BJ236" s="19" t="s">
        <v>91</v>
      </c>
      <c r="BK236" s="202">
        <f>ROUND(I236*H236,3)</f>
        <v>0</v>
      </c>
      <c r="BL236" s="19" t="s">
        <v>211</v>
      </c>
      <c r="BM236" s="200" t="s">
        <v>1362</v>
      </c>
    </row>
    <row r="237" s="2" customFormat="1" ht="16.5" customHeight="1">
      <c r="A237" s="38"/>
      <c r="B237" s="188"/>
      <c r="C237" s="189" t="s">
        <v>841</v>
      </c>
      <c r="D237" s="189" t="s">
        <v>207</v>
      </c>
      <c r="E237" s="190" t="s">
        <v>1927</v>
      </c>
      <c r="F237" s="191" t="s">
        <v>1928</v>
      </c>
      <c r="G237" s="192" t="s">
        <v>348</v>
      </c>
      <c r="H237" s="193">
        <v>1</v>
      </c>
      <c r="I237" s="194"/>
      <c r="J237" s="193">
        <f>ROUND(I237*H237,3)</f>
        <v>0</v>
      </c>
      <c r="K237" s="195"/>
      <c r="L237" s="39"/>
      <c r="M237" s="196" t="s">
        <v>1</v>
      </c>
      <c r="N237" s="197" t="s">
        <v>46</v>
      </c>
      <c r="O237" s="82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0" t="s">
        <v>211</v>
      </c>
      <c r="AT237" s="200" t="s">
        <v>207</v>
      </c>
      <c r="AU237" s="200" t="s">
        <v>91</v>
      </c>
      <c r="AY237" s="19" t="s">
        <v>205</v>
      </c>
      <c r="BE237" s="201">
        <f>IF(N237="základná",J237,0)</f>
        <v>0</v>
      </c>
      <c r="BF237" s="201">
        <f>IF(N237="znížená",J237,0)</f>
        <v>0</v>
      </c>
      <c r="BG237" s="201">
        <f>IF(N237="zákl. prenesená",J237,0)</f>
        <v>0</v>
      </c>
      <c r="BH237" s="201">
        <f>IF(N237="zníž. prenesená",J237,0)</f>
        <v>0</v>
      </c>
      <c r="BI237" s="201">
        <f>IF(N237="nulová",J237,0)</f>
        <v>0</v>
      </c>
      <c r="BJ237" s="19" t="s">
        <v>91</v>
      </c>
      <c r="BK237" s="202">
        <f>ROUND(I237*H237,3)</f>
        <v>0</v>
      </c>
      <c r="BL237" s="19" t="s">
        <v>211</v>
      </c>
      <c r="BM237" s="200" t="s">
        <v>1370</v>
      </c>
    </row>
    <row r="238" s="2" customFormat="1" ht="16.5" customHeight="1">
      <c r="A238" s="38"/>
      <c r="B238" s="188"/>
      <c r="C238" s="189" t="s">
        <v>886</v>
      </c>
      <c r="D238" s="189" t="s">
        <v>207</v>
      </c>
      <c r="E238" s="190" t="s">
        <v>1929</v>
      </c>
      <c r="F238" s="191" t="s">
        <v>1930</v>
      </c>
      <c r="G238" s="192" t="s">
        <v>348</v>
      </c>
      <c r="H238" s="193">
        <v>2</v>
      </c>
      <c r="I238" s="194"/>
      <c r="J238" s="193">
        <f>ROUND(I238*H238,3)</f>
        <v>0</v>
      </c>
      <c r="K238" s="195"/>
      <c r="L238" s="39"/>
      <c r="M238" s="196" t="s">
        <v>1</v>
      </c>
      <c r="N238" s="197" t="s">
        <v>46</v>
      </c>
      <c r="O238" s="8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0" t="s">
        <v>211</v>
      </c>
      <c r="AT238" s="200" t="s">
        <v>207</v>
      </c>
      <c r="AU238" s="200" t="s">
        <v>91</v>
      </c>
      <c r="AY238" s="19" t="s">
        <v>205</v>
      </c>
      <c r="BE238" s="201">
        <f>IF(N238="základná",J238,0)</f>
        <v>0</v>
      </c>
      <c r="BF238" s="201">
        <f>IF(N238="znížená",J238,0)</f>
        <v>0</v>
      </c>
      <c r="BG238" s="201">
        <f>IF(N238="zákl. prenesená",J238,0)</f>
        <v>0</v>
      </c>
      <c r="BH238" s="201">
        <f>IF(N238="zníž. prenesená",J238,0)</f>
        <v>0</v>
      </c>
      <c r="BI238" s="201">
        <f>IF(N238="nulová",J238,0)</f>
        <v>0</v>
      </c>
      <c r="BJ238" s="19" t="s">
        <v>91</v>
      </c>
      <c r="BK238" s="202">
        <f>ROUND(I238*H238,3)</f>
        <v>0</v>
      </c>
      <c r="BL238" s="19" t="s">
        <v>211</v>
      </c>
      <c r="BM238" s="200" t="s">
        <v>1382</v>
      </c>
    </row>
    <row r="239" s="2" customFormat="1" ht="16.5" customHeight="1">
      <c r="A239" s="38"/>
      <c r="B239" s="188"/>
      <c r="C239" s="189" t="s">
        <v>890</v>
      </c>
      <c r="D239" s="189" t="s">
        <v>207</v>
      </c>
      <c r="E239" s="190" t="s">
        <v>1931</v>
      </c>
      <c r="F239" s="191" t="s">
        <v>1932</v>
      </c>
      <c r="G239" s="192" t="s">
        <v>348</v>
      </c>
      <c r="H239" s="193">
        <v>300</v>
      </c>
      <c r="I239" s="194"/>
      <c r="J239" s="193">
        <f>ROUND(I239*H239,3)</f>
        <v>0</v>
      </c>
      <c r="K239" s="195"/>
      <c r="L239" s="39"/>
      <c r="M239" s="196" t="s">
        <v>1</v>
      </c>
      <c r="N239" s="197" t="s">
        <v>46</v>
      </c>
      <c r="O239" s="82"/>
      <c r="P239" s="198">
        <f>O239*H239</f>
        <v>0</v>
      </c>
      <c r="Q239" s="198">
        <v>0</v>
      </c>
      <c r="R239" s="198">
        <f>Q239*H239</f>
        <v>0</v>
      </c>
      <c r="S239" s="198">
        <v>0</v>
      </c>
      <c r="T239" s="19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0" t="s">
        <v>211</v>
      </c>
      <c r="AT239" s="200" t="s">
        <v>207</v>
      </c>
      <c r="AU239" s="200" t="s">
        <v>91</v>
      </c>
      <c r="AY239" s="19" t="s">
        <v>205</v>
      </c>
      <c r="BE239" s="201">
        <f>IF(N239="základná",J239,0)</f>
        <v>0</v>
      </c>
      <c r="BF239" s="201">
        <f>IF(N239="znížená",J239,0)</f>
        <v>0</v>
      </c>
      <c r="BG239" s="201">
        <f>IF(N239="zákl. prenesená",J239,0)</f>
        <v>0</v>
      </c>
      <c r="BH239" s="201">
        <f>IF(N239="zníž. prenesená",J239,0)</f>
        <v>0</v>
      </c>
      <c r="BI239" s="201">
        <f>IF(N239="nulová",J239,0)</f>
        <v>0</v>
      </c>
      <c r="BJ239" s="19" t="s">
        <v>91</v>
      </c>
      <c r="BK239" s="202">
        <f>ROUND(I239*H239,3)</f>
        <v>0</v>
      </c>
      <c r="BL239" s="19" t="s">
        <v>211</v>
      </c>
      <c r="BM239" s="200" t="s">
        <v>1389</v>
      </c>
    </row>
    <row r="240" s="2" customFormat="1" ht="16.5" customHeight="1">
      <c r="A240" s="38"/>
      <c r="B240" s="188"/>
      <c r="C240" s="189" t="s">
        <v>895</v>
      </c>
      <c r="D240" s="189" t="s">
        <v>207</v>
      </c>
      <c r="E240" s="190" t="s">
        <v>1933</v>
      </c>
      <c r="F240" s="191" t="s">
        <v>1934</v>
      </c>
      <c r="G240" s="192" t="s">
        <v>348</v>
      </c>
      <c r="H240" s="193">
        <v>9</v>
      </c>
      <c r="I240" s="194"/>
      <c r="J240" s="193">
        <f>ROUND(I240*H240,3)</f>
        <v>0</v>
      </c>
      <c r="K240" s="195"/>
      <c r="L240" s="39"/>
      <c r="M240" s="196" t="s">
        <v>1</v>
      </c>
      <c r="N240" s="197" t="s">
        <v>46</v>
      </c>
      <c r="O240" s="82"/>
      <c r="P240" s="198">
        <f>O240*H240</f>
        <v>0</v>
      </c>
      <c r="Q240" s="198">
        <v>0</v>
      </c>
      <c r="R240" s="198">
        <f>Q240*H240</f>
        <v>0</v>
      </c>
      <c r="S240" s="198">
        <v>0</v>
      </c>
      <c r="T240" s="199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0" t="s">
        <v>211</v>
      </c>
      <c r="AT240" s="200" t="s">
        <v>207</v>
      </c>
      <c r="AU240" s="200" t="s">
        <v>91</v>
      </c>
      <c r="AY240" s="19" t="s">
        <v>205</v>
      </c>
      <c r="BE240" s="201">
        <f>IF(N240="základná",J240,0)</f>
        <v>0</v>
      </c>
      <c r="BF240" s="201">
        <f>IF(N240="znížená",J240,0)</f>
        <v>0</v>
      </c>
      <c r="BG240" s="201">
        <f>IF(N240="zákl. prenesená",J240,0)</f>
        <v>0</v>
      </c>
      <c r="BH240" s="201">
        <f>IF(N240="zníž. prenesená",J240,0)</f>
        <v>0</v>
      </c>
      <c r="BI240" s="201">
        <f>IF(N240="nulová",J240,0)</f>
        <v>0</v>
      </c>
      <c r="BJ240" s="19" t="s">
        <v>91</v>
      </c>
      <c r="BK240" s="202">
        <f>ROUND(I240*H240,3)</f>
        <v>0</v>
      </c>
      <c r="BL240" s="19" t="s">
        <v>211</v>
      </c>
      <c r="BM240" s="200" t="s">
        <v>1396</v>
      </c>
    </row>
    <row r="241" s="2" customFormat="1" ht="16.5" customHeight="1">
      <c r="A241" s="38"/>
      <c r="B241" s="188"/>
      <c r="C241" s="189" t="s">
        <v>899</v>
      </c>
      <c r="D241" s="189" t="s">
        <v>207</v>
      </c>
      <c r="E241" s="190" t="s">
        <v>1935</v>
      </c>
      <c r="F241" s="191" t="s">
        <v>1936</v>
      </c>
      <c r="G241" s="192" t="s">
        <v>348</v>
      </c>
      <c r="H241" s="193">
        <v>20</v>
      </c>
      <c r="I241" s="194"/>
      <c r="J241" s="193">
        <f>ROUND(I241*H241,3)</f>
        <v>0</v>
      </c>
      <c r="K241" s="195"/>
      <c r="L241" s="39"/>
      <c r="M241" s="196" t="s">
        <v>1</v>
      </c>
      <c r="N241" s="197" t="s">
        <v>46</v>
      </c>
      <c r="O241" s="82"/>
      <c r="P241" s="198">
        <f>O241*H241</f>
        <v>0</v>
      </c>
      <c r="Q241" s="198">
        <v>0</v>
      </c>
      <c r="R241" s="198">
        <f>Q241*H241</f>
        <v>0</v>
      </c>
      <c r="S241" s="198">
        <v>0</v>
      </c>
      <c r="T241" s="19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0" t="s">
        <v>211</v>
      </c>
      <c r="AT241" s="200" t="s">
        <v>207</v>
      </c>
      <c r="AU241" s="200" t="s">
        <v>91</v>
      </c>
      <c r="AY241" s="19" t="s">
        <v>205</v>
      </c>
      <c r="BE241" s="201">
        <f>IF(N241="základná",J241,0)</f>
        <v>0</v>
      </c>
      <c r="BF241" s="201">
        <f>IF(N241="znížená",J241,0)</f>
        <v>0</v>
      </c>
      <c r="BG241" s="201">
        <f>IF(N241="zákl. prenesená",J241,0)</f>
        <v>0</v>
      </c>
      <c r="BH241" s="201">
        <f>IF(N241="zníž. prenesená",J241,0)</f>
        <v>0</v>
      </c>
      <c r="BI241" s="201">
        <f>IF(N241="nulová",J241,0)</f>
        <v>0</v>
      </c>
      <c r="BJ241" s="19" t="s">
        <v>91</v>
      </c>
      <c r="BK241" s="202">
        <f>ROUND(I241*H241,3)</f>
        <v>0</v>
      </c>
      <c r="BL241" s="19" t="s">
        <v>211</v>
      </c>
      <c r="BM241" s="200" t="s">
        <v>1404</v>
      </c>
    </row>
    <row r="242" s="2" customFormat="1" ht="16.5" customHeight="1">
      <c r="A242" s="38"/>
      <c r="B242" s="188"/>
      <c r="C242" s="189" t="s">
        <v>905</v>
      </c>
      <c r="D242" s="189" t="s">
        <v>207</v>
      </c>
      <c r="E242" s="190" t="s">
        <v>1937</v>
      </c>
      <c r="F242" s="191" t="s">
        <v>1938</v>
      </c>
      <c r="G242" s="192" t="s">
        <v>348</v>
      </c>
      <c r="H242" s="193">
        <v>20</v>
      </c>
      <c r="I242" s="194"/>
      <c r="J242" s="193">
        <f>ROUND(I242*H242,3)</f>
        <v>0</v>
      </c>
      <c r="K242" s="195"/>
      <c r="L242" s="39"/>
      <c r="M242" s="196" t="s">
        <v>1</v>
      </c>
      <c r="N242" s="197" t="s">
        <v>46</v>
      </c>
      <c r="O242" s="82"/>
      <c r="P242" s="198">
        <f>O242*H242</f>
        <v>0</v>
      </c>
      <c r="Q242" s="198">
        <v>0</v>
      </c>
      <c r="R242" s="198">
        <f>Q242*H242</f>
        <v>0</v>
      </c>
      <c r="S242" s="198">
        <v>0</v>
      </c>
      <c r="T242" s="199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0" t="s">
        <v>211</v>
      </c>
      <c r="AT242" s="200" t="s">
        <v>207</v>
      </c>
      <c r="AU242" s="200" t="s">
        <v>91</v>
      </c>
      <c r="AY242" s="19" t="s">
        <v>205</v>
      </c>
      <c r="BE242" s="201">
        <f>IF(N242="základná",J242,0)</f>
        <v>0</v>
      </c>
      <c r="BF242" s="201">
        <f>IF(N242="znížená",J242,0)</f>
        <v>0</v>
      </c>
      <c r="BG242" s="201">
        <f>IF(N242="zákl. prenesená",J242,0)</f>
        <v>0</v>
      </c>
      <c r="BH242" s="201">
        <f>IF(N242="zníž. prenesená",J242,0)</f>
        <v>0</v>
      </c>
      <c r="BI242" s="201">
        <f>IF(N242="nulová",J242,0)</f>
        <v>0</v>
      </c>
      <c r="BJ242" s="19" t="s">
        <v>91</v>
      </c>
      <c r="BK242" s="202">
        <f>ROUND(I242*H242,3)</f>
        <v>0</v>
      </c>
      <c r="BL242" s="19" t="s">
        <v>211</v>
      </c>
      <c r="BM242" s="200" t="s">
        <v>1411</v>
      </c>
    </row>
    <row r="243" s="2" customFormat="1" ht="16.5" customHeight="1">
      <c r="A243" s="38"/>
      <c r="B243" s="188"/>
      <c r="C243" s="189" t="s">
        <v>909</v>
      </c>
      <c r="D243" s="189" t="s">
        <v>207</v>
      </c>
      <c r="E243" s="190" t="s">
        <v>1939</v>
      </c>
      <c r="F243" s="191" t="s">
        <v>1940</v>
      </c>
      <c r="G243" s="192" t="s">
        <v>348</v>
      </c>
      <c r="H243" s="193">
        <v>6</v>
      </c>
      <c r="I243" s="194"/>
      <c r="J243" s="193">
        <f>ROUND(I243*H243,3)</f>
        <v>0</v>
      </c>
      <c r="K243" s="195"/>
      <c r="L243" s="39"/>
      <c r="M243" s="196" t="s">
        <v>1</v>
      </c>
      <c r="N243" s="197" t="s">
        <v>46</v>
      </c>
      <c r="O243" s="82"/>
      <c r="P243" s="198">
        <f>O243*H243</f>
        <v>0</v>
      </c>
      <c r="Q243" s="198">
        <v>0</v>
      </c>
      <c r="R243" s="198">
        <f>Q243*H243</f>
        <v>0</v>
      </c>
      <c r="S243" s="198">
        <v>0</v>
      </c>
      <c r="T243" s="19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0" t="s">
        <v>211</v>
      </c>
      <c r="AT243" s="200" t="s">
        <v>207</v>
      </c>
      <c r="AU243" s="200" t="s">
        <v>91</v>
      </c>
      <c r="AY243" s="19" t="s">
        <v>205</v>
      </c>
      <c r="BE243" s="201">
        <f>IF(N243="základná",J243,0)</f>
        <v>0</v>
      </c>
      <c r="BF243" s="201">
        <f>IF(N243="znížená",J243,0)</f>
        <v>0</v>
      </c>
      <c r="BG243" s="201">
        <f>IF(N243="zákl. prenesená",J243,0)</f>
        <v>0</v>
      </c>
      <c r="BH243" s="201">
        <f>IF(N243="zníž. prenesená",J243,0)</f>
        <v>0</v>
      </c>
      <c r="BI243" s="201">
        <f>IF(N243="nulová",J243,0)</f>
        <v>0</v>
      </c>
      <c r="BJ243" s="19" t="s">
        <v>91</v>
      </c>
      <c r="BK243" s="202">
        <f>ROUND(I243*H243,3)</f>
        <v>0</v>
      </c>
      <c r="BL243" s="19" t="s">
        <v>211</v>
      </c>
      <c r="BM243" s="200" t="s">
        <v>1420</v>
      </c>
    </row>
    <row r="244" s="2" customFormat="1" ht="16.5" customHeight="1">
      <c r="A244" s="38"/>
      <c r="B244" s="188"/>
      <c r="C244" s="189" t="s">
        <v>914</v>
      </c>
      <c r="D244" s="189" t="s">
        <v>207</v>
      </c>
      <c r="E244" s="190" t="s">
        <v>1941</v>
      </c>
      <c r="F244" s="191" t="s">
        <v>1942</v>
      </c>
      <c r="G244" s="192" t="s">
        <v>348</v>
      </c>
      <c r="H244" s="193">
        <v>6</v>
      </c>
      <c r="I244" s="194"/>
      <c r="J244" s="193">
        <f>ROUND(I244*H244,3)</f>
        <v>0</v>
      </c>
      <c r="K244" s="195"/>
      <c r="L244" s="39"/>
      <c r="M244" s="196" t="s">
        <v>1</v>
      </c>
      <c r="N244" s="197" t="s">
        <v>46</v>
      </c>
      <c r="O244" s="82"/>
      <c r="P244" s="198">
        <f>O244*H244</f>
        <v>0</v>
      </c>
      <c r="Q244" s="198">
        <v>0</v>
      </c>
      <c r="R244" s="198">
        <f>Q244*H244</f>
        <v>0</v>
      </c>
      <c r="S244" s="198">
        <v>0</v>
      </c>
      <c r="T244" s="19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0" t="s">
        <v>211</v>
      </c>
      <c r="AT244" s="200" t="s">
        <v>207</v>
      </c>
      <c r="AU244" s="200" t="s">
        <v>91</v>
      </c>
      <c r="AY244" s="19" t="s">
        <v>205</v>
      </c>
      <c r="BE244" s="201">
        <f>IF(N244="základná",J244,0)</f>
        <v>0</v>
      </c>
      <c r="BF244" s="201">
        <f>IF(N244="znížená",J244,0)</f>
        <v>0</v>
      </c>
      <c r="BG244" s="201">
        <f>IF(N244="zákl. prenesená",J244,0)</f>
        <v>0</v>
      </c>
      <c r="BH244" s="201">
        <f>IF(N244="zníž. prenesená",J244,0)</f>
        <v>0</v>
      </c>
      <c r="BI244" s="201">
        <f>IF(N244="nulová",J244,0)</f>
        <v>0</v>
      </c>
      <c r="BJ244" s="19" t="s">
        <v>91</v>
      </c>
      <c r="BK244" s="202">
        <f>ROUND(I244*H244,3)</f>
        <v>0</v>
      </c>
      <c r="BL244" s="19" t="s">
        <v>211</v>
      </c>
      <c r="BM244" s="200" t="s">
        <v>1429</v>
      </c>
    </row>
    <row r="245" s="2" customFormat="1" ht="16.5" customHeight="1">
      <c r="A245" s="38"/>
      <c r="B245" s="188"/>
      <c r="C245" s="189" t="s">
        <v>918</v>
      </c>
      <c r="D245" s="189" t="s">
        <v>207</v>
      </c>
      <c r="E245" s="190" t="s">
        <v>1943</v>
      </c>
      <c r="F245" s="191" t="s">
        <v>1944</v>
      </c>
      <c r="G245" s="192" t="s">
        <v>348</v>
      </c>
      <c r="H245" s="193">
        <v>250</v>
      </c>
      <c r="I245" s="194"/>
      <c r="J245" s="193">
        <f>ROUND(I245*H245,3)</f>
        <v>0</v>
      </c>
      <c r="K245" s="195"/>
      <c r="L245" s="39"/>
      <c r="M245" s="196" t="s">
        <v>1</v>
      </c>
      <c r="N245" s="197" t="s">
        <v>46</v>
      </c>
      <c r="O245" s="82"/>
      <c r="P245" s="198">
        <f>O245*H245</f>
        <v>0</v>
      </c>
      <c r="Q245" s="198">
        <v>0</v>
      </c>
      <c r="R245" s="198">
        <f>Q245*H245</f>
        <v>0</v>
      </c>
      <c r="S245" s="198">
        <v>0</v>
      </c>
      <c r="T245" s="199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0" t="s">
        <v>211</v>
      </c>
      <c r="AT245" s="200" t="s">
        <v>207</v>
      </c>
      <c r="AU245" s="200" t="s">
        <v>91</v>
      </c>
      <c r="AY245" s="19" t="s">
        <v>205</v>
      </c>
      <c r="BE245" s="201">
        <f>IF(N245="základná",J245,0)</f>
        <v>0</v>
      </c>
      <c r="BF245" s="201">
        <f>IF(N245="znížená",J245,0)</f>
        <v>0</v>
      </c>
      <c r="BG245" s="201">
        <f>IF(N245="zákl. prenesená",J245,0)</f>
        <v>0</v>
      </c>
      <c r="BH245" s="201">
        <f>IF(N245="zníž. prenesená",J245,0)</f>
        <v>0</v>
      </c>
      <c r="BI245" s="201">
        <f>IF(N245="nulová",J245,0)</f>
        <v>0</v>
      </c>
      <c r="BJ245" s="19" t="s">
        <v>91</v>
      </c>
      <c r="BK245" s="202">
        <f>ROUND(I245*H245,3)</f>
        <v>0</v>
      </c>
      <c r="BL245" s="19" t="s">
        <v>211</v>
      </c>
      <c r="BM245" s="200" t="s">
        <v>1434</v>
      </c>
    </row>
    <row r="246" s="2" customFormat="1" ht="16.5" customHeight="1">
      <c r="A246" s="38"/>
      <c r="B246" s="188"/>
      <c r="C246" s="189" t="s">
        <v>923</v>
      </c>
      <c r="D246" s="189" t="s">
        <v>207</v>
      </c>
      <c r="E246" s="190" t="s">
        <v>1945</v>
      </c>
      <c r="F246" s="191" t="s">
        <v>1946</v>
      </c>
      <c r="G246" s="192" t="s">
        <v>941</v>
      </c>
      <c r="H246" s="193">
        <v>1</v>
      </c>
      <c r="I246" s="194"/>
      <c r="J246" s="193">
        <f>ROUND(I246*H246,3)</f>
        <v>0</v>
      </c>
      <c r="K246" s="195"/>
      <c r="L246" s="39"/>
      <c r="M246" s="196" t="s">
        <v>1</v>
      </c>
      <c r="N246" s="197" t="s">
        <v>46</v>
      </c>
      <c r="O246" s="82"/>
      <c r="P246" s="198">
        <f>O246*H246</f>
        <v>0</v>
      </c>
      <c r="Q246" s="198">
        <v>0</v>
      </c>
      <c r="R246" s="198">
        <f>Q246*H246</f>
        <v>0</v>
      </c>
      <c r="S246" s="198">
        <v>0</v>
      </c>
      <c r="T246" s="199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0" t="s">
        <v>211</v>
      </c>
      <c r="AT246" s="200" t="s">
        <v>207</v>
      </c>
      <c r="AU246" s="200" t="s">
        <v>91</v>
      </c>
      <c r="AY246" s="19" t="s">
        <v>205</v>
      </c>
      <c r="BE246" s="201">
        <f>IF(N246="základná",J246,0)</f>
        <v>0</v>
      </c>
      <c r="BF246" s="201">
        <f>IF(N246="znížená",J246,0)</f>
        <v>0</v>
      </c>
      <c r="BG246" s="201">
        <f>IF(N246="zákl. prenesená",J246,0)</f>
        <v>0</v>
      </c>
      <c r="BH246" s="201">
        <f>IF(N246="zníž. prenesená",J246,0)</f>
        <v>0</v>
      </c>
      <c r="BI246" s="201">
        <f>IF(N246="nulová",J246,0)</f>
        <v>0</v>
      </c>
      <c r="BJ246" s="19" t="s">
        <v>91</v>
      </c>
      <c r="BK246" s="202">
        <f>ROUND(I246*H246,3)</f>
        <v>0</v>
      </c>
      <c r="BL246" s="19" t="s">
        <v>211</v>
      </c>
      <c r="BM246" s="200" t="s">
        <v>1443</v>
      </c>
    </row>
    <row r="247" s="12" customFormat="1" ht="22.8" customHeight="1">
      <c r="A247" s="12"/>
      <c r="B247" s="175"/>
      <c r="C247" s="12"/>
      <c r="D247" s="176" t="s">
        <v>79</v>
      </c>
      <c r="E247" s="186" t="s">
        <v>262</v>
      </c>
      <c r="F247" s="186" t="s">
        <v>1947</v>
      </c>
      <c r="G247" s="12"/>
      <c r="H247" s="12"/>
      <c r="I247" s="178"/>
      <c r="J247" s="187">
        <f>BK247</f>
        <v>0</v>
      </c>
      <c r="K247" s="12"/>
      <c r="L247" s="175"/>
      <c r="M247" s="180"/>
      <c r="N247" s="181"/>
      <c r="O247" s="181"/>
      <c r="P247" s="182">
        <f>SUM(P248:P251)</f>
        <v>0</v>
      </c>
      <c r="Q247" s="181"/>
      <c r="R247" s="182">
        <f>SUM(R248:R251)</f>
        <v>0</v>
      </c>
      <c r="S247" s="181"/>
      <c r="T247" s="183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6" t="s">
        <v>221</v>
      </c>
      <c r="AT247" s="184" t="s">
        <v>79</v>
      </c>
      <c r="AU247" s="184" t="s">
        <v>87</v>
      </c>
      <c r="AY247" s="176" t="s">
        <v>205</v>
      </c>
      <c r="BK247" s="185">
        <f>SUM(BK248:BK251)</f>
        <v>0</v>
      </c>
    </row>
    <row r="248" s="2" customFormat="1" ht="16.5" customHeight="1">
      <c r="A248" s="38"/>
      <c r="B248" s="188"/>
      <c r="C248" s="189" t="s">
        <v>927</v>
      </c>
      <c r="D248" s="189" t="s">
        <v>207</v>
      </c>
      <c r="E248" s="190" t="s">
        <v>1948</v>
      </c>
      <c r="F248" s="191" t="s">
        <v>1949</v>
      </c>
      <c r="G248" s="192" t="s">
        <v>284</v>
      </c>
      <c r="H248" s="193">
        <v>50</v>
      </c>
      <c r="I248" s="194"/>
      <c r="J248" s="193">
        <f>ROUND(I248*H248,3)</f>
        <v>0</v>
      </c>
      <c r="K248" s="195"/>
      <c r="L248" s="39"/>
      <c r="M248" s="196" t="s">
        <v>1</v>
      </c>
      <c r="N248" s="197" t="s">
        <v>46</v>
      </c>
      <c r="O248" s="82"/>
      <c r="P248" s="198">
        <f>O248*H248</f>
        <v>0</v>
      </c>
      <c r="Q248" s="198">
        <v>0</v>
      </c>
      <c r="R248" s="198">
        <f>Q248*H248</f>
        <v>0</v>
      </c>
      <c r="S248" s="198">
        <v>0</v>
      </c>
      <c r="T248" s="19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0" t="s">
        <v>211</v>
      </c>
      <c r="AT248" s="200" t="s">
        <v>207</v>
      </c>
      <c r="AU248" s="200" t="s">
        <v>91</v>
      </c>
      <c r="AY248" s="19" t="s">
        <v>205</v>
      </c>
      <c r="BE248" s="201">
        <f>IF(N248="základná",J248,0)</f>
        <v>0</v>
      </c>
      <c r="BF248" s="201">
        <f>IF(N248="znížená",J248,0)</f>
        <v>0</v>
      </c>
      <c r="BG248" s="201">
        <f>IF(N248="zákl. prenesená",J248,0)</f>
        <v>0</v>
      </c>
      <c r="BH248" s="201">
        <f>IF(N248="zníž. prenesená",J248,0)</f>
        <v>0</v>
      </c>
      <c r="BI248" s="201">
        <f>IF(N248="nulová",J248,0)</f>
        <v>0</v>
      </c>
      <c r="BJ248" s="19" t="s">
        <v>91</v>
      </c>
      <c r="BK248" s="202">
        <f>ROUND(I248*H248,3)</f>
        <v>0</v>
      </c>
      <c r="BL248" s="19" t="s">
        <v>211</v>
      </c>
      <c r="BM248" s="200" t="s">
        <v>1449</v>
      </c>
    </row>
    <row r="249" s="2" customFormat="1" ht="16.5" customHeight="1">
      <c r="A249" s="38"/>
      <c r="B249" s="188"/>
      <c r="C249" s="189" t="s">
        <v>934</v>
      </c>
      <c r="D249" s="189" t="s">
        <v>207</v>
      </c>
      <c r="E249" s="190" t="s">
        <v>1950</v>
      </c>
      <c r="F249" s="191" t="s">
        <v>1951</v>
      </c>
      <c r="G249" s="192" t="s">
        <v>284</v>
      </c>
      <c r="H249" s="193">
        <v>300</v>
      </c>
      <c r="I249" s="194"/>
      <c r="J249" s="193">
        <f>ROUND(I249*H249,3)</f>
        <v>0</v>
      </c>
      <c r="K249" s="195"/>
      <c r="L249" s="39"/>
      <c r="M249" s="196" t="s">
        <v>1</v>
      </c>
      <c r="N249" s="197" t="s">
        <v>46</v>
      </c>
      <c r="O249" s="82"/>
      <c r="P249" s="198">
        <f>O249*H249</f>
        <v>0</v>
      </c>
      <c r="Q249" s="198">
        <v>0</v>
      </c>
      <c r="R249" s="198">
        <f>Q249*H249</f>
        <v>0</v>
      </c>
      <c r="S249" s="198">
        <v>0</v>
      </c>
      <c r="T249" s="19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0" t="s">
        <v>211</v>
      </c>
      <c r="AT249" s="200" t="s">
        <v>207</v>
      </c>
      <c r="AU249" s="200" t="s">
        <v>91</v>
      </c>
      <c r="AY249" s="19" t="s">
        <v>205</v>
      </c>
      <c r="BE249" s="201">
        <f>IF(N249="základná",J249,0)</f>
        <v>0</v>
      </c>
      <c r="BF249" s="201">
        <f>IF(N249="znížená",J249,0)</f>
        <v>0</v>
      </c>
      <c r="BG249" s="201">
        <f>IF(N249="zákl. prenesená",J249,0)</f>
        <v>0</v>
      </c>
      <c r="BH249" s="201">
        <f>IF(N249="zníž. prenesená",J249,0)</f>
        <v>0</v>
      </c>
      <c r="BI249" s="201">
        <f>IF(N249="nulová",J249,0)</f>
        <v>0</v>
      </c>
      <c r="BJ249" s="19" t="s">
        <v>91</v>
      </c>
      <c r="BK249" s="202">
        <f>ROUND(I249*H249,3)</f>
        <v>0</v>
      </c>
      <c r="BL249" s="19" t="s">
        <v>211</v>
      </c>
      <c r="BM249" s="200" t="s">
        <v>1457</v>
      </c>
    </row>
    <row r="250" s="2" customFormat="1" ht="16.5" customHeight="1">
      <c r="A250" s="38"/>
      <c r="B250" s="188"/>
      <c r="C250" s="189" t="s">
        <v>938</v>
      </c>
      <c r="D250" s="189" t="s">
        <v>207</v>
      </c>
      <c r="E250" s="190" t="s">
        <v>1952</v>
      </c>
      <c r="F250" s="191" t="s">
        <v>1953</v>
      </c>
      <c r="G250" s="192" t="s">
        <v>348</v>
      </c>
      <c r="H250" s="193">
        <v>55</v>
      </c>
      <c r="I250" s="194"/>
      <c r="J250" s="193">
        <f>ROUND(I250*H250,3)</f>
        <v>0</v>
      </c>
      <c r="K250" s="195"/>
      <c r="L250" s="39"/>
      <c r="M250" s="196" t="s">
        <v>1</v>
      </c>
      <c r="N250" s="197" t="s">
        <v>46</v>
      </c>
      <c r="O250" s="82"/>
      <c r="P250" s="198">
        <f>O250*H250</f>
        <v>0</v>
      </c>
      <c r="Q250" s="198">
        <v>0</v>
      </c>
      <c r="R250" s="198">
        <f>Q250*H250</f>
        <v>0</v>
      </c>
      <c r="S250" s="198">
        <v>0</v>
      </c>
      <c r="T250" s="199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0" t="s">
        <v>211</v>
      </c>
      <c r="AT250" s="200" t="s">
        <v>207</v>
      </c>
      <c r="AU250" s="200" t="s">
        <v>91</v>
      </c>
      <c r="AY250" s="19" t="s">
        <v>205</v>
      </c>
      <c r="BE250" s="201">
        <f>IF(N250="základná",J250,0)</f>
        <v>0</v>
      </c>
      <c r="BF250" s="201">
        <f>IF(N250="znížená",J250,0)</f>
        <v>0</v>
      </c>
      <c r="BG250" s="201">
        <f>IF(N250="zákl. prenesená",J250,0)</f>
        <v>0</v>
      </c>
      <c r="BH250" s="201">
        <f>IF(N250="zníž. prenesená",J250,0)</f>
        <v>0</v>
      </c>
      <c r="BI250" s="201">
        <f>IF(N250="nulová",J250,0)</f>
        <v>0</v>
      </c>
      <c r="BJ250" s="19" t="s">
        <v>91</v>
      </c>
      <c r="BK250" s="202">
        <f>ROUND(I250*H250,3)</f>
        <v>0</v>
      </c>
      <c r="BL250" s="19" t="s">
        <v>211</v>
      </c>
      <c r="BM250" s="200" t="s">
        <v>1467</v>
      </c>
    </row>
    <row r="251" s="2" customFormat="1" ht="16.5" customHeight="1">
      <c r="A251" s="38"/>
      <c r="B251" s="188"/>
      <c r="C251" s="189" t="s">
        <v>943</v>
      </c>
      <c r="D251" s="189" t="s">
        <v>207</v>
      </c>
      <c r="E251" s="190" t="s">
        <v>1954</v>
      </c>
      <c r="F251" s="191" t="s">
        <v>1955</v>
      </c>
      <c r="G251" s="192" t="s">
        <v>348</v>
      </c>
      <c r="H251" s="193">
        <v>6</v>
      </c>
      <c r="I251" s="194"/>
      <c r="J251" s="193">
        <f>ROUND(I251*H251,3)</f>
        <v>0</v>
      </c>
      <c r="K251" s="195"/>
      <c r="L251" s="39"/>
      <c r="M251" s="196" t="s">
        <v>1</v>
      </c>
      <c r="N251" s="197" t="s">
        <v>46</v>
      </c>
      <c r="O251" s="82"/>
      <c r="P251" s="198">
        <f>O251*H251</f>
        <v>0</v>
      </c>
      <c r="Q251" s="198">
        <v>0</v>
      </c>
      <c r="R251" s="198">
        <f>Q251*H251</f>
        <v>0</v>
      </c>
      <c r="S251" s="198">
        <v>0</v>
      </c>
      <c r="T251" s="19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0" t="s">
        <v>211</v>
      </c>
      <c r="AT251" s="200" t="s">
        <v>207</v>
      </c>
      <c r="AU251" s="200" t="s">
        <v>91</v>
      </c>
      <c r="AY251" s="19" t="s">
        <v>205</v>
      </c>
      <c r="BE251" s="201">
        <f>IF(N251="základná",J251,0)</f>
        <v>0</v>
      </c>
      <c r="BF251" s="201">
        <f>IF(N251="znížená",J251,0)</f>
        <v>0</v>
      </c>
      <c r="BG251" s="201">
        <f>IF(N251="zákl. prenesená",J251,0)</f>
        <v>0</v>
      </c>
      <c r="BH251" s="201">
        <f>IF(N251="zníž. prenesená",J251,0)</f>
        <v>0</v>
      </c>
      <c r="BI251" s="201">
        <f>IF(N251="nulová",J251,0)</f>
        <v>0</v>
      </c>
      <c r="BJ251" s="19" t="s">
        <v>91</v>
      </c>
      <c r="BK251" s="202">
        <f>ROUND(I251*H251,3)</f>
        <v>0</v>
      </c>
      <c r="BL251" s="19" t="s">
        <v>211</v>
      </c>
      <c r="BM251" s="200" t="s">
        <v>1475</v>
      </c>
    </row>
    <row r="252" s="12" customFormat="1" ht="25.92" customHeight="1">
      <c r="A252" s="12"/>
      <c r="B252" s="175"/>
      <c r="C252" s="12"/>
      <c r="D252" s="176" t="s">
        <v>79</v>
      </c>
      <c r="E252" s="177" t="s">
        <v>1956</v>
      </c>
      <c r="F252" s="177" t="s">
        <v>1957</v>
      </c>
      <c r="G252" s="12"/>
      <c r="H252" s="12"/>
      <c r="I252" s="178"/>
      <c r="J252" s="179">
        <f>BK252</f>
        <v>0</v>
      </c>
      <c r="K252" s="12"/>
      <c r="L252" s="175"/>
      <c r="M252" s="180"/>
      <c r="N252" s="181"/>
      <c r="O252" s="181"/>
      <c r="P252" s="182">
        <f>SUM(P253:P255)</f>
        <v>0</v>
      </c>
      <c r="Q252" s="181"/>
      <c r="R252" s="182">
        <f>SUM(R253:R255)</f>
        <v>0</v>
      </c>
      <c r="S252" s="181"/>
      <c r="T252" s="183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6" t="s">
        <v>211</v>
      </c>
      <c r="AT252" s="184" t="s">
        <v>79</v>
      </c>
      <c r="AU252" s="184" t="s">
        <v>80</v>
      </c>
      <c r="AY252" s="176" t="s">
        <v>205</v>
      </c>
      <c r="BK252" s="185">
        <f>SUM(BK253:BK255)</f>
        <v>0</v>
      </c>
    </row>
    <row r="253" s="2" customFormat="1" ht="16.5" customHeight="1">
      <c r="A253" s="38"/>
      <c r="B253" s="188"/>
      <c r="C253" s="189" t="s">
        <v>948</v>
      </c>
      <c r="D253" s="189" t="s">
        <v>207</v>
      </c>
      <c r="E253" s="190" t="s">
        <v>1958</v>
      </c>
      <c r="F253" s="191" t="s">
        <v>1959</v>
      </c>
      <c r="G253" s="192" t="s">
        <v>941</v>
      </c>
      <c r="H253" s="193">
        <v>1</v>
      </c>
      <c r="I253" s="194"/>
      <c r="J253" s="193">
        <f>ROUND(I253*H253,3)</f>
        <v>0</v>
      </c>
      <c r="K253" s="195"/>
      <c r="L253" s="39"/>
      <c r="M253" s="196" t="s">
        <v>1</v>
      </c>
      <c r="N253" s="197" t="s">
        <v>46</v>
      </c>
      <c r="O253" s="8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00" t="s">
        <v>1960</v>
      </c>
      <c r="AT253" s="200" t="s">
        <v>207</v>
      </c>
      <c r="AU253" s="200" t="s">
        <v>87</v>
      </c>
      <c r="AY253" s="19" t="s">
        <v>205</v>
      </c>
      <c r="BE253" s="201">
        <f>IF(N253="základná",J253,0)</f>
        <v>0</v>
      </c>
      <c r="BF253" s="201">
        <f>IF(N253="znížená",J253,0)</f>
        <v>0</v>
      </c>
      <c r="BG253" s="201">
        <f>IF(N253="zákl. prenesená",J253,0)</f>
        <v>0</v>
      </c>
      <c r="BH253" s="201">
        <f>IF(N253="zníž. prenesená",J253,0)</f>
        <v>0</v>
      </c>
      <c r="BI253" s="201">
        <f>IF(N253="nulová",J253,0)</f>
        <v>0</v>
      </c>
      <c r="BJ253" s="19" t="s">
        <v>91</v>
      </c>
      <c r="BK253" s="202">
        <f>ROUND(I253*H253,3)</f>
        <v>0</v>
      </c>
      <c r="BL253" s="19" t="s">
        <v>1960</v>
      </c>
      <c r="BM253" s="200" t="s">
        <v>1961</v>
      </c>
    </row>
    <row r="254" s="2" customFormat="1" ht="16.5" customHeight="1">
      <c r="A254" s="38"/>
      <c r="B254" s="188"/>
      <c r="C254" s="189" t="s">
        <v>956</v>
      </c>
      <c r="D254" s="189" t="s">
        <v>207</v>
      </c>
      <c r="E254" s="190" t="s">
        <v>1962</v>
      </c>
      <c r="F254" s="191" t="s">
        <v>1963</v>
      </c>
      <c r="G254" s="192" t="s">
        <v>941</v>
      </c>
      <c r="H254" s="193">
        <v>1</v>
      </c>
      <c r="I254" s="194"/>
      <c r="J254" s="193">
        <f>ROUND(I254*H254,3)</f>
        <v>0</v>
      </c>
      <c r="K254" s="195"/>
      <c r="L254" s="39"/>
      <c r="M254" s="196" t="s">
        <v>1</v>
      </c>
      <c r="N254" s="197" t="s">
        <v>46</v>
      </c>
      <c r="O254" s="8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0" t="s">
        <v>1960</v>
      </c>
      <c r="AT254" s="200" t="s">
        <v>207</v>
      </c>
      <c r="AU254" s="200" t="s">
        <v>87</v>
      </c>
      <c r="AY254" s="19" t="s">
        <v>205</v>
      </c>
      <c r="BE254" s="201">
        <f>IF(N254="základná",J254,0)</f>
        <v>0</v>
      </c>
      <c r="BF254" s="201">
        <f>IF(N254="znížená",J254,0)</f>
        <v>0</v>
      </c>
      <c r="BG254" s="201">
        <f>IF(N254="zákl. prenesená",J254,0)</f>
        <v>0</v>
      </c>
      <c r="BH254" s="201">
        <f>IF(N254="zníž. prenesená",J254,0)</f>
        <v>0</v>
      </c>
      <c r="BI254" s="201">
        <f>IF(N254="nulová",J254,0)</f>
        <v>0</v>
      </c>
      <c r="BJ254" s="19" t="s">
        <v>91</v>
      </c>
      <c r="BK254" s="202">
        <f>ROUND(I254*H254,3)</f>
        <v>0</v>
      </c>
      <c r="BL254" s="19" t="s">
        <v>1960</v>
      </c>
      <c r="BM254" s="200" t="s">
        <v>1964</v>
      </c>
    </row>
    <row r="255" s="2" customFormat="1" ht="16.5" customHeight="1">
      <c r="A255" s="38"/>
      <c r="B255" s="188"/>
      <c r="C255" s="189" t="s">
        <v>961</v>
      </c>
      <c r="D255" s="189" t="s">
        <v>207</v>
      </c>
      <c r="E255" s="190" t="s">
        <v>1965</v>
      </c>
      <c r="F255" s="191" t="s">
        <v>1966</v>
      </c>
      <c r="G255" s="192" t="s">
        <v>941</v>
      </c>
      <c r="H255" s="193">
        <v>1</v>
      </c>
      <c r="I255" s="194"/>
      <c r="J255" s="193">
        <f>ROUND(I255*H255,3)</f>
        <v>0</v>
      </c>
      <c r="K255" s="195"/>
      <c r="L255" s="39"/>
      <c r="M255" s="245" t="s">
        <v>1</v>
      </c>
      <c r="N255" s="246" t="s">
        <v>46</v>
      </c>
      <c r="O255" s="247"/>
      <c r="P255" s="248">
        <f>O255*H255</f>
        <v>0</v>
      </c>
      <c r="Q255" s="248">
        <v>0</v>
      </c>
      <c r="R255" s="248">
        <f>Q255*H255</f>
        <v>0</v>
      </c>
      <c r="S255" s="248">
        <v>0</v>
      </c>
      <c r="T255" s="24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0" t="s">
        <v>1960</v>
      </c>
      <c r="AT255" s="200" t="s">
        <v>207</v>
      </c>
      <c r="AU255" s="200" t="s">
        <v>87</v>
      </c>
      <c r="AY255" s="19" t="s">
        <v>205</v>
      </c>
      <c r="BE255" s="201">
        <f>IF(N255="základná",J255,0)</f>
        <v>0</v>
      </c>
      <c r="BF255" s="201">
        <f>IF(N255="znížená",J255,0)</f>
        <v>0</v>
      </c>
      <c r="BG255" s="201">
        <f>IF(N255="zákl. prenesená",J255,0)</f>
        <v>0</v>
      </c>
      <c r="BH255" s="201">
        <f>IF(N255="zníž. prenesená",J255,0)</f>
        <v>0</v>
      </c>
      <c r="BI255" s="201">
        <f>IF(N255="nulová",J255,0)</f>
        <v>0</v>
      </c>
      <c r="BJ255" s="19" t="s">
        <v>91</v>
      </c>
      <c r="BK255" s="202">
        <f>ROUND(I255*H255,3)</f>
        <v>0</v>
      </c>
      <c r="BL255" s="19" t="s">
        <v>1960</v>
      </c>
      <c r="BM255" s="200" t="s">
        <v>1967</v>
      </c>
    </row>
    <row r="256" s="2" customFormat="1" ht="6.96" customHeight="1">
      <c r="A256" s="38"/>
      <c r="B256" s="65"/>
      <c r="C256" s="66"/>
      <c r="D256" s="66"/>
      <c r="E256" s="66"/>
      <c r="F256" s="66"/>
      <c r="G256" s="66"/>
      <c r="H256" s="66"/>
      <c r="I256" s="66"/>
      <c r="J256" s="66"/>
      <c r="K256" s="66"/>
      <c r="L256" s="39"/>
      <c r="M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</row>
  </sheetData>
  <autoFilter ref="C131:K2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LAPTOP-8L7BO0GI\Asus</dc:creator>
  <cp:lastModifiedBy>LAPTOP-8L7BO0GI\Asus</cp:lastModifiedBy>
  <dcterms:created xsi:type="dcterms:W3CDTF">2025-01-26T08:57:09Z</dcterms:created>
  <dcterms:modified xsi:type="dcterms:W3CDTF">2025-01-26T08:58:04Z</dcterms:modified>
</cp:coreProperties>
</file>